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MEL\Documents\RepositorioORFEI\Proyecto-007\Formatos\"/>
    </mc:Choice>
  </mc:AlternateContent>
  <xr:revisionPtr revIDLastSave="0" documentId="13_ncr:1_{7F478D6E-7F16-4D2A-9966-9F3FC990E50E}" xr6:coauthVersionLast="45" xr6:coauthVersionMax="45" xr10:uidLastSave="{00000000-0000-0000-0000-000000000000}"/>
  <bookViews>
    <workbookView xWindow="1920" yWindow="1920" windowWidth="16590" windowHeight="12285" xr2:uid="{00000000-000D-0000-FFFF-FFFF00000000}"/>
  </bookViews>
  <sheets>
    <sheet name="REPLANTEO" sheetId="3" r:id="rId1"/>
    <sheet name="PRESUPUESTO" sheetId="2" r:id="rId2"/>
    <sheet name="Plant. Modif 1" sheetId="1" r:id="rId3"/>
  </sheets>
  <externalReferences>
    <externalReference r:id="rId4"/>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90" i="3" l="1"/>
  <c r="N390" i="3"/>
  <c r="M390" i="3"/>
  <c r="P389" i="3"/>
  <c r="N389" i="3"/>
  <c r="M389" i="3"/>
  <c r="P388" i="3"/>
  <c r="N388" i="3"/>
  <c r="M388" i="3"/>
  <c r="P387" i="3"/>
  <c r="N387" i="3"/>
  <c r="M387" i="3"/>
  <c r="P386" i="3"/>
  <c r="P392" i="3" s="1"/>
  <c r="N386" i="3"/>
  <c r="M386" i="3"/>
  <c r="P382" i="3"/>
  <c r="N382" i="3"/>
  <c r="P364" i="3"/>
  <c r="N364" i="3"/>
  <c r="P337" i="3"/>
  <c r="P323" i="3" s="1"/>
  <c r="N337" i="3"/>
  <c r="P324" i="3"/>
  <c r="N324" i="3"/>
  <c r="N323" i="3" s="1"/>
  <c r="P313" i="3"/>
  <c r="N313" i="3"/>
  <c r="P300" i="3"/>
  <c r="N300" i="3"/>
  <c r="P292" i="3"/>
  <c r="P291" i="3" s="1"/>
  <c r="N292" i="3"/>
  <c r="P287" i="3"/>
  <c r="N287" i="3"/>
  <c r="P277" i="3"/>
  <c r="N277" i="3"/>
  <c r="P273" i="3"/>
  <c r="N273" i="3"/>
  <c r="P7" i="3"/>
  <c r="P269" i="3"/>
  <c r="P268" i="3" s="1"/>
  <c r="N269" i="3"/>
  <c r="N268" i="3" s="1"/>
  <c r="M269" i="3"/>
  <c r="K269" i="3"/>
  <c r="K268" i="3" s="1"/>
  <c r="J269" i="3"/>
  <c r="J268" i="3" s="1"/>
  <c r="D269" i="3"/>
  <c r="D268" i="3" s="1"/>
  <c r="P266" i="3"/>
  <c r="P265" i="3" s="1"/>
  <c r="N266" i="3"/>
  <c r="N265" i="3" s="1"/>
  <c r="M266" i="3"/>
  <c r="K266" i="3"/>
  <c r="K265" i="3" s="1"/>
  <c r="J266" i="3"/>
  <c r="J265" i="3" s="1"/>
  <c r="P262" i="3"/>
  <c r="P261" i="3" s="1"/>
  <c r="N262" i="3"/>
  <c r="N261" i="3" s="1"/>
  <c r="M262" i="3"/>
  <c r="K262" i="3"/>
  <c r="K261" i="3" s="1"/>
  <c r="J262" i="3"/>
  <c r="J261" i="3" s="1"/>
  <c r="D262" i="3"/>
  <c r="D261" i="3" s="1"/>
  <c r="P258" i="3"/>
  <c r="N258" i="3"/>
  <c r="M258" i="3"/>
  <c r="K258" i="3"/>
  <c r="J258" i="3"/>
  <c r="D258" i="3"/>
  <c r="P248" i="3"/>
  <c r="P247" i="3" s="1"/>
  <c r="N248" i="3"/>
  <c r="N247" i="3" s="1"/>
  <c r="M248" i="3"/>
  <c r="K248" i="3"/>
  <c r="K247" i="3" s="1"/>
  <c r="J248" i="3"/>
  <c r="J247" i="3" s="1"/>
  <c r="P245" i="3"/>
  <c r="N245" i="3"/>
  <c r="M245" i="3"/>
  <c r="K245" i="3"/>
  <c r="J245" i="3"/>
  <c r="D245" i="3"/>
  <c r="P243" i="3"/>
  <c r="N243" i="3"/>
  <c r="M243" i="3"/>
  <c r="K243" i="3"/>
  <c r="J243" i="3"/>
  <c r="D243" i="3"/>
  <c r="P240" i="3"/>
  <c r="N240" i="3"/>
  <c r="M240" i="3"/>
  <c r="K240" i="3"/>
  <c r="J240" i="3"/>
  <c r="P237" i="3"/>
  <c r="N237" i="3"/>
  <c r="M237" i="3"/>
  <c r="K237" i="3"/>
  <c r="J237" i="3"/>
  <c r="J234" i="3"/>
  <c r="J233" i="3" s="1"/>
  <c r="P234" i="3"/>
  <c r="P233" i="3" s="1"/>
  <c r="N234" i="3"/>
  <c r="N233" i="3" s="1"/>
  <c r="M234" i="3"/>
  <c r="K234" i="3"/>
  <c r="K233" i="3" s="1"/>
  <c r="P226" i="3"/>
  <c r="N226" i="3"/>
  <c r="M226" i="3"/>
  <c r="K226" i="3"/>
  <c r="J226" i="3"/>
  <c r="P221" i="3"/>
  <c r="N221" i="3"/>
  <c r="M221" i="3"/>
  <c r="K221" i="3"/>
  <c r="J221" i="3"/>
  <c r="P224" i="3"/>
  <c r="N224" i="3"/>
  <c r="M224" i="3"/>
  <c r="K224" i="3"/>
  <c r="J224" i="3"/>
  <c r="D224" i="3"/>
  <c r="P219" i="3"/>
  <c r="N219" i="3"/>
  <c r="M219" i="3"/>
  <c r="K219" i="3"/>
  <c r="J219" i="3"/>
  <c r="D219" i="3"/>
  <c r="P215" i="3"/>
  <c r="N215" i="3"/>
  <c r="M215" i="3"/>
  <c r="K215" i="3"/>
  <c r="J215" i="3"/>
  <c r="P206" i="3"/>
  <c r="N206" i="3"/>
  <c r="M206" i="3"/>
  <c r="K206" i="3"/>
  <c r="J206" i="3"/>
  <c r="P198" i="3"/>
  <c r="N198" i="3"/>
  <c r="M198" i="3"/>
  <c r="K198" i="3"/>
  <c r="J198" i="3"/>
  <c r="P212" i="3"/>
  <c r="N212" i="3"/>
  <c r="M212" i="3"/>
  <c r="K212" i="3"/>
  <c r="J212" i="3"/>
  <c r="D212" i="3"/>
  <c r="P204" i="3"/>
  <c r="N204" i="3"/>
  <c r="M204" i="3"/>
  <c r="K204" i="3"/>
  <c r="J204" i="3"/>
  <c r="D204" i="3"/>
  <c r="P202" i="3"/>
  <c r="N202" i="3"/>
  <c r="M202" i="3"/>
  <c r="K202" i="3"/>
  <c r="J202" i="3"/>
  <c r="D202" i="3"/>
  <c r="P196" i="3"/>
  <c r="N196" i="3"/>
  <c r="M196" i="3"/>
  <c r="K196" i="3"/>
  <c r="J196" i="3"/>
  <c r="D196" i="3"/>
  <c r="P191" i="3"/>
  <c r="N191" i="3"/>
  <c r="M191" i="3"/>
  <c r="K191" i="3"/>
  <c r="J191" i="3"/>
  <c r="P136" i="3"/>
  <c r="N136" i="3"/>
  <c r="M136" i="3"/>
  <c r="K136" i="3"/>
  <c r="J136" i="3"/>
  <c r="D136" i="3"/>
  <c r="P134" i="3"/>
  <c r="N134" i="3"/>
  <c r="M134" i="3"/>
  <c r="K134" i="3"/>
  <c r="J134" i="3"/>
  <c r="D134" i="3"/>
  <c r="P131" i="3"/>
  <c r="N131" i="3"/>
  <c r="M131" i="3"/>
  <c r="L131" i="3"/>
  <c r="L130" i="3" s="1"/>
  <c r="K131" i="3"/>
  <c r="J131" i="3"/>
  <c r="P128" i="3"/>
  <c r="N128" i="3"/>
  <c r="M128" i="3"/>
  <c r="K128" i="3"/>
  <c r="J128" i="3"/>
  <c r="P126" i="3"/>
  <c r="N126" i="3"/>
  <c r="M126" i="3"/>
  <c r="K126" i="3"/>
  <c r="J126" i="3"/>
  <c r="P123" i="3"/>
  <c r="P122" i="3" s="1"/>
  <c r="N123" i="3"/>
  <c r="N122" i="3" s="1"/>
  <c r="M123" i="3"/>
  <c r="K123" i="3"/>
  <c r="K122" i="3" s="1"/>
  <c r="J123" i="3"/>
  <c r="J122" i="3" s="1"/>
  <c r="P119" i="3"/>
  <c r="P118" i="3" s="1"/>
  <c r="N119" i="3"/>
  <c r="N118" i="3" s="1"/>
  <c r="M119" i="3"/>
  <c r="K119" i="3"/>
  <c r="K118" i="3" s="1"/>
  <c r="J119" i="3"/>
  <c r="J118" i="3" s="1"/>
  <c r="P111" i="3"/>
  <c r="N111" i="3"/>
  <c r="M111" i="3"/>
  <c r="K111" i="3"/>
  <c r="J111" i="3"/>
  <c r="P116" i="3"/>
  <c r="N116" i="3"/>
  <c r="M116" i="3"/>
  <c r="K116" i="3"/>
  <c r="J116" i="3"/>
  <c r="D116" i="3"/>
  <c r="P114" i="3"/>
  <c r="N114" i="3"/>
  <c r="M114" i="3"/>
  <c r="K114" i="3"/>
  <c r="J114" i="3"/>
  <c r="D114" i="3"/>
  <c r="P109" i="3"/>
  <c r="N109" i="3"/>
  <c r="M109" i="3"/>
  <c r="K109" i="3"/>
  <c r="J109" i="3"/>
  <c r="D109" i="3"/>
  <c r="P105" i="3"/>
  <c r="N105" i="3"/>
  <c r="M105" i="3"/>
  <c r="K105" i="3"/>
  <c r="J105" i="3"/>
  <c r="D105" i="3"/>
  <c r="P102" i="3"/>
  <c r="N102" i="3"/>
  <c r="M102" i="3"/>
  <c r="K102" i="3"/>
  <c r="J102" i="3"/>
  <c r="D102" i="3"/>
  <c r="P100" i="3"/>
  <c r="N100" i="3"/>
  <c r="M100" i="3"/>
  <c r="K100" i="3"/>
  <c r="J100" i="3"/>
  <c r="D100" i="3"/>
  <c r="P98" i="3"/>
  <c r="N98" i="3"/>
  <c r="M98" i="3"/>
  <c r="K98" i="3"/>
  <c r="J98" i="3"/>
  <c r="P94" i="3"/>
  <c r="N94" i="3"/>
  <c r="M94" i="3"/>
  <c r="K94" i="3"/>
  <c r="J94" i="3"/>
  <c r="D94" i="3"/>
  <c r="P90" i="3"/>
  <c r="N90" i="3"/>
  <c r="M90" i="3"/>
  <c r="K90" i="3"/>
  <c r="D90" i="3"/>
  <c r="P87" i="3"/>
  <c r="N87" i="3"/>
  <c r="M87" i="3"/>
  <c r="K87" i="3"/>
  <c r="D87" i="3"/>
  <c r="P84" i="3"/>
  <c r="N84" i="3"/>
  <c r="M84" i="3"/>
  <c r="K84" i="3"/>
  <c r="D84" i="3"/>
  <c r="P81" i="3"/>
  <c r="N81" i="3"/>
  <c r="M81" i="3"/>
  <c r="K81" i="3"/>
  <c r="D81" i="3"/>
  <c r="P78" i="3"/>
  <c r="N78" i="3"/>
  <c r="M78" i="3"/>
  <c r="K78" i="3"/>
  <c r="P74" i="3"/>
  <c r="N74" i="3"/>
  <c r="M74" i="3"/>
  <c r="K74" i="3"/>
  <c r="P71" i="3"/>
  <c r="N71" i="3"/>
  <c r="M71" i="3"/>
  <c r="K71" i="3"/>
  <c r="P68" i="3"/>
  <c r="N68" i="3"/>
  <c r="M68" i="3"/>
  <c r="K68" i="3"/>
  <c r="J68" i="3"/>
  <c r="D68" i="3"/>
  <c r="P66" i="3"/>
  <c r="N66" i="3"/>
  <c r="M66" i="3"/>
  <c r="K66" i="3"/>
  <c r="J66" i="3"/>
  <c r="D66" i="3"/>
  <c r="P64" i="3"/>
  <c r="N64" i="3"/>
  <c r="M64" i="3"/>
  <c r="K64" i="3"/>
  <c r="J64" i="3"/>
  <c r="P54" i="3"/>
  <c r="P45" i="3"/>
  <c r="N45" i="3"/>
  <c r="M45" i="3"/>
  <c r="K45" i="3"/>
  <c r="D7" i="3"/>
  <c r="K7" i="3"/>
  <c r="M7" i="3"/>
  <c r="N7" i="3"/>
  <c r="H188" i="3"/>
  <c r="G188" i="3"/>
  <c r="F188" i="3"/>
  <c r="H186" i="3"/>
  <c r="G186" i="3"/>
  <c r="F186" i="3"/>
  <c r="H184" i="3"/>
  <c r="G184" i="3"/>
  <c r="F184" i="3"/>
  <c r="H181" i="3"/>
  <c r="G181" i="3"/>
  <c r="F181" i="3"/>
  <c r="H179" i="3"/>
  <c r="G179" i="3"/>
  <c r="F179" i="3"/>
  <c r="H175" i="3"/>
  <c r="G175" i="3"/>
  <c r="F175" i="3"/>
  <c r="H166" i="3"/>
  <c r="G166" i="3"/>
  <c r="F166" i="3"/>
  <c r="H161" i="3"/>
  <c r="G161" i="3"/>
  <c r="F161" i="3"/>
  <c r="H157" i="3"/>
  <c r="G157" i="3"/>
  <c r="F157" i="3"/>
  <c r="H154" i="3"/>
  <c r="G154" i="3"/>
  <c r="F154" i="3"/>
  <c r="H150" i="3"/>
  <c r="G150" i="3"/>
  <c r="F150" i="3"/>
  <c r="H144" i="3"/>
  <c r="G144" i="3"/>
  <c r="F144" i="3"/>
  <c r="H139" i="3"/>
  <c r="G139" i="3"/>
  <c r="F139" i="3"/>
  <c r="N392" i="3" l="1"/>
  <c r="N291" i="3"/>
  <c r="N272" i="3"/>
  <c r="P272" i="3"/>
  <c r="N236" i="3"/>
  <c r="N125" i="3"/>
  <c r="P93" i="3"/>
  <c r="K93" i="3"/>
  <c r="N93" i="3"/>
  <c r="K130" i="3"/>
  <c r="P125" i="3"/>
  <c r="N130" i="3"/>
  <c r="P130" i="3"/>
  <c r="K236" i="3"/>
  <c r="P190" i="3"/>
  <c r="J93" i="3"/>
  <c r="P236" i="3"/>
  <c r="K104" i="3"/>
  <c r="N104" i="3"/>
  <c r="P104" i="3"/>
  <c r="J236" i="3"/>
  <c r="N190" i="3"/>
  <c r="J190" i="3"/>
  <c r="K190" i="3"/>
  <c r="J130" i="3"/>
  <c r="K125" i="3"/>
  <c r="J125" i="3"/>
  <c r="J104" i="3"/>
  <c r="H174" i="3"/>
  <c r="F138" i="3"/>
  <c r="H138" i="3"/>
  <c r="F174" i="3"/>
  <c r="G174" i="3"/>
  <c r="G138" i="3"/>
  <c r="G232" i="2" l="1"/>
  <c r="J232" i="2" s="1"/>
  <c r="G228" i="2"/>
  <c r="J228" i="2" s="1"/>
  <c r="G227" i="2"/>
  <c r="J227" i="2" s="1"/>
  <c r="J226" i="2"/>
  <c r="G226" i="2"/>
  <c r="G225" i="2"/>
  <c r="J225" i="2" s="1"/>
  <c r="G224" i="2"/>
  <c r="J224" i="2" s="1"/>
  <c r="J223" i="2"/>
  <c r="G223" i="2"/>
  <c r="G222" i="2"/>
  <c r="J222" i="2" s="1"/>
  <c r="J217" i="2"/>
  <c r="G217" i="2"/>
  <c r="G205" i="2"/>
  <c r="J205" i="2" s="1"/>
  <c r="G204" i="2"/>
  <c r="J204" i="2" s="1"/>
  <c r="G203" i="2"/>
  <c r="J203" i="2" s="1"/>
  <c r="G202" i="2"/>
  <c r="J202" i="2" s="1"/>
  <c r="G201" i="2"/>
  <c r="J201" i="2" s="1"/>
  <c r="J182" i="2"/>
  <c r="G182" i="2"/>
  <c r="G172" i="2"/>
  <c r="J172" i="2" s="1"/>
  <c r="G148" i="2"/>
  <c r="J148" i="2" s="1"/>
  <c r="G165" i="2"/>
  <c r="J165" i="2" s="1"/>
  <c r="G150" i="2"/>
  <c r="J150" i="2" s="1"/>
  <c r="J135" i="2"/>
  <c r="J140" i="2"/>
  <c r="G140" i="2"/>
  <c r="G135" i="2"/>
  <c r="G124" i="2"/>
  <c r="J124" i="2" s="1"/>
  <c r="G146" i="2"/>
  <c r="J146" i="2" s="1"/>
  <c r="G115" i="2"/>
  <c r="J115" i="2" s="1"/>
  <c r="G114" i="2"/>
  <c r="J114" i="2" s="1"/>
  <c r="J42" i="2"/>
  <c r="J43" i="2"/>
  <c r="J44" i="2"/>
  <c r="J41" i="2"/>
  <c r="J86" i="2"/>
  <c r="J87" i="2"/>
  <c r="J88" i="2"/>
  <c r="J89" i="2"/>
  <c r="J85" i="2"/>
  <c r="J112" i="2"/>
  <c r="J113" i="2"/>
  <c r="J111" i="2"/>
  <c r="G113" i="2"/>
  <c r="G112" i="2"/>
  <c r="G111" i="2"/>
  <c r="J134" i="2" l="1"/>
  <c r="N61" i="3"/>
  <c r="N23" i="3"/>
  <c r="P61" i="3"/>
  <c r="M61" i="3"/>
  <c r="D266" i="3"/>
  <c r="D265" i="3" s="1"/>
  <c r="P256" i="3"/>
  <c r="N256" i="3"/>
  <c r="M256" i="3"/>
  <c r="K256" i="3"/>
  <c r="J256" i="3"/>
  <c r="D256" i="3"/>
  <c r="P254" i="3"/>
  <c r="N254" i="3"/>
  <c r="M254" i="3"/>
  <c r="K254" i="3"/>
  <c r="J254" i="3"/>
  <c r="D254" i="3"/>
  <c r="P252" i="3"/>
  <c r="N252" i="3"/>
  <c r="M252" i="3"/>
  <c r="K252" i="3"/>
  <c r="J252" i="3"/>
  <c r="D252" i="3"/>
  <c r="D248" i="3"/>
  <c r="D247" i="3" s="1"/>
  <c r="D240" i="3"/>
  <c r="D237" i="3"/>
  <c r="D234" i="3"/>
  <c r="D233" i="3" s="1"/>
  <c r="P230" i="3"/>
  <c r="P214" i="3" s="1"/>
  <c r="N230" i="3"/>
  <c r="N214" i="3" s="1"/>
  <c r="M230" i="3"/>
  <c r="K230" i="3"/>
  <c r="K214" i="3" s="1"/>
  <c r="J230" i="3"/>
  <c r="J214" i="3" s="1"/>
  <c r="D230" i="3"/>
  <c r="D221" i="3"/>
  <c r="D226" i="3"/>
  <c r="D215" i="3"/>
  <c r="D206" i="3"/>
  <c r="D198" i="3"/>
  <c r="D191" i="3"/>
  <c r="I181" i="3"/>
  <c r="J181" i="3"/>
  <c r="K181" i="3"/>
  <c r="M181" i="3"/>
  <c r="N181" i="3"/>
  <c r="P181" i="3"/>
  <c r="D181" i="3"/>
  <c r="P188" i="3"/>
  <c r="N188" i="3"/>
  <c r="M188" i="3"/>
  <c r="K188" i="3"/>
  <c r="J188" i="3"/>
  <c r="I188" i="3"/>
  <c r="D188" i="3"/>
  <c r="P186" i="3"/>
  <c r="N186" i="3"/>
  <c r="M186" i="3"/>
  <c r="K186" i="3"/>
  <c r="J186" i="3"/>
  <c r="I186" i="3"/>
  <c r="D186" i="3"/>
  <c r="P184" i="3"/>
  <c r="N184" i="3"/>
  <c r="M184" i="3"/>
  <c r="K184" i="3"/>
  <c r="J184" i="3"/>
  <c r="I184" i="3"/>
  <c r="D184" i="3"/>
  <c r="P179" i="3"/>
  <c r="N179" i="3"/>
  <c r="M179" i="3"/>
  <c r="K179" i="3"/>
  <c r="J179" i="3"/>
  <c r="I179" i="3"/>
  <c r="D179" i="3"/>
  <c r="I175" i="3"/>
  <c r="J175" i="3"/>
  <c r="K175" i="3"/>
  <c r="M175" i="3"/>
  <c r="N175" i="3"/>
  <c r="P175" i="3"/>
  <c r="D175" i="3"/>
  <c r="I166" i="3"/>
  <c r="J166" i="3"/>
  <c r="K166" i="3"/>
  <c r="M166" i="3"/>
  <c r="N166" i="3"/>
  <c r="O166" i="3"/>
  <c r="P166" i="3"/>
  <c r="D166" i="3"/>
  <c r="I161" i="3"/>
  <c r="J161" i="3"/>
  <c r="K161" i="3"/>
  <c r="M161" i="3"/>
  <c r="N161" i="3"/>
  <c r="O161" i="3"/>
  <c r="P161" i="3"/>
  <c r="D161" i="3"/>
  <c r="P157" i="3"/>
  <c r="O157" i="3"/>
  <c r="N157" i="3"/>
  <c r="M157" i="3"/>
  <c r="K157" i="3"/>
  <c r="J157" i="3"/>
  <c r="I157" i="3"/>
  <c r="D157" i="3"/>
  <c r="P154" i="3"/>
  <c r="O154" i="3"/>
  <c r="N154" i="3"/>
  <c r="M154" i="3"/>
  <c r="K154" i="3"/>
  <c r="J154" i="3"/>
  <c r="I154" i="3"/>
  <c r="D154" i="3"/>
  <c r="I150" i="3"/>
  <c r="J150" i="3"/>
  <c r="K150" i="3"/>
  <c r="M150" i="3"/>
  <c r="N150" i="3"/>
  <c r="O150" i="3"/>
  <c r="P150" i="3"/>
  <c r="D150" i="3"/>
  <c r="I144" i="3"/>
  <c r="J144" i="3"/>
  <c r="K144" i="3"/>
  <c r="M144" i="3"/>
  <c r="N144" i="3"/>
  <c r="P144" i="3"/>
  <c r="D144" i="3"/>
  <c r="I139" i="3"/>
  <c r="J139" i="3"/>
  <c r="K139" i="3"/>
  <c r="M139" i="3"/>
  <c r="N139" i="3"/>
  <c r="P139" i="3"/>
  <c r="D139" i="3"/>
  <c r="D131" i="3"/>
  <c r="D130" i="3" s="1"/>
  <c r="D128" i="3"/>
  <c r="D126" i="3"/>
  <c r="D123" i="3"/>
  <c r="D122" i="3" s="1"/>
  <c r="D119" i="3"/>
  <c r="D118" i="3" s="1"/>
  <c r="D111" i="3"/>
  <c r="D104" i="3" s="1"/>
  <c r="D98" i="3"/>
  <c r="D78" i="3"/>
  <c r="D74" i="3"/>
  <c r="D71" i="3"/>
  <c r="K23" i="3"/>
  <c r="K30" i="3"/>
  <c r="K35" i="3"/>
  <c r="K40" i="3"/>
  <c r="K49" i="3"/>
  <c r="D64" i="3"/>
  <c r="J61" i="3"/>
  <c r="K61" i="3"/>
  <c r="D61" i="3"/>
  <c r="J54" i="3"/>
  <c r="K54" i="3"/>
  <c r="P59" i="3"/>
  <c r="N59" i="3"/>
  <c r="M59" i="3"/>
  <c r="K59" i="3"/>
  <c r="J59" i="3"/>
  <c r="D59" i="3"/>
  <c r="N54" i="3"/>
  <c r="M54" i="3"/>
  <c r="D54" i="3"/>
  <c r="D49" i="3"/>
  <c r="D45" i="3"/>
  <c r="D40" i="3"/>
  <c r="D35" i="3"/>
  <c r="D30" i="3"/>
  <c r="D23" i="3"/>
  <c r="N49" i="3"/>
  <c r="P49" i="3"/>
  <c r="M49" i="3"/>
  <c r="N40" i="3"/>
  <c r="P40" i="3"/>
  <c r="M40" i="3"/>
  <c r="N35" i="3"/>
  <c r="P35" i="3"/>
  <c r="M35" i="3"/>
  <c r="N30" i="3"/>
  <c r="P30" i="3"/>
  <c r="M30" i="3"/>
  <c r="P23" i="3"/>
  <c r="M23" i="3"/>
  <c r="K390" i="2"/>
  <c r="K389" i="2"/>
  <c r="K388" i="2"/>
  <c r="K387" i="2"/>
  <c r="K386" i="2"/>
  <c r="K380" i="2"/>
  <c r="I380" i="2"/>
  <c r="J380" i="2" s="1"/>
  <c r="L380" i="2" s="1"/>
  <c r="K377" i="2"/>
  <c r="I377" i="2"/>
  <c r="J377" i="2" s="1"/>
  <c r="K376" i="2"/>
  <c r="J376" i="2"/>
  <c r="L371" i="2"/>
  <c r="I371" i="2"/>
  <c r="D371" i="2"/>
  <c r="L370" i="2"/>
  <c r="I370" i="2"/>
  <c r="D370" i="2"/>
  <c r="L369" i="2"/>
  <c r="I369" i="2"/>
  <c r="D369" i="2"/>
  <c r="L368" i="2"/>
  <c r="I368" i="2"/>
  <c r="D368" i="2"/>
  <c r="L367" i="2"/>
  <c r="I367" i="2"/>
  <c r="D367" i="2"/>
  <c r="J367" i="2" s="1"/>
  <c r="L365" i="2"/>
  <c r="I365" i="2"/>
  <c r="D365" i="2"/>
  <c r="L364" i="2"/>
  <c r="I364" i="2"/>
  <c r="D364" i="2"/>
  <c r="L361" i="2"/>
  <c r="L360" i="2" s="1"/>
  <c r="I361" i="2"/>
  <c r="D361" i="2"/>
  <c r="J361" i="2" s="1"/>
  <c r="J360" i="2" s="1"/>
  <c r="L359" i="2"/>
  <c r="L358" i="2" s="1"/>
  <c r="I359" i="2"/>
  <c r="D359" i="2"/>
  <c r="L357" i="2"/>
  <c r="I357" i="2"/>
  <c r="D357" i="2"/>
  <c r="L356" i="2"/>
  <c r="I356" i="2"/>
  <c r="D356" i="2"/>
  <c r="L355" i="2"/>
  <c r="I355" i="2"/>
  <c r="D355" i="2"/>
  <c r="L354" i="2"/>
  <c r="I354" i="2"/>
  <c r="D354" i="2"/>
  <c r="L353" i="2"/>
  <c r="I353" i="2"/>
  <c r="D353" i="2"/>
  <c r="L352" i="2"/>
  <c r="I352" i="2"/>
  <c r="D352" i="2"/>
  <c r="L350" i="2"/>
  <c r="I350" i="2"/>
  <c r="D350" i="2"/>
  <c r="L349" i="2"/>
  <c r="I349" i="2"/>
  <c r="D349" i="2"/>
  <c r="L348" i="2"/>
  <c r="I348" i="2"/>
  <c r="D348" i="2"/>
  <c r="J348" i="2" s="1"/>
  <c r="L347" i="2"/>
  <c r="I347" i="2"/>
  <c r="D347" i="2"/>
  <c r="L346" i="2"/>
  <c r="I346" i="2"/>
  <c r="D346" i="2"/>
  <c r="J346" i="2" s="1"/>
  <c r="L345" i="2"/>
  <c r="I345" i="2"/>
  <c r="D345" i="2"/>
  <c r="L343" i="2"/>
  <c r="I343" i="2"/>
  <c r="J343" i="2" s="1"/>
  <c r="D343" i="2"/>
  <c r="L342" i="2"/>
  <c r="I342" i="2"/>
  <c r="D342" i="2"/>
  <c r="L341" i="2"/>
  <c r="I341" i="2"/>
  <c r="D341" i="2"/>
  <c r="J341" i="2" s="1"/>
  <c r="L340" i="2"/>
  <c r="I340" i="2"/>
  <c r="D340" i="2"/>
  <c r="L339" i="2"/>
  <c r="I339" i="2"/>
  <c r="D339" i="2"/>
  <c r="L338" i="2"/>
  <c r="I338" i="2"/>
  <c r="D338" i="2"/>
  <c r="L336" i="2"/>
  <c r="I336" i="2"/>
  <c r="D336" i="2"/>
  <c r="L335" i="2"/>
  <c r="I335" i="2"/>
  <c r="D335" i="2"/>
  <c r="J335" i="2" s="1"/>
  <c r="L334" i="2"/>
  <c r="I334" i="2"/>
  <c r="D334" i="2"/>
  <c r="L333" i="2"/>
  <c r="I333" i="2"/>
  <c r="D333" i="2"/>
  <c r="L332" i="2"/>
  <c r="I332" i="2"/>
  <c r="D332" i="2"/>
  <c r="J332" i="2" s="1"/>
  <c r="L331" i="2"/>
  <c r="I331" i="2"/>
  <c r="D331" i="2"/>
  <c r="L328" i="2"/>
  <c r="I328" i="2"/>
  <c r="D328" i="2"/>
  <c r="L327" i="2"/>
  <c r="I327" i="2"/>
  <c r="D327" i="2"/>
  <c r="L325" i="2"/>
  <c r="L324" i="2" s="1"/>
  <c r="I325" i="2"/>
  <c r="D325" i="2"/>
  <c r="J325" i="2" s="1"/>
  <c r="J324" i="2" s="1"/>
  <c r="L323" i="2"/>
  <c r="I323" i="2"/>
  <c r="D323" i="2"/>
  <c r="J323" i="2" s="1"/>
  <c r="L322" i="2"/>
  <c r="I322" i="2"/>
  <c r="D322" i="2"/>
  <c r="L321" i="2"/>
  <c r="I321" i="2"/>
  <c r="D321" i="2"/>
  <c r="L320" i="2"/>
  <c r="I320" i="2"/>
  <c r="D320" i="2"/>
  <c r="J320" i="2" s="1"/>
  <c r="L319" i="2"/>
  <c r="I319" i="2"/>
  <c r="D319" i="2"/>
  <c r="L318" i="2"/>
  <c r="I318" i="2"/>
  <c r="D318" i="2"/>
  <c r="L317" i="2"/>
  <c r="I317" i="2"/>
  <c r="D317" i="2"/>
  <c r="L315" i="2"/>
  <c r="L314" i="2" s="1"/>
  <c r="I315" i="2"/>
  <c r="D315" i="2"/>
  <c r="L313" i="2"/>
  <c r="L312" i="2" s="1"/>
  <c r="I313" i="2"/>
  <c r="D313" i="2"/>
  <c r="L308" i="2"/>
  <c r="I308" i="2"/>
  <c r="D308" i="2"/>
  <c r="L307" i="2"/>
  <c r="I307" i="2"/>
  <c r="D307" i="2"/>
  <c r="L305" i="2"/>
  <c r="I305" i="2"/>
  <c r="D305" i="2"/>
  <c r="L304" i="2"/>
  <c r="I304" i="2"/>
  <c r="D304" i="2"/>
  <c r="L303" i="2"/>
  <c r="I303" i="2"/>
  <c r="D303" i="2"/>
  <c r="L302" i="2"/>
  <c r="I302" i="2"/>
  <c r="D302" i="2"/>
  <c r="L301" i="2"/>
  <c r="I301" i="2"/>
  <c r="D301" i="2"/>
  <c r="L300" i="2"/>
  <c r="I300" i="2"/>
  <c r="D300" i="2"/>
  <c r="L297" i="2"/>
  <c r="I297" i="2"/>
  <c r="D297" i="2"/>
  <c r="L296" i="2"/>
  <c r="I296" i="2"/>
  <c r="D296" i="2"/>
  <c r="L294" i="2"/>
  <c r="I294" i="2"/>
  <c r="D294" i="2"/>
  <c r="L293" i="2"/>
  <c r="L292" i="2" s="1"/>
  <c r="I293" i="2"/>
  <c r="D293" i="2"/>
  <c r="L291" i="2"/>
  <c r="I291" i="2"/>
  <c r="D291" i="2"/>
  <c r="L290" i="2"/>
  <c r="I290" i="2"/>
  <c r="D290" i="2"/>
  <c r="L289" i="2"/>
  <c r="I289" i="2"/>
  <c r="D289" i="2"/>
  <c r="L288" i="2"/>
  <c r="I288" i="2"/>
  <c r="D288" i="2"/>
  <c r="L287" i="2"/>
  <c r="I287" i="2"/>
  <c r="D287" i="2"/>
  <c r="L286" i="2"/>
  <c r="I286" i="2"/>
  <c r="D286" i="2"/>
  <c r="L285" i="2"/>
  <c r="I285" i="2"/>
  <c r="D285" i="2"/>
  <c r="J285" i="2" s="1"/>
  <c r="L284" i="2"/>
  <c r="I284" i="2"/>
  <c r="D284" i="2"/>
  <c r="L281" i="2"/>
  <c r="I281" i="2"/>
  <c r="D281" i="2"/>
  <c r="L280" i="2"/>
  <c r="I280" i="2"/>
  <c r="D280" i="2"/>
  <c r="L279" i="2"/>
  <c r="I279" i="2"/>
  <c r="D279" i="2"/>
  <c r="L277" i="2"/>
  <c r="I277" i="2"/>
  <c r="D277" i="2"/>
  <c r="J277" i="2" s="1"/>
  <c r="L276" i="2"/>
  <c r="L275" i="2" s="1"/>
  <c r="I276" i="2"/>
  <c r="J276" i="2" s="1"/>
  <c r="D276" i="2"/>
  <c r="L274" i="2"/>
  <c r="I274" i="2"/>
  <c r="D274" i="2"/>
  <c r="L273" i="2"/>
  <c r="I273" i="2"/>
  <c r="D273" i="2"/>
  <c r="L268" i="2"/>
  <c r="L267" i="2" s="1"/>
  <c r="I268" i="2"/>
  <c r="D268" i="2"/>
  <c r="L266" i="2"/>
  <c r="L265" i="2" s="1"/>
  <c r="I266" i="2"/>
  <c r="D266" i="2"/>
  <c r="L263" i="2"/>
  <c r="L262" i="2" s="1"/>
  <c r="I263" i="2"/>
  <c r="D263" i="2"/>
  <c r="L261" i="2"/>
  <c r="L260" i="2" s="1"/>
  <c r="I261" i="2"/>
  <c r="D261" i="2"/>
  <c r="L259" i="2"/>
  <c r="I259" i="2"/>
  <c r="D259" i="2"/>
  <c r="L258" i="2"/>
  <c r="I258" i="2"/>
  <c r="D258" i="2"/>
  <c r="L257" i="2"/>
  <c r="I257" i="2"/>
  <c r="D257" i="2"/>
  <c r="L256" i="2"/>
  <c r="I256" i="2"/>
  <c r="D256" i="2"/>
  <c r="J256" i="2" s="1"/>
  <c r="L255" i="2"/>
  <c r="I255" i="2"/>
  <c r="D255" i="2"/>
  <c r="L254" i="2"/>
  <c r="I254" i="2"/>
  <c r="D254" i="2"/>
  <c r="L252" i="2"/>
  <c r="L251" i="2" s="1"/>
  <c r="I252" i="2"/>
  <c r="D252" i="2"/>
  <c r="L249" i="2"/>
  <c r="L248" i="2" s="1"/>
  <c r="I249" i="2"/>
  <c r="D249" i="2"/>
  <c r="L247" i="2"/>
  <c r="L246" i="2" s="1"/>
  <c r="I247" i="2"/>
  <c r="D247" i="2"/>
  <c r="L245" i="2"/>
  <c r="L244" i="2" s="1"/>
  <c r="I245" i="2"/>
  <c r="D245" i="2"/>
  <c r="K240" i="2"/>
  <c r="G240" i="2"/>
  <c r="J240" i="2" s="1"/>
  <c r="K239" i="2"/>
  <c r="G239" i="2"/>
  <c r="J239" i="2" s="1"/>
  <c r="K237" i="2"/>
  <c r="G237" i="2"/>
  <c r="J237" i="2" s="1"/>
  <c r="K236" i="2"/>
  <c r="G236" i="2"/>
  <c r="J236" i="2" s="1"/>
  <c r="K235" i="2"/>
  <c r="G235" i="2"/>
  <c r="J235" i="2" s="1"/>
  <c r="K234" i="2"/>
  <c r="G234" i="2"/>
  <c r="J234" i="2" s="1"/>
  <c r="L234" i="2" s="1"/>
  <c r="K232" i="2"/>
  <c r="K230" i="2"/>
  <c r="G230" i="2"/>
  <c r="J230" i="2" s="1"/>
  <c r="K228" i="2"/>
  <c r="L228" i="2" s="1"/>
  <c r="K227" i="2"/>
  <c r="L227" i="2" s="1"/>
  <c r="K226" i="2"/>
  <c r="L226" i="2"/>
  <c r="K225" i="2"/>
  <c r="L225" i="2" s="1"/>
  <c r="K224" i="2"/>
  <c r="L224" i="2"/>
  <c r="K223" i="2"/>
  <c r="L223" i="2" s="1"/>
  <c r="K222" i="2"/>
  <c r="L220" i="2"/>
  <c r="K220" i="2"/>
  <c r="J220" i="2"/>
  <c r="K219" i="2"/>
  <c r="J219" i="2"/>
  <c r="L219" i="2" s="1"/>
  <c r="K217" i="2"/>
  <c r="L217" i="2" s="1"/>
  <c r="K216" i="2"/>
  <c r="J216" i="2"/>
  <c r="L216" i="2" s="1"/>
  <c r="K215" i="2"/>
  <c r="J215" i="2"/>
  <c r="K214" i="2"/>
  <c r="J214" i="2"/>
  <c r="K211" i="2"/>
  <c r="G211" i="2"/>
  <c r="J211" i="2" s="1"/>
  <c r="K209" i="2"/>
  <c r="J209" i="2"/>
  <c r="G209" i="2"/>
  <c r="K208" i="2"/>
  <c r="G208" i="2"/>
  <c r="J208" i="2" s="1"/>
  <c r="K207" i="2"/>
  <c r="G207" i="2"/>
  <c r="J207" i="2" s="1"/>
  <c r="J206" i="2" s="1"/>
  <c r="K205" i="2"/>
  <c r="L205" i="2" s="1"/>
  <c r="K204" i="2"/>
  <c r="L204" i="2" s="1"/>
  <c r="K203" i="2"/>
  <c r="L203" i="2" s="1"/>
  <c r="K202" i="2"/>
  <c r="L202" i="2" s="1"/>
  <c r="K201" i="2"/>
  <c r="J200" i="2"/>
  <c r="K199" i="2"/>
  <c r="J199" i="2"/>
  <c r="J198" i="2" s="1"/>
  <c r="G199" i="2"/>
  <c r="K197" i="2"/>
  <c r="G197" i="2"/>
  <c r="K196" i="2"/>
  <c r="G196" i="2"/>
  <c r="J196" i="2" s="1"/>
  <c r="K195" i="2"/>
  <c r="G195" i="2"/>
  <c r="J195" i="2" s="1"/>
  <c r="K194" i="2"/>
  <c r="G194" i="2"/>
  <c r="J194" i="2" s="1"/>
  <c r="K193" i="2"/>
  <c r="G193" i="2"/>
  <c r="J193" i="2" s="1"/>
  <c r="K191" i="2"/>
  <c r="J191" i="2"/>
  <c r="G191" i="2"/>
  <c r="K190" i="2"/>
  <c r="G190" i="2"/>
  <c r="J190" i="2" s="1"/>
  <c r="L190" i="2" s="1"/>
  <c r="K189" i="2"/>
  <c r="J189" i="2"/>
  <c r="G189" i="2"/>
  <c r="K187" i="2"/>
  <c r="G187" i="2"/>
  <c r="J187" i="2" s="1"/>
  <c r="K185" i="2"/>
  <c r="J185" i="2"/>
  <c r="K184" i="2"/>
  <c r="J184" i="2"/>
  <c r="K182" i="2"/>
  <c r="L182" i="2" s="1"/>
  <c r="K181" i="2"/>
  <c r="J181" i="2"/>
  <c r="K180" i="2"/>
  <c r="J180" i="2"/>
  <c r="K179" i="2"/>
  <c r="J179" i="2"/>
  <c r="K176" i="2"/>
  <c r="G176" i="2"/>
  <c r="J176" i="2" s="1"/>
  <c r="K175" i="2"/>
  <c r="G175" i="2"/>
  <c r="J175" i="2" s="1"/>
  <c r="K174" i="2"/>
  <c r="G174" i="2"/>
  <c r="J174" i="2" s="1"/>
  <c r="K172" i="2"/>
  <c r="L172" i="2" s="1"/>
  <c r="L171" i="2" s="1"/>
  <c r="J171" i="2"/>
  <c r="K170" i="2"/>
  <c r="G170" i="2"/>
  <c r="J170" i="2" s="1"/>
  <c r="K169" i="2"/>
  <c r="G169" i="2"/>
  <c r="J169" i="2" s="1"/>
  <c r="L168" i="2"/>
  <c r="K168" i="2"/>
  <c r="G168" i="2"/>
  <c r="J168" i="2" s="1"/>
  <c r="K167" i="2"/>
  <c r="G167" i="2"/>
  <c r="J167" i="2" s="1"/>
  <c r="K165" i="2"/>
  <c r="K163" i="2"/>
  <c r="J163" i="2"/>
  <c r="L163" i="2" s="1"/>
  <c r="K162" i="2"/>
  <c r="J162" i="2"/>
  <c r="L162" i="2" s="1"/>
  <c r="J161" i="2"/>
  <c r="K160" i="2"/>
  <c r="J160" i="2"/>
  <c r="L160" i="2" s="1"/>
  <c r="K159" i="2"/>
  <c r="J159" i="2"/>
  <c r="K158" i="2"/>
  <c r="J158" i="2"/>
  <c r="K157" i="2"/>
  <c r="L157" i="2" s="1"/>
  <c r="J157" i="2"/>
  <c r="K154" i="2"/>
  <c r="G154" i="2"/>
  <c r="K152" i="2"/>
  <c r="G152" i="2"/>
  <c r="J152" i="2" s="1"/>
  <c r="K150" i="2"/>
  <c r="K148" i="2"/>
  <c r="L148" i="2" s="1"/>
  <c r="L147" i="2" s="1"/>
  <c r="J147" i="2"/>
  <c r="K146" i="2"/>
  <c r="J145" i="2"/>
  <c r="K144" i="2"/>
  <c r="J144" i="2"/>
  <c r="G144" i="2"/>
  <c r="K143" i="2"/>
  <c r="G143" i="2"/>
  <c r="J143" i="2" s="1"/>
  <c r="K142" i="2"/>
  <c r="J142" i="2"/>
  <c r="G142" i="2"/>
  <c r="K140" i="2"/>
  <c r="K138" i="2"/>
  <c r="J138" i="2"/>
  <c r="K137" i="2"/>
  <c r="J137" i="2"/>
  <c r="J136" i="2" s="1"/>
  <c r="K135" i="2"/>
  <c r="K134" i="2"/>
  <c r="L134" i="2" s="1"/>
  <c r="K133" i="2"/>
  <c r="J133" i="2"/>
  <c r="K132" i="2"/>
  <c r="J132" i="2"/>
  <c r="K131" i="2"/>
  <c r="J131" i="2"/>
  <c r="L131" i="2" s="1"/>
  <c r="K128" i="2"/>
  <c r="L128" i="2" s="1"/>
  <c r="G128" i="2"/>
  <c r="J128" i="2" s="1"/>
  <c r="K127" i="2"/>
  <c r="J127" i="2"/>
  <c r="J126" i="2" s="1"/>
  <c r="G127" i="2"/>
  <c r="K125" i="2"/>
  <c r="G125" i="2"/>
  <c r="J125" i="2" s="1"/>
  <c r="K124" i="2"/>
  <c r="K122" i="2"/>
  <c r="G122" i="2"/>
  <c r="J122" i="2" s="1"/>
  <c r="J119" i="2" s="1"/>
  <c r="K121" i="2"/>
  <c r="L121" i="2" s="1"/>
  <c r="G121" i="2"/>
  <c r="J121" i="2" s="1"/>
  <c r="K120" i="2"/>
  <c r="G120" i="2"/>
  <c r="J120" i="2" s="1"/>
  <c r="K118" i="2"/>
  <c r="G118" i="2"/>
  <c r="J118" i="2" s="1"/>
  <c r="K117" i="2"/>
  <c r="J117" i="2"/>
  <c r="G117" i="2"/>
  <c r="K115" i="2"/>
  <c r="L115" i="2"/>
  <c r="K114" i="2"/>
  <c r="L114" i="2"/>
  <c r="K113" i="2"/>
  <c r="L113" i="2"/>
  <c r="K112" i="2"/>
  <c r="L112" i="2" s="1"/>
  <c r="K111" i="2"/>
  <c r="K109" i="2"/>
  <c r="G109" i="2"/>
  <c r="J109" i="2" s="1"/>
  <c r="K108" i="2"/>
  <c r="G108" i="2"/>
  <c r="J108" i="2" s="1"/>
  <c r="K106" i="2"/>
  <c r="L106" i="2" s="1"/>
  <c r="J106" i="2"/>
  <c r="K105" i="2"/>
  <c r="J105" i="2"/>
  <c r="J104" i="2" s="1"/>
  <c r="K103" i="2"/>
  <c r="J103" i="2"/>
  <c r="G103" i="2"/>
  <c r="K102" i="2"/>
  <c r="L102" i="2" s="1"/>
  <c r="J102" i="2"/>
  <c r="G102" i="2"/>
  <c r="K101" i="2"/>
  <c r="J101" i="2"/>
  <c r="K100" i="2"/>
  <c r="J100" i="2"/>
  <c r="K99" i="2"/>
  <c r="J99" i="2"/>
  <c r="L99" i="2" s="1"/>
  <c r="K98" i="2"/>
  <c r="J98" i="2"/>
  <c r="K95" i="2"/>
  <c r="G95" i="2"/>
  <c r="J95" i="2" s="1"/>
  <c r="K93" i="2"/>
  <c r="J93" i="2"/>
  <c r="L93" i="2" s="1"/>
  <c r="L92" i="2" s="1"/>
  <c r="G93" i="2"/>
  <c r="J92" i="2"/>
  <c r="K91" i="2"/>
  <c r="G91" i="2"/>
  <c r="J91" i="2" s="1"/>
  <c r="J90" i="2" s="1"/>
  <c r="K89" i="2"/>
  <c r="L89" i="2"/>
  <c r="G89" i="2"/>
  <c r="K88" i="2"/>
  <c r="L88" i="2" s="1"/>
  <c r="G88" i="2"/>
  <c r="K87" i="2"/>
  <c r="L87" i="2" s="1"/>
  <c r="G87" i="2"/>
  <c r="K86" i="2"/>
  <c r="L86" i="2" s="1"/>
  <c r="G86" i="2"/>
  <c r="K85" i="2"/>
  <c r="G85" i="2"/>
  <c r="K83" i="2"/>
  <c r="G83" i="2"/>
  <c r="J83" i="2" s="1"/>
  <c r="K81" i="2"/>
  <c r="G81" i="2"/>
  <c r="J81" i="2" s="1"/>
  <c r="K79" i="2"/>
  <c r="L79" i="2" s="1"/>
  <c r="J79" i="2"/>
  <c r="K78" i="2"/>
  <c r="J78" i="2"/>
  <c r="K77" i="2"/>
  <c r="J77" i="2"/>
  <c r="K75" i="2"/>
  <c r="J75" i="2"/>
  <c r="G75" i="2"/>
  <c r="K74" i="2"/>
  <c r="J74" i="2"/>
  <c r="K73" i="2"/>
  <c r="J73" i="2"/>
  <c r="L73" i="2" s="1"/>
  <c r="K72" i="2"/>
  <c r="J72" i="2"/>
  <c r="L72" i="2" s="1"/>
  <c r="K71" i="2"/>
  <c r="J71" i="2"/>
  <c r="K70" i="2"/>
  <c r="J70" i="2"/>
  <c r="L70" i="2" s="1"/>
  <c r="K69" i="2"/>
  <c r="J69" i="2"/>
  <c r="K66" i="2"/>
  <c r="J66" i="2"/>
  <c r="G66" i="2"/>
  <c r="K64" i="2"/>
  <c r="G64" i="2"/>
  <c r="J64" i="2" s="1"/>
  <c r="K63" i="2"/>
  <c r="J63" i="2"/>
  <c r="G63" i="2"/>
  <c r="K61" i="2"/>
  <c r="J61" i="2"/>
  <c r="G61" i="2"/>
  <c r="K60" i="2"/>
  <c r="G60" i="2"/>
  <c r="J60" i="2" s="1"/>
  <c r="K58" i="2"/>
  <c r="L58" i="2" s="1"/>
  <c r="J58" i="2"/>
  <c r="K57" i="2"/>
  <c r="G57" i="2"/>
  <c r="J57" i="2" s="1"/>
  <c r="L57" i="2" s="1"/>
  <c r="K56" i="2"/>
  <c r="J56" i="2"/>
  <c r="G56" i="2"/>
  <c r="K55" i="2"/>
  <c r="G55" i="2"/>
  <c r="J55" i="2" s="1"/>
  <c r="L55" i="2" s="1"/>
  <c r="K53" i="2"/>
  <c r="G53" i="2"/>
  <c r="J53" i="2" s="1"/>
  <c r="K52" i="2"/>
  <c r="G52" i="2"/>
  <c r="J52" i="2" s="1"/>
  <c r="K51" i="2"/>
  <c r="G51" i="2"/>
  <c r="J51" i="2" s="1"/>
  <c r="K50" i="2"/>
  <c r="G50" i="2"/>
  <c r="J50" i="2" s="1"/>
  <c r="K48" i="2"/>
  <c r="J48" i="2"/>
  <c r="G48" i="2"/>
  <c r="K47" i="2"/>
  <c r="G47" i="2"/>
  <c r="J47" i="2" s="1"/>
  <c r="K46" i="2"/>
  <c r="J46" i="2"/>
  <c r="G46" i="2"/>
  <c r="K44" i="2"/>
  <c r="G44" i="2"/>
  <c r="L44" i="2" s="1"/>
  <c r="K43" i="2"/>
  <c r="G43" i="2"/>
  <c r="K42" i="2"/>
  <c r="G42" i="2"/>
  <c r="L42" i="2" s="1"/>
  <c r="K41" i="2"/>
  <c r="G41" i="2"/>
  <c r="K40" i="2"/>
  <c r="G40" i="2"/>
  <c r="J40" i="2" s="1"/>
  <c r="J38" i="2" s="1"/>
  <c r="K39" i="2"/>
  <c r="J39" i="2"/>
  <c r="L39" i="2" s="1"/>
  <c r="K37" i="2"/>
  <c r="G37" i="2"/>
  <c r="J37" i="2" s="1"/>
  <c r="K36" i="2"/>
  <c r="G36" i="2"/>
  <c r="J36" i="2" s="1"/>
  <c r="K35" i="2"/>
  <c r="G35" i="2"/>
  <c r="J35" i="2" s="1"/>
  <c r="K33" i="2"/>
  <c r="G33" i="2"/>
  <c r="J33" i="2" s="1"/>
  <c r="K32" i="2"/>
  <c r="J32" i="2"/>
  <c r="G32" i="2"/>
  <c r="K31" i="2"/>
  <c r="G31" i="2"/>
  <c r="J31" i="2" s="1"/>
  <c r="K29" i="2"/>
  <c r="J29" i="2"/>
  <c r="K28" i="2"/>
  <c r="J28" i="2"/>
  <c r="L28" i="2" s="1"/>
  <c r="K26" i="2"/>
  <c r="G26" i="2"/>
  <c r="J26" i="2" s="1"/>
  <c r="K25" i="2"/>
  <c r="G25" i="2"/>
  <c r="J25" i="2" s="1"/>
  <c r="L25" i="2" s="1"/>
  <c r="K24" i="2"/>
  <c r="J24" i="2"/>
  <c r="G24" i="2"/>
  <c r="K23" i="2"/>
  <c r="G23" i="2"/>
  <c r="J23" i="2" s="1"/>
  <c r="K22" i="2"/>
  <c r="J22" i="2"/>
  <c r="K21" i="2"/>
  <c r="L21" i="2" s="1"/>
  <c r="J21" i="2"/>
  <c r="K20" i="2"/>
  <c r="L20" i="2" s="1"/>
  <c r="J20" i="2"/>
  <c r="K19" i="2"/>
  <c r="J19" i="2"/>
  <c r="K18" i="2"/>
  <c r="L18" i="2" s="1"/>
  <c r="J18" i="2"/>
  <c r="L17" i="2"/>
  <c r="K17" i="2"/>
  <c r="J17" i="2"/>
  <c r="K16" i="2"/>
  <c r="J16" i="2"/>
  <c r="L16" i="2" s="1"/>
  <c r="K15" i="2"/>
  <c r="J15" i="2"/>
  <c r="K14" i="2"/>
  <c r="J14" i="2"/>
  <c r="K13" i="2"/>
  <c r="L13" i="2" s="1"/>
  <c r="J13" i="2"/>
  <c r="K12" i="2"/>
  <c r="L12" i="2" s="1"/>
  <c r="J12" i="2"/>
  <c r="K11" i="2"/>
  <c r="J11" i="2"/>
  <c r="K10" i="2"/>
  <c r="L10" i="2" s="1"/>
  <c r="J10" i="2"/>
  <c r="K9" i="2"/>
  <c r="L9" i="2" s="1"/>
  <c r="J9" i="2"/>
  <c r="K8" i="2"/>
  <c r="L8" i="2" s="1"/>
  <c r="J8" i="2"/>
  <c r="J62" i="2" l="1"/>
  <c r="J30" i="2"/>
  <c r="L47" i="2"/>
  <c r="J45" i="2"/>
  <c r="L81" i="2"/>
  <c r="L80" i="2" s="1"/>
  <c r="J80" i="2"/>
  <c r="L63" i="2"/>
  <c r="L122" i="2"/>
  <c r="L209" i="2"/>
  <c r="J154" i="2"/>
  <c r="L154" i="2" s="1"/>
  <c r="L153" i="2" s="1"/>
  <c r="L31" i="2"/>
  <c r="L181" i="2"/>
  <c r="J254" i="2"/>
  <c r="L376" i="2"/>
  <c r="N251" i="3"/>
  <c r="L74" i="2"/>
  <c r="L100" i="2"/>
  <c r="L103" i="2"/>
  <c r="L125" i="2"/>
  <c r="L176" i="2"/>
  <c r="L191" i="2"/>
  <c r="L207" i="2"/>
  <c r="L211" i="2"/>
  <c r="L210" i="2" s="1"/>
  <c r="J218" i="2"/>
  <c r="L235" i="2"/>
  <c r="J339" i="2"/>
  <c r="L33" i="2"/>
  <c r="J188" i="2"/>
  <c r="J197" i="2"/>
  <c r="L197" i="2" s="1"/>
  <c r="J213" i="2"/>
  <c r="L37" i="2"/>
  <c r="L61" i="2"/>
  <c r="L71" i="2"/>
  <c r="L75" i="2"/>
  <c r="L101" i="2"/>
  <c r="L105" i="2"/>
  <c r="L104" i="2" s="1"/>
  <c r="J178" i="2"/>
  <c r="L189" i="2"/>
  <c r="L188" i="2" s="1"/>
  <c r="L214" i="2"/>
  <c r="L236" i="2"/>
  <c r="J284" i="2"/>
  <c r="J293" i="2"/>
  <c r="J319" i="2"/>
  <c r="L138" i="2"/>
  <c r="J245" i="2"/>
  <c r="J244" i="2" s="1"/>
  <c r="J322" i="2"/>
  <c r="L15" i="2"/>
  <c r="L22" i="2"/>
  <c r="L127" i="2"/>
  <c r="L126" i="2" s="1"/>
  <c r="L144" i="2"/>
  <c r="L159" i="2"/>
  <c r="L180" i="2"/>
  <c r="L185" i="2"/>
  <c r="L215" i="2"/>
  <c r="L213" i="2" s="1"/>
  <c r="L237" i="2"/>
  <c r="J308" i="2"/>
  <c r="J356" i="2"/>
  <c r="N138" i="3"/>
  <c r="D125" i="3"/>
  <c r="D236" i="3"/>
  <c r="D214" i="3"/>
  <c r="P251" i="3"/>
  <c r="P6" i="3"/>
  <c r="D138" i="3"/>
  <c r="D190" i="3"/>
  <c r="D251" i="3"/>
  <c r="J251" i="3"/>
  <c r="P53" i="3"/>
  <c r="K251" i="3"/>
  <c r="I138" i="3"/>
  <c r="J138" i="3"/>
  <c r="D174" i="3"/>
  <c r="N174" i="3"/>
  <c r="K174" i="3"/>
  <c r="J174" i="3"/>
  <c r="K138" i="3"/>
  <c r="K70" i="3"/>
  <c r="P174" i="3"/>
  <c r="I174" i="3"/>
  <c r="J273" i="2"/>
  <c r="J365" i="2"/>
  <c r="J249" i="2"/>
  <c r="J248" i="2" s="1"/>
  <c r="J318" i="2"/>
  <c r="J301" i="2"/>
  <c r="L264" i="2"/>
  <c r="L306" i="2"/>
  <c r="J315" i="2"/>
  <c r="J314" i="2" s="1"/>
  <c r="J364" i="2"/>
  <c r="J287" i="2"/>
  <c r="J302" i="2"/>
  <c r="J317" i="2"/>
  <c r="L11" i="2"/>
  <c r="L24" i="2"/>
  <c r="L32" i="2"/>
  <c r="L30" i="2" s="1"/>
  <c r="L41" i="2"/>
  <c r="L48" i="2"/>
  <c r="L53" i="2"/>
  <c r="L143" i="2"/>
  <c r="L170" i="2"/>
  <c r="L196" i="2"/>
  <c r="L46" i="2"/>
  <c r="L43" i="2"/>
  <c r="L51" i="2"/>
  <c r="L118" i="2"/>
  <c r="L133" i="2"/>
  <c r="L194" i="2"/>
  <c r="L23" i="2"/>
  <c r="L26" i="2"/>
  <c r="L218" i="2"/>
  <c r="L52" i="2"/>
  <c r="L56" i="2"/>
  <c r="L78" i="2"/>
  <c r="L109" i="2"/>
  <c r="L169" i="2"/>
  <c r="L195" i="2"/>
  <c r="L199" i="2"/>
  <c r="L198" i="2" s="1"/>
  <c r="L208" i="2"/>
  <c r="L240" i="2"/>
  <c r="L14" i="2"/>
  <c r="L36" i="2"/>
  <c r="L64" i="2"/>
  <c r="L62" i="2" s="1"/>
  <c r="L175" i="2"/>
  <c r="J258" i="2"/>
  <c r="J266" i="2"/>
  <c r="J265" i="2" s="1"/>
  <c r="J307" i="2"/>
  <c r="L326" i="2"/>
  <c r="J371" i="2"/>
  <c r="J280" i="2"/>
  <c r="J304" i="2"/>
  <c r="J328" i="2"/>
  <c r="J350" i="2"/>
  <c r="J369" i="2"/>
  <c r="J321" i="2"/>
  <c r="J333" i="2"/>
  <c r="J354" i="2"/>
  <c r="J259" i="2"/>
  <c r="J263" i="2"/>
  <c r="J262" i="2" s="1"/>
  <c r="L272" i="2"/>
  <c r="J291" i="2"/>
  <c r="J300" i="2"/>
  <c r="J305" i="2"/>
  <c r="J331" i="2"/>
  <c r="L337" i="2"/>
  <c r="J352" i="2"/>
  <c r="J357" i="2"/>
  <c r="J370" i="2"/>
  <c r="J268" i="2"/>
  <c r="J267" i="2" s="1"/>
  <c r="J264" i="2" s="1"/>
  <c r="J289" i="2"/>
  <c r="J296" i="2"/>
  <c r="J303" i="2"/>
  <c r="J299" i="2" s="1"/>
  <c r="J298" i="2" s="1"/>
  <c r="J349" i="2"/>
  <c r="J355" i="2"/>
  <c r="J359" i="2"/>
  <c r="J358" i="2" s="1"/>
  <c r="L377" i="2"/>
  <c r="L382" i="2" s="1"/>
  <c r="J275" i="2"/>
  <c r="J257" i="2"/>
  <c r="J286" i="2"/>
  <c r="J297" i="2"/>
  <c r="J313" i="2"/>
  <c r="J312" i="2" s="1"/>
  <c r="J334" i="2"/>
  <c r="J345" i="2"/>
  <c r="L351" i="2"/>
  <c r="J363" i="2"/>
  <c r="J382" i="2"/>
  <c r="D6" i="3"/>
  <c r="J340" i="2"/>
  <c r="D93" i="3"/>
  <c r="J294" i="2"/>
  <c r="J292" i="2" s="1"/>
  <c r="J274" i="2"/>
  <c r="J272" i="2" s="1"/>
  <c r="J338" i="2"/>
  <c r="J261" i="2"/>
  <c r="J260" i="2" s="1"/>
  <c r="L278" i="2"/>
  <c r="J306" i="2"/>
  <c r="J353" i="2"/>
  <c r="J351" i="2" s="1"/>
  <c r="L243" i="2"/>
  <c r="J281" i="2"/>
  <c r="J290" i="2"/>
  <c r="J327" i="2"/>
  <c r="J326" i="2" s="1"/>
  <c r="L344" i="2"/>
  <c r="L363" i="2"/>
  <c r="J368" i="2"/>
  <c r="J366" i="2" s="1"/>
  <c r="J362" i="2" s="1"/>
  <c r="L135" i="2"/>
  <c r="J342" i="2"/>
  <c r="J247" i="2"/>
  <c r="J246" i="2" s="1"/>
  <c r="J243" i="2" s="1"/>
  <c r="J252" i="2"/>
  <c r="J251" i="2" s="1"/>
  <c r="J255" i="2"/>
  <c r="J279" i="2"/>
  <c r="L283" i="2"/>
  <c r="J288" i="2"/>
  <c r="L295" i="2"/>
  <c r="L299" i="2"/>
  <c r="J336" i="2"/>
  <c r="J347" i="2"/>
  <c r="N53" i="3"/>
  <c r="P138" i="3"/>
  <c r="D70" i="3"/>
  <c r="D53" i="3"/>
  <c r="K53" i="3"/>
  <c r="J53" i="3"/>
  <c r="K6" i="3"/>
  <c r="N70" i="3"/>
  <c r="N6" i="3"/>
  <c r="P70" i="3"/>
  <c r="J229" i="2"/>
  <c r="L230" i="2"/>
  <c r="L229" i="2" s="1"/>
  <c r="J49" i="2"/>
  <c r="L50" i="2"/>
  <c r="J76" i="2"/>
  <c r="L77" i="2"/>
  <c r="L76" i="2" s="1"/>
  <c r="J97" i="2"/>
  <c r="L98" i="2"/>
  <c r="L97" i="2" s="1"/>
  <c r="J116" i="2"/>
  <c r="L117" i="2"/>
  <c r="L116" i="2" s="1"/>
  <c r="L146" i="2"/>
  <c r="L145" i="2" s="1"/>
  <c r="J173" i="2"/>
  <c r="L174" i="2"/>
  <c r="L193" i="2"/>
  <c r="J192" i="2"/>
  <c r="J210" i="2"/>
  <c r="L253" i="2"/>
  <c r="L250" i="2" s="1"/>
  <c r="L242" i="2" s="1"/>
  <c r="L271" i="2"/>
  <c r="L330" i="2"/>
  <c r="J186" i="2"/>
  <c r="L187" i="2"/>
  <c r="L186" i="2" s="1"/>
  <c r="L165" i="2"/>
  <c r="L164" i="2" s="1"/>
  <c r="J164" i="2"/>
  <c r="L91" i="2"/>
  <c r="L90" i="2" s="1"/>
  <c r="L19" i="2"/>
  <c r="J151" i="2"/>
  <c r="L152" i="2"/>
  <c r="L151" i="2" s="1"/>
  <c r="J156" i="2"/>
  <c r="L158" i="2"/>
  <c r="L156" i="2" s="1"/>
  <c r="L161" i="2"/>
  <c r="J166" i="2"/>
  <c r="L167" i="2"/>
  <c r="J183" i="2"/>
  <c r="J177" i="2" s="1"/>
  <c r="L184" i="2"/>
  <c r="L183" i="2" s="1"/>
  <c r="L206" i="2"/>
  <c r="J231" i="2"/>
  <c r="L232" i="2"/>
  <c r="L231" i="2" s="1"/>
  <c r="J238" i="2"/>
  <c r="L239" i="2"/>
  <c r="L60" i="2"/>
  <c r="L59" i="2" s="1"/>
  <c r="J59" i="2"/>
  <c r="J123" i="2"/>
  <c r="L124" i="2"/>
  <c r="L123" i="2" s="1"/>
  <c r="J54" i="2"/>
  <c r="L316" i="2"/>
  <c r="J107" i="2"/>
  <c r="L108" i="2"/>
  <c r="L107" i="2" s="1"/>
  <c r="J149" i="2"/>
  <c r="L150" i="2"/>
  <c r="L149" i="2" s="1"/>
  <c r="L45" i="2"/>
  <c r="J68" i="2"/>
  <c r="L69" i="2"/>
  <c r="L68" i="2" s="1"/>
  <c r="L40" i="2"/>
  <c r="J110" i="2"/>
  <c r="L111" i="2"/>
  <c r="L110" i="2" s="1"/>
  <c r="J233" i="2"/>
  <c r="J65" i="2"/>
  <c r="L66" i="2"/>
  <c r="L65" i="2" s="1"/>
  <c r="J94" i="2"/>
  <c r="L95" i="2"/>
  <c r="L94" i="2" s="1"/>
  <c r="L233" i="2"/>
  <c r="J27" i="2"/>
  <c r="L29" i="2"/>
  <c r="L27" i="2" s="1"/>
  <c r="J84" i="2"/>
  <c r="L85" i="2"/>
  <c r="L84" i="2" s="1"/>
  <c r="J141" i="2"/>
  <c r="L142" i="2"/>
  <c r="L141" i="2" s="1"/>
  <c r="L366" i="2"/>
  <c r="J7" i="2"/>
  <c r="L35" i="2"/>
  <c r="J34" i="2"/>
  <c r="L54" i="2"/>
  <c r="J82" i="2"/>
  <c r="L83" i="2"/>
  <c r="L82" i="2" s="1"/>
  <c r="J139" i="2"/>
  <c r="L140" i="2"/>
  <c r="L139" i="2" s="1"/>
  <c r="L222" i="2"/>
  <c r="L221" i="2" s="1"/>
  <c r="J221" i="2"/>
  <c r="L132" i="2"/>
  <c r="L137" i="2"/>
  <c r="L136" i="2" s="1"/>
  <c r="L179" i="2"/>
  <c r="L178" i="2" s="1"/>
  <c r="L201" i="2"/>
  <c r="L200" i="2" s="1"/>
  <c r="L120" i="2"/>
  <c r="J295" i="2" l="1"/>
  <c r="J316" i="2"/>
  <c r="L238" i="2"/>
  <c r="L38" i="2"/>
  <c r="L119" i="2"/>
  <c r="L192" i="2"/>
  <c r="J155" i="2"/>
  <c r="J153" i="2"/>
  <c r="L49" i="2"/>
  <c r="P5" i="3"/>
  <c r="P373" i="3" s="1"/>
  <c r="P384" i="3" s="1"/>
  <c r="P394" i="3" s="1"/>
  <c r="J253" i="2"/>
  <c r="L362" i="2"/>
  <c r="J311" i="2"/>
  <c r="J344" i="2"/>
  <c r="L311" i="2"/>
  <c r="J337" i="2"/>
  <c r="L298" i="2"/>
  <c r="L173" i="2"/>
  <c r="L7" i="2"/>
  <c r="L34" i="2"/>
  <c r="L166" i="2"/>
  <c r="L155" i="2" s="1"/>
  <c r="L6" i="2"/>
  <c r="J330" i="2"/>
  <c r="L329" i="2"/>
  <c r="J283" i="2"/>
  <c r="J282" i="2" s="1"/>
  <c r="J130" i="2"/>
  <c r="J250" i="2"/>
  <c r="J242" i="2" s="1"/>
  <c r="L282" i="2"/>
  <c r="L130" i="2"/>
  <c r="L129" i="2" s="1"/>
  <c r="J278" i="2"/>
  <c r="J271" i="2" s="1"/>
  <c r="N5" i="3"/>
  <c r="N373" i="3" s="1"/>
  <c r="N384" i="3" s="1"/>
  <c r="N394" i="3" s="1"/>
  <c r="J212" i="2"/>
  <c r="L67" i="2"/>
  <c r="J6" i="2"/>
  <c r="L212" i="2"/>
  <c r="J96" i="2"/>
  <c r="L177" i="2"/>
  <c r="J67" i="2"/>
  <c r="L96" i="2"/>
  <c r="L310" i="2" l="1"/>
  <c r="J329" i="2"/>
  <c r="J310" i="2" s="1"/>
  <c r="J129" i="2"/>
  <c r="J270" i="2"/>
  <c r="L270" i="2"/>
  <c r="J5" i="2"/>
  <c r="J373" i="2" s="1"/>
  <c r="J384" i="2" s="1"/>
  <c r="I389" i="2" s="1"/>
  <c r="J389" i="2" s="1"/>
  <c r="L389" i="2" s="1"/>
  <c r="L5" i="2"/>
  <c r="L373" i="2" s="1"/>
  <c r="L384" i="2" s="1"/>
  <c r="I386" i="2" l="1"/>
  <c r="J386" i="2" s="1"/>
  <c r="I388" i="2"/>
  <c r="J388" i="2" s="1"/>
  <c r="L388" i="2" s="1"/>
  <c r="I390" i="2"/>
  <c r="J390" i="2" s="1"/>
  <c r="L390" i="2" s="1"/>
  <c r="I387" i="2"/>
  <c r="J387" i="2" s="1"/>
  <c r="L387" i="2" s="1"/>
  <c r="J392" i="2" l="1"/>
  <c r="J394" i="2" s="1"/>
  <c r="L386" i="2"/>
  <c r="L392" i="2" s="1"/>
  <c r="L394" i="2" s="1"/>
  <c r="L1172" i="1" l="1"/>
  <c r="P1172" i="1" s="1"/>
  <c r="J1172" i="1"/>
  <c r="N1172" i="1" s="1"/>
  <c r="L1169" i="1"/>
  <c r="P1169" i="1" s="1"/>
  <c r="J1169" i="1"/>
  <c r="N1169" i="1" s="1"/>
  <c r="L1157" i="1"/>
  <c r="P1157" i="1" s="1"/>
  <c r="J1157" i="1"/>
  <c r="N1157" i="1" s="1"/>
  <c r="L1136" i="1"/>
  <c r="P1136" i="1" s="1"/>
  <c r="J1136" i="1"/>
  <c r="N1136" i="1" s="1"/>
  <c r="L1132" i="1"/>
  <c r="P1132" i="1" s="1"/>
  <c r="J1132" i="1"/>
  <c r="N1132" i="1" s="1"/>
  <c r="L1122" i="1"/>
  <c r="P1122" i="1" s="1"/>
  <c r="J1122" i="1"/>
  <c r="N1122" i="1" s="1"/>
  <c r="L1101" i="1"/>
  <c r="P1101" i="1" s="1"/>
  <c r="J1101" i="1"/>
  <c r="N1101" i="1" s="1"/>
  <c r="L1098" i="1"/>
  <c r="P1098" i="1" s="1"/>
  <c r="J1098" i="1"/>
  <c r="N1098" i="1" s="1"/>
  <c r="L1089" i="1"/>
  <c r="P1089" i="1" s="1"/>
  <c r="J1089" i="1"/>
  <c r="N1089" i="1" s="1"/>
  <c r="L1084" i="1"/>
  <c r="P1084" i="1" s="1"/>
  <c r="J1084" i="1"/>
  <c r="N1084" i="1" s="1"/>
  <c r="L1081" i="1"/>
  <c r="P1081" i="1" s="1"/>
  <c r="J1081" i="1"/>
  <c r="N1081" i="1" s="1"/>
  <c r="L1078" i="1"/>
  <c r="P1078" i="1" s="1"/>
  <c r="J1078" i="1"/>
  <c r="N1078" i="1" s="1"/>
  <c r="L1073" i="1"/>
  <c r="P1073" i="1" s="1"/>
  <c r="J1073" i="1"/>
  <c r="N1073" i="1" s="1"/>
  <c r="L1071" i="1"/>
  <c r="P1071" i="1" s="1"/>
  <c r="J1071" i="1"/>
  <c r="N1071" i="1" s="1"/>
  <c r="L1068" i="1"/>
  <c r="P1068" i="1" s="1"/>
  <c r="J1068" i="1"/>
  <c r="N1068" i="1" s="1"/>
  <c r="L1066" i="1"/>
  <c r="P1066" i="1" s="1"/>
  <c r="J1066" i="1"/>
  <c r="N1066" i="1" s="1"/>
  <c r="L1059" i="1"/>
  <c r="P1059" i="1" s="1"/>
  <c r="J1059" i="1"/>
  <c r="N1059" i="1" s="1"/>
  <c r="L1057" i="1"/>
  <c r="P1057" i="1" s="1"/>
  <c r="J1057" i="1"/>
  <c r="N1057" i="1" s="1"/>
  <c r="L1054" i="1"/>
  <c r="P1054" i="1" s="1"/>
  <c r="J1054" i="1"/>
  <c r="N1054" i="1" s="1"/>
  <c r="L1052" i="1"/>
  <c r="P1052" i="1" s="1"/>
  <c r="J1052" i="1"/>
  <c r="N1052" i="1" s="1"/>
  <c r="L1050" i="1"/>
  <c r="P1050" i="1" s="1"/>
  <c r="J1050" i="1"/>
  <c r="N1050" i="1" s="1"/>
  <c r="L1044" i="1"/>
  <c r="P1044" i="1" s="1"/>
  <c r="J1044" i="1"/>
  <c r="N1044" i="1" s="1"/>
  <c r="L1039" i="1"/>
  <c r="P1039" i="1" s="1"/>
  <c r="J1039" i="1"/>
  <c r="N1039" i="1" s="1"/>
  <c r="L1037" i="1"/>
  <c r="P1037" i="1" s="1"/>
  <c r="J1037" i="1"/>
  <c r="N1037" i="1" s="1"/>
  <c r="L1027" i="1"/>
  <c r="P1027" i="1" s="1"/>
  <c r="J1027" i="1"/>
  <c r="N1027" i="1" s="1"/>
  <c r="L1024" i="1"/>
  <c r="P1024" i="1" s="1"/>
  <c r="J1024" i="1"/>
  <c r="N1024" i="1" s="1"/>
  <c r="L1019" i="1"/>
  <c r="P1019" i="1" s="1"/>
  <c r="J1019" i="1"/>
  <c r="N1019" i="1" s="1"/>
  <c r="L1016" i="1"/>
  <c r="P1016" i="1" s="1"/>
  <c r="J1016" i="1"/>
  <c r="N1016" i="1" s="1"/>
  <c r="L1012" i="1"/>
  <c r="P1012" i="1" s="1"/>
  <c r="J1012" i="1"/>
  <c r="N1012" i="1" s="1"/>
  <c r="L1006" i="1"/>
  <c r="P1006" i="1" s="1"/>
  <c r="J1006" i="1"/>
  <c r="N1006" i="1" s="1"/>
  <c r="L1004" i="1"/>
  <c r="P1004" i="1" s="1"/>
  <c r="J1004" i="1"/>
  <c r="N1004" i="1" s="1"/>
  <c r="L998" i="1"/>
  <c r="P998" i="1" s="1"/>
  <c r="J998" i="1"/>
  <c r="N998" i="1" s="1"/>
  <c r="L994" i="1"/>
  <c r="P994" i="1" s="1"/>
  <c r="J994" i="1"/>
  <c r="N994" i="1" s="1"/>
  <c r="L992" i="1"/>
  <c r="P992" i="1" s="1"/>
  <c r="J992" i="1"/>
  <c r="N992" i="1" s="1"/>
  <c r="L989" i="1"/>
  <c r="P989" i="1" s="1"/>
  <c r="J989" i="1"/>
  <c r="N989" i="1" s="1"/>
  <c r="L984" i="1"/>
  <c r="P984" i="1" s="1"/>
  <c r="J984" i="1"/>
  <c r="N984" i="1" s="1"/>
  <c r="L979" i="1"/>
  <c r="P979" i="1" s="1"/>
  <c r="J979" i="1"/>
  <c r="N979" i="1" s="1"/>
  <c r="L977" i="1"/>
  <c r="P977" i="1" s="1"/>
  <c r="J977" i="1"/>
  <c r="N977" i="1" s="1"/>
  <c r="L972" i="1"/>
  <c r="P972" i="1" s="1"/>
  <c r="J972" i="1"/>
  <c r="N972" i="1" s="1"/>
  <c r="L967" i="1"/>
  <c r="P967" i="1" s="1"/>
  <c r="J967" i="1"/>
  <c r="N967" i="1" s="1"/>
  <c r="L962" i="1"/>
  <c r="P962" i="1" s="1"/>
  <c r="J962" i="1"/>
  <c r="N962" i="1" s="1"/>
  <c r="L959" i="1"/>
  <c r="P959" i="1" s="1"/>
  <c r="J959" i="1"/>
  <c r="N959" i="1" s="1"/>
  <c r="L957" i="1"/>
  <c r="P957" i="1" s="1"/>
  <c r="J957" i="1"/>
  <c r="N957" i="1" s="1"/>
  <c r="L955" i="1"/>
  <c r="P955" i="1" s="1"/>
  <c r="J955" i="1"/>
  <c r="N955" i="1" s="1"/>
  <c r="L953" i="1"/>
  <c r="P953" i="1" s="1"/>
  <c r="J953" i="1"/>
  <c r="N953" i="1" s="1"/>
  <c r="L947" i="1"/>
  <c r="P947" i="1" s="1"/>
  <c r="J947" i="1"/>
  <c r="N947" i="1" s="1"/>
  <c r="L945" i="1"/>
  <c r="P945" i="1" s="1"/>
  <c r="J945" i="1"/>
  <c r="N945" i="1" s="1"/>
  <c r="L942" i="1"/>
  <c r="P942" i="1" s="1"/>
  <c r="J942" i="1"/>
  <c r="N942" i="1" s="1"/>
  <c r="L936" i="1"/>
  <c r="P936" i="1" s="1"/>
  <c r="J936" i="1"/>
  <c r="N936" i="1" s="1"/>
  <c r="L932" i="1"/>
  <c r="P932" i="1" s="1"/>
  <c r="J932" i="1"/>
  <c r="N932" i="1" s="1"/>
  <c r="L929" i="1"/>
  <c r="P929" i="1" s="1"/>
  <c r="J929" i="1"/>
  <c r="N929" i="1" s="1"/>
  <c r="L925" i="1"/>
  <c r="P925" i="1" s="1"/>
  <c r="J925" i="1"/>
  <c r="N925" i="1" s="1"/>
  <c r="L922" i="1"/>
  <c r="P922" i="1" s="1"/>
  <c r="J922" i="1"/>
  <c r="N922" i="1" s="1"/>
  <c r="L916" i="1"/>
  <c r="P916" i="1" s="1"/>
  <c r="J916" i="1"/>
  <c r="N916" i="1" s="1"/>
  <c r="L913" i="1"/>
  <c r="P913" i="1" s="1"/>
  <c r="J913" i="1"/>
  <c r="N913" i="1" s="1"/>
  <c r="L910" i="1"/>
  <c r="P910" i="1" s="1"/>
  <c r="J910" i="1"/>
  <c r="N910" i="1" s="1"/>
  <c r="L903" i="1"/>
  <c r="P903" i="1" s="1"/>
  <c r="J903" i="1"/>
  <c r="N903" i="1" s="1"/>
  <c r="L898" i="1"/>
  <c r="P898" i="1" s="1"/>
  <c r="J898" i="1"/>
  <c r="N898" i="1" s="1"/>
  <c r="L896" i="1"/>
  <c r="P896" i="1" s="1"/>
  <c r="J896" i="1"/>
  <c r="N896" i="1" s="1"/>
  <c r="L890" i="1"/>
  <c r="P890" i="1" s="1"/>
  <c r="J890" i="1"/>
  <c r="N890" i="1" s="1"/>
  <c r="L888" i="1"/>
  <c r="P888" i="1" s="1"/>
  <c r="J888" i="1"/>
  <c r="N888" i="1" s="1"/>
  <c r="L886" i="1"/>
  <c r="P886" i="1" s="1"/>
  <c r="J886" i="1"/>
  <c r="N886" i="1" s="1"/>
  <c r="L882" i="1"/>
  <c r="P882" i="1" s="1"/>
  <c r="J882" i="1"/>
  <c r="N882" i="1" s="1"/>
  <c r="L874" i="1"/>
  <c r="P874" i="1" s="1"/>
  <c r="J874" i="1"/>
  <c r="N874" i="1" s="1"/>
  <c r="L871" i="1"/>
  <c r="P871" i="1" s="1"/>
  <c r="J871" i="1"/>
  <c r="N871" i="1" s="1"/>
  <c r="L868" i="1"/>
  <c r="P868" i="1" s="1"/>
  <c r="J868" i="1"/>
  <c r="N868" i="1" s="1"/>
  <c r="L865" i="1"/>
  <c r="P865" i="1" s="1"/>
  <c r="J865" i="1"/>
  <c r="N865" i="1" s="1"/>
  <c r="L860" i="1"/>
  <c r="P860" i="1" s="1"/>
  <c r="J860" i="1"/>
  <c r="N860" i="1" s="1"/>
  <c r="L851" i="1"/>
  <c r="P851" i="1" s="1"/>
  <c r="J851" i="1"/>
  <c r="N851" i="1" s="1"/>
  <c r="L840" i="1"/>
  <c r="P840" i="1" s="1"/>
  <c r="J840" i="1"/>
  <c r="N840" i="1" s="1"/>
  <c r="L836" i="1"/>
  <c r="P836" i="1" s="1"/>
  <c r="J836" i="1"/>
  <c r="N836" i="1" s="1"/>
  <c r="L833" i="1"/>
  <c r="P833" i="1" s="1"/>
  <c r="J833" i="1"/>
  <c r="N833" i="1" s="1"/>
  <c r="L802" i="1"/>
  <c r="J1177" i="1" s="1"/>
  <c r="N1177" i="1" s="1"/>
  <c r="H802" i="1"/>
  <c r="L1177" i="1" s="1"/>
  <c r="P1177" i="1" s="1"/>
  <c r="L801" i="1"/>
  <c r="J1176" i="1" s="1"/>
  <c r="N1176" i="1" s="1"/>
  <c r="H801" i="1"/>
  <c r="L1176" i="1" s="1"/>
  <c r="P1176" i="1" s="1"/>
  <c r="L800" i="1"/>
  <c r="J1175" i="1" s="1"/>
  <c r="N1175" i="1" s="1"/>
  <c r="H800" i="1"/>
  <c r="L1175" i="1" s="1"/>
  <c r="P1175" i="1" s="1"/>
  <c r="L799" i="1"/>
  <c r="J1174" i="1" s="1"/>
  <c r="N1174" i="1" s="1"/>
  <c r="H799" i="1"/>
  <c r="L1174" i="1" s="1"/>
  <c r="P1174" i="1" s="1"/>
  <c r="L798" i="1"/>
  <c r="J1173" i="1" s="1"/>
  <c r="N1173" i="1" s="1"/>
  <c r="H798" i="1"/>
  <c r="L1173" i="1" s="1"/>
  <c r="P1173" i="1" s="1"/>
  <c r="L796" i="1"/>
  <c r="J1171" i="1" s="1"/>
  <c r="N1171" i="1" s="1"/>
  <c r="H796" i="1"/>
  <c r="L1171" i="1" s="1"/>
  <c r="P1171" i="1" s="1"/>
  <c r="L795" i="1"/>
  <c r="J1170" i="1" s="1"/>
  <c r="N1170" i="1" s="1"/>
  <c r="H795" i="1"/>
  <c r="L1170" i="1" s="1"/>
  <c r="P1170" i="1" s="1"/>
  <c r="L792" i="1"/>
  <c r="J1167" i="1" s="1"/>
  <c r="N1167" i="1" s="1"/>
  <c r="H792" i="1"/>
  <c r="L1167" i="1" s="1"/>
  <c r="P1167" i="1" s="1"/>
  <c r="L790" i="1"/>
  <c r="J1165" i="1" s="1"/>
  <c r="N1165" i="1" s="1"/>
  <c r="H790" i="1"/>
  <c r="L1165" i="1" s="1"/>
  <c r="P1165" i="1" s="1"/>
  <c r="L788" i="1"/>
  <c r="J1163" i="1" s="1"/>
  <c r="N1163" i="1" s="1"/>
  <c r="H788" i="1"/>
  <c r="L1163" i="1" s="1"/>
  <c r="P1163" i="1" s="1"/>
  <c r="L787" i="1"/>
  <c r="J1162" i="1" s="1"/>
  <c r="N1162" i="1" s="1"/>
  <c r="H787" i="1"/>
  <c r="L1162" i="1" s="1"/>
  <c r="P1162" i="1" s="1"/>
  <c r="L786" i="1"/>
  <c r="J1161" i="1" s="1"/>
  <c r="N1161" i="1" s="1"/>
  <c r="H786" i="1"/>
  <c r="L1161" i="1" s="1"/>
  <c r="P1161" i="1" s="1"/>
  <c r="L785" i="1"/>
  <c r="J1160" i="1" s="1"/>
  <c r="N1160" i="1" s="1"/>
  <c r="H785" i="1"/>
  <c r="L1160" i="1" s="1"/>
  <c r="P1160" i="1" s="1"/>
  <c r="L784" i="1"/>
  <c r="J1159" i="1" s="1"/>
  <c r="N1159" i="1" s="1"/>
  <c r="H784" i="1"/>
  <c r="L1159" i="1" s="1"/>
  <c r="P1159" i="1" s="1"/>
  <c r="L783" i="1"/>
  <c r="J1158" i="1" s="1"/>
  <c r="N1158" i="1" s="1"/>
  <c r="H783" i="1"/>
  <c r="L1158" i="1" s="1"/>
  <c r="P1158" i="1" s="1"/>
  <c r="L781" i="1"/>
  <c r="J1156" i="1" s="1"/>
  <c r="N1156" i="1" s="1"/>
  <c r="H781" i="1"/>
  <c r="L1156" i="1" s="1"/>
  <c r="P1156" i="1" s="1"/>
  <c r="L780" i="1"/>
  <c r="J1155" i="1" s="1"/>
  <c r="N1155" i="1" s="1"/>
  <c r="H780" i="1"/>
  <c r="L1155" i="1" s="1"/>
  <c r="P1155" i="1" s="1"/>
  <c r="L779" i="1"/>
  <c r="J1154" i="1" s="1"/>
  <c r="N1154" i="1" s="1"/>
  <c r="H779" i="1"/>
  <c r="L1154" i="1" s="1"/>
  <c r="P1154" i="1" s="1"/>
  <c r="L778" i="1"/>
  <c r="J1153" i="1" s="1"/>
  <c r="N1153" i="1" s="1"/>
  <c r="H778" i="1"/>
  <c r="L1153" i="1" s="1"/>
  <c r="P1153" i="1" s="1"/>
  <c r="L777" i="1"/>
  <c r="J1152" i="1" s="1"/>
  <c r="N1152" i="1" s="1"/>
  <c r="H777" i="1"/>
  <c r="L1152" i="1" s="1"/>
  <c r="P1152" i="1" s="1"/>
  <c r="L776" i="1"/>
  <c r="J1151" i="1" s="1"/>
  <c r="N1151" i="1" s="1"/>
  <c r="H776" i="1"/>
  <c r="L1151" i="1" s="1"/>
  <c r="P1151" i="1" s="1"/>
  <c r="L774" i="1"/>
  <c r="J1149" i="1" s="1"/>
  <c r="N1149" i="1" s="1"/>
  <c r="H774" i="1"/>
  <c r="L1149" i="1" s="1"/>
  <c r="P1149" i="1" s="1"/>
  <c r="L773" i="1"/>
  <c r="J1148" i="1" s="1"/>
  <c r="N1148" i="1" s="1"/>
  <c r="H773" i="1"/>
  <c r="L1148" i="1" s="1"/>
  <c r="P1148" i="1" s="1"/>
  <c r="L772" i="1"/>
  <c r="J1147" i="1" s="1"/>
  <c r="N1147" i="1" s="1"/>
  <c r="H772" i="1"/>
  <c r="L1147" i="1" s="1"/>
  <c r="P1147" i="1" s="1"/>
  <c r="L771" i="1"/>
  <c r="J1146" i="1" s="1"/>
  <c r="N1146" i="1" s="1"/>
  <c r="H771" i="1"/>
  <c r="L1146" i="1" s="1"/>
  <c r="P1146" i="1" s="1"/>
  <c r="L770" i="1"/>
  <c r="J1145" i="1" s="1"/>
  <c r="N1145" i="1" s="1"/>
  <c r="H770" i="1"/>
  <c r="L1145" i="1" s="1"/>
  <c r="P1145" i="1" s="1"/>
  <c r="L769" i="1"/>
  <c r="J1144" i="1" s="1"/>
  <c r="N1144" i="1" s="1"/>
  <c r="H769" i="1"/>
  <c r="L1144" i="1" s="1"/>
  <c r="P1144" i="1" s="1"/>
  <c r="L767" i="1"/>
  <c r="J1142" i="1" s="1"/>
  <c r="N1142" i="1" s="1"/>
  <c r="H767" i="1"/>
  <c r="L1142" i="1" s="1"/>
  <c r="P1142" i="1" s="1"/>
  <c r="L766" i="1"/>
  <c r="J1141" i="1" s="1"/>
  <c r="N1141" i="1" s="1"/>
  <c r="H766" i="1"/>
  <c r="L1141" i="1" s="1"/>
  <c r="P1141" i="1" s="1"/>
  <c r="L765" i="1"/>
  <c r="J1140" i="1" s="1"/>
  <c r="N1140" i="1" s="1"/>
  <c r="H765" i="1"/>
  <c r="L1140" i="1" s="1"/>
  <c r="P1140" i="1" s="1"/>
  <c r="L764" i="1"/>
  <c r="J1139" i="1" s="1"/>
  <c r="N1139" i="1" s="1"/>
  <c r="H764" i="1"/>
  <c r="L1139" i="1" s="1"/>
  <c r="P1139" i="1" s="1"/>
  <c r="L763" i="1"/>
  <c r="J1138" i="1" s="1"/>
  <c r="N1138" i="1" s="1"/>
  <c r="H763" i="1"/>
  <c r="L1138" i="1" s="1"/>
  <c r="P1138" i="1" s="1"/>
  <c r="L762" i="1"/>
  <c r="J1137" i="1" s="1"/>
  <c r="N1137" i="1" s="1"/>
  <c r="H762" i="1"/>
  <c r="L1137" i="1" s="1"/>
  <c r="P1137" i="1" s="1"/>
  <c r="L759" i="1"/>
  <c r="J1134" i="1" s="1"/>
  <c r="N1134" i="1" s="1"/>
  <c r="H759" i="1"/>
  <c r="L1134" i="1" s="1"/>
  <c r="P1134" i="1" s="1"/>
  <c r="L758" i="1"/>
  <c r="J1133" i="1" s="1"/>
  <c r="N1133" i="1" s="1"/>
  <c r="H758" i="1"/>
  <c r="L1133" i="1" s="1"/>
  <c r="P1133" i="1" s="1"/>
  <c r="L756" i="1"/>
  <c r="J1131" i="1" s="1"/>
  <c r="N1131" i="1" s="1"/>
  <c r="H756" i="1"/>
  <c r="L1131" i="1" s="1"/>
  <c r="P1131" i="1" s="1"/>
  <c r="L754" i="1"/>
  <c r="J1129" i="1" s="1"/>
  <c r="N1129" i="1" s="1"/>
  <c r="H754" i="1"/>
  <c r="L1129" i="1" s="1"/>
  <c r="P1129" i="1" s="1"/>
  <c r="L753" i="1"/>
  <c r="J1128" i="1" s="1"/>
  <c r="N1128" i="1" s="1"/>
  <c r="H753" i="1"/>
  <c r="L1128" i="1" s="1"/>
  <c r="P1128" i="1" s="1"/>
  <c r="L752" i="1"/>
  <c r="J1127" i="1" s="1"/>
  <c r="N1127" i="1" s="1"/>
  <c r="H752" i="1"/>
  <c r="L1127" i="1" s="1"/>
  <c r="P1127" i="1" s="1"/>
  <c r="L751" i="1"/>
  <c r="J1126" i="1" s="1"/>
  <c r="N1126" i="1" s="1"/>
  <c r="H751" i="1"/>
  <c r="L1126" i="1" s="1"/>
  <c r="P1126" i="1" s="1"/>
  <c r="L750" i="1"/>
  <c r="J1125" i="1" s="1"/>
  <c r="N1125" i="1" s="1"/>
  <c r="H750" i="1"/>
  <c r="L1125" i="1" s="1"/>
  <c r="P1125" i="1" s="1"/>
  <c r="L749" i="1"/>
  <c r="J1124" i="1" s="1"/>
  <c r="N1124" i="1" s="1"/>
  <c r="H749" i="1"/>
  <c r="L1124" i="1" s="1"/>
  <c r="P1124" i="1" s="1"/>
  <c r="L748" i="1"/>
  <c r="J1123" i="1" s="1"/>
  <c r="N1123" i="1" s="1"/>
  <c r="H748" i="1"/>
  <c r="L1123" i="1" s="1"/>
  <c r="P1123" i="1" s="1"/>
  <c r="L746" i="1"/>
  <c r="J1121" i="1" s="1"/>
  <c r="N1121" i="1" s="1"/>
  <c r="H746" i="1"/>
  <c r="L1121" i="1" s="1"/>
  <c r="P1121" i="1" s="1"/>
  <c r="L744" i="1"/>
  <c r="J1119" i="1" s="1"/>
  <c r="N1119" i="1" s="1"/>
  <c r="H744" i="1"/>
  <c r="L1119" i="1" s="1"/>
  <c r="P1119" i="1" s="1"/>
  <c r="L739" i="1"/>
  <c r="J1114" i="1" s="1"/>
  <c r="N1114" i="1" s="1"/>
  <c r="H739" i="1"/>
  <c r="L1114" i="1" s="1"/>
  <c r="P1114" i="1" s="1"/>
  <c r="L738" i="1"/>
  <c r="J1113" i="1" s="1"/>
  <c r="N1113" i="1" s="1"/>
  <c r="H738" i="1"/>
  <c r="L1113" i="1" s="1"/>
  <c r="P1113" i="1" s="1"/>
  <c r="L736" i="1"/>
  <c r="J1111" i="1" s="1"/>
  <c r="N1111" i="1" s="1"/>
  <c r="H736" i="1"/>
  <c r="L1111" i="1" s="1"/>
  <c r="P1111" i="1" s="1"/>
  <c r="L735" i="1"/>
  <c r="J1110" i="1" s="1"/>
  <c r="N1110" i="1" s="1"/>
  <c r="H735" i="1"/>
  <c r="L1110" i="1" s="1"/>
  <c r="P1110" i="1" s="1"/>
  <c r="L734" i="1"/>
  <c r="J1109" i="1" s="1"/>
  <c r="N1109" i="1" s="1"/>
  <c r="H734" i="1"/>
  <c r="L1109" i="1" s="1"/>
  <c r="P1109" i="1" s="1"/>
  <c r="L733" i="1"/>
  <c r="J1108" i="1" s="1"/>
  <c r="N1108" i="1" s="1"/>
  <c r="H733" i="1"/>
  <c r="L1108" i="1" s="1"/>
  <c r="P1108" i="1" s="1"/>
  <c r="L732" i="1"/>
  <c r="J1107" i="1" s="1"/>
  <c r="N1107" i="1" s="1"/>
  <c r="H732" i="1"/>
  <c r="L1107" i="1" s="1"/>
  <c r="P1107" i="1" s="1"/>
  <c r="L731" i="1"/>
  <c r="J1106" i="1" s="1"/>
  <c r="N1106" i="1" s="1"/>
  <c r="H731" i="1"/>
  <c r="L1106" i="1" s="1"/>
  <c r="P1106" i="1" s="1"/>
  <c r="L728" i="1"/>
  <c r="J1103" i="1" s="1"/>
  <c r="N1103" i="1" s="1"/>
  <c r="H728" i="1"/>
  <c r="L1103" i="1" s="1"/>
  <c r="P1103" i="1" s="1"/>
  <c r="L727" i="1"/>
  <c r="J1102" i="1" s="1"/>
  <c r="N1102" i="1" s="1"/>
  <c r="H727" i="1"/>
  <c r="L1102" i="1" s="1"/>
  <c r="P1102" i="1" s="1"/>
  <c r="L725" i="1"/>
  <c r="J1100" i="1" s="1"/>
  <c r="N1100" i="1" s="1"/>
  <c r="H725" i="1"/>
  <c r="L1100" i="1" s="1"/>
  <c r="P1100" i="1" s="1"/>
  <c r="L724" i="1"/>
  <c r="J1099" i="1" s="1"/>
  <c r="N1099" i="1" s="1"/>
  <c r="H724" i="1"/>
  <c r="L1099" i="1" s="1"/>
  <c r="P1099" i="1" s="1"/>
  <c r="L722" i="1"/>
  <c r="J1097" i="1" s="1"/>
  <c r="N1097" i="1" s="1"/>
  <c r="H722" i="1"/>
  <c r="L1097" i="1" s="1"/>
  <c r="P1097" i="1" s="1"/>
  <c r="L721" i="1"/>
  <c r="J1096" i="1" s="1"/>
  <c r="N1096" i="1" s="1"/>
  <c r="H721" i="1"/>
  <c r="L1096" i="1" s="1"/>
  <c r="P1096" i="1" s="1"/>
  <c r="L720" i="1"/>
  <c r="J1095" i="1" s="1"/>
  <c r="N1095" i="1" s="1"/>
  <c r="H720" i="1"/>
  <c r="L1095" i="1" s="1"/>
  <c r="P1095" i="1" s="1"/>
  <c r="L719" i="1"/>
  <c r="J1094" i="1" s="1"/>
  <c r="N1094" i="1" s="1"/>
  <c r="H719" i="1"/>
  <c r="L1094" i="1" s="1"/>
  <c r="P1094" i="1" s="1"/>
  <c r="L718" i="1"/>
  <c r="J1093" i="1" s="1"/>
  <c r="N1093" i="1" s="1"/>
  <c r="H718" i="1"/>
  <c r="L1093" i="1" s="1"/>
  <c r="P1093" i="1" s="1"/>
  <c r="L717" i="1"/>
  <c r="J1092" i="1" s="1"/>
  <c r="N1092" i="1" s="1"/>
  <c r="H717" i="1"/>
  <c r="L1092" i="1" s="1"/>
  <c r="P1092" i="1" s="1"/>
  <c r="L716" i="1"/>
  <c r="J1091" i="1" s="1"/>
  <c r="N1091" i="1" s="1"/>
  <c r="H716" i="1"/>
  <c r="L1091" i="1" s="1"/>
  <c r="P1091" i="1" s="1"/>
  <c r="L715" i="1"/>
  <c r="J1090" i="1" s="1"/>
  <c r="N1090" i="1" s="1"/>
  <c r="H715" i="1"/>
  <c r="L1090" i="1" s="1"/>
  <c r="P1090" i="1" s="1"/>
  <c r="L712" i="1"/>
  <c r="J1087" i="1" s="1"/>
  <c r="N1087" i="1" s="1"/>
  <c r="H712" i="1"/>
  <c r="L1087" i="1" s="1"/>
  <c r="P1087" i="1" s="1"/>
  <c r="L711" i="1"/>
  <c r="J1086" i="1" s="1"/>
  <c r="N1086" i="1" s="1"/>
  <c r="H711" i="1"/>
  <c r="L1086" i="1" s="1"/>
  <c r="P1086" i="1" s="1"/>
  <c r="L710" i="1"/>
  <c r="J1085" i="1" s="1"/>
  <c r="N1085" i="1" s="1"/>
  <c r="H710" i="1"/>
  <c r="L1085" i="1" s="1"/>
  <c r="P1085" i="1" s="1"/>
  <c r="L708" i="1"/>
  <c r="J1083" i="1" s="1"/>
  <c r="N1083" i="1" s="1"/>
  <c r="H708" i="1"/>
  <c r="L1083" i="1" s="1"/>
  <c r="P1083" i="1" s="1"/>
  <c r="L707" i="1"/>
  <c r="J1082" i="1" s="1"/>
  <c r="N1082" i="1" s="1"/>
  <c r="H707" i="1"/>
  <c r="L1082" i="1" s="1"/>
  <c r="P1082" i="1" s="1"/>
  <c r="L705" i="1"/>
  <c r="J1080" i="1" s="1"/>
  <c r="N1080" i="1" s="1"/>
  <c r="H705" i="1"/>
  <c r="L1080" i="1" s="1"/>
  <c r="P1080" i="1" s="1"/>
  <c r="L704" i="1"/>
  <c r="J1079" i="1" s="1"/>
  <c r="N1079" i="1" s="1"/>
  <c r="H704" i="1"/>
  <c r="L1079" i="1" s="1"/>
  <c r="P1079" i="1" s="1"/>
  <c r="L699" i="1"/>
  <c r="J1074" i="1" s="1"/>
  <c r="N1074" i="1" s="1"/>
  <c r="H699" i="1"/>
  <c r="L1074" i="1" s="1"/>
  <c r="P1074" i="1" s="1"/>
  <c r="L697" i="1"/>
  <c r="J1072" i="1" s="1"/>
  <c r="N1072" i="1" s="1"/>
  <c r="H697" i="1"/>
  <c r="L1072" i="1" s="1"/>
  <c r="P1072" i="1" s="1"/>
  <c r="L694" i="1"/>
  <c r="J1069" i="1" s="1"/>
  <c r="N1069" i="1" s="1"/>
  <c r="H694" i="1"/>
  <c r="L1069" i="1" s="1"/>
  <c r="P1069" i="1" s="1"/>
  <c r="L692" i="1"/>
  <c r="J1067" i="1" s="1"/>
  <c r="N1067" i="1" s="1"/>
  <c r="H692" i="1"/>
  <c r="L1067" i="1" s="1"/>
  <c r="P1067" i="1" s="1"/>
  <c r="L690" i="1"/>
  <c r="J1065" i="1" s="1"/>
  <c r="N1065" i="1" s="1"/>
  <c r="H690" i="1"/>
  <c r="L1065" i="1" s="1"/>
  <c r="P1065" i="1" s="1"/>
  <c r="L689" i="1"/>
  <c r="J1064" i="1" s="1"/>
  <c r="N1064" i="1" s="1"/>
  <c r="H689" i="1"/>
  <c r="L1064" i="1" s="1"/>
  <c r="P1064" i="1" s="1"/>
  <c r="L688" i="1"/>
  <c r="J1063" i="1" s="1"/>
  <c r="N1063" i="1" s="1"/>
  <c r="H688" i="1"/>
  <c r="L1063" i="1" s="1"/>
  <c r="P1063" i="1" s="1"/>
  <c r="L687" i="1"/>
  <c r="J1062" i="1" s="1"/>
  <c r="N1062" i="1" s="1"/>
  <c r="H687" i="1"/>
  <c r="L1062" i="1" s="1"/>
  <c r="P1062" i="1" s="1"/>
  <c r="L686" i="1"/>
  <c r="J1061" i="1" s="1"/>
  <c r="N1061" i="1" s="1"/>
  <c r="H686" i="1"/>
  <c r="L1061" i="1" s="1"/>
  <c r="P1061" i="1" s="1"/>
  <c r="L685" i="1"/>
  <c r="J1060" i="1" s="1"/>
  <c r="N1060" i="1" s="1"/>
  <c r="H685" i="1"/>
  <c r="L1060" i="1" s="1"/>
  <c r="P1060" i="1" s="1"/>
  <c r="L683" i="1"/>
  <c r="J1058" i="1" s="1"/>
  <c r="N1058" i="1" s="1"/>
  <c r="H683" i="1"/>
  <c r="L1058" i="1" s="1"/>
  <c r="P1058" i="1" s="1"/>
  <c r="L680" i="1"/>
  <c r="J1055" i="1" s="1"/>
  <c r="N1055" i="1" s="1"/>
  <c r="H680" i="1"/>
  <c r="L1055" i="1" s="1"/>
  <c r="P1055" i="1" s="1"/>
  <c r="L678" i="1"/>
  <c r="J1053" i="1" s="1"/>
  <c r="N1053" i="1" s="1"/>
  <c r="H678" i="1"/>
  <c r="L1053" i="1" s="1"/>
  <c r="P1053" i="1" s="1"/>
  <c r="L676" i="1"/>
  <c r="J1051" i="1" s="1"/>
  <c r="N1051" i="1" s="1"/>
  <c r="H676" i="1"/>
  <c r="L1051" i="1" s="1"/>
  <c r="P1051" i="1" s="1"/>
  <c r="L671" i="1"/>
  <c r="J1046" i="1" s="1"/>
  <c r="N1046" i="1" s="1"/>
  <c r="H671" i="1"/>
  <c r="L1046" i="1" s="1"/>
  <c r="P1046" i="1" s="1"/>
  <c r="L670" i="1"/>
  <c r="J1045" i="1" s="1"/>
  <c r="N1045" i="1" s="1"/>
  <c r="H670" i="1"/>
  <c r="L1045" i="1" s="1"/>
  <c r="P1045" i="1" s="1"/>
  <c r="L668" i="1"/>
  <c r="J1043" i="1" s="1"/>
  <c r="N1043" i="1" s="1"/>
  <c r="H668" i="1"/>
  <c r="L1043" i="1" s="1"/>
  <c r="P1043" i="1" s="1"/>
  <c r="L667" i="1"/>
  <c r="J1042" i="1" s="1"/>
  <c r="N1042" i="1" s="1"/>
  <c r="H667" i="1"/>
  <c r="L1042" i="1" s="1"/>
  <c r="P1042" i="1" s="1"/>
  <c r="L666" i="1"/>
  <c r="J1041" i="1" s="1"/>
  <c r="N1041" i="1" s="1"/>
  <c r="H666" i="1"/>
  <c r="L1041" i="1" s="1"/>
  <c r="P1041" i="1" s="1"/>
  <c r="L665" i="1"/>
  <c r="J1040" i="1" s="1"/>
  <c r="N1040" i="1" s="1"/>
  <c r="H665" i="1"/>
  <c r="L1040" i="1" s="1"/>
  <c r="P1040" i="1" s="1"/>
  <c r="L663" i="1"/>
  <c r="J1038" i="1" s="1"/>
  <c r="N1038" i="1" s="1"/>
  <c r="H663" i="1"/>
  <c r="L1038" i="1" s="1"/>
  <c r="P1038" i="1" s="1"/>
  <c r="L661" i="1"/>
  <c r="J1036" i="1" s="1"/>
  <c r="N1036" i="1" s="1"/>
  <c r="H661" i="1"/>
  <c r="L1036" i="1" s="1"/>
  <c r="P1036" i="1" s="1"/>
  <c r="L660" i="1"/>
  <c r="J1035" i="1" s="1"/>
  <c r="N1035" i="1" s="1"/>
  <c r="H660" i="1"/>
  <c r="L1035" i="1" s="1"/>
  <c r="P1035" i="1" s="1"/>
  <c r="L659" i="1"/>
  <c r="J1034" i="1" s="1"/>
  <c r="N1034" i="1" s="1"/>
  <c r="H659" i="1"/>
  <c r="L1034" i="1" s="1"/>
  <c r="P1034" i="1" s="1"/>
  <c r="L658" i="1"/>
  <c r="J1033" i="1" s="1"/>
  <c r="N1033" i="1" s="1"/>
  <c r="H658" i="1"/>
  <c r="L1033" i="1" s="1"/>
  <c r="P1033" i="1" s="1"/>
  <c r="L657" i="1"/>
  <c r="J1032" i="1" s="1"/>
  <c r="N1032" i="1" s="1"/>
  <c r="H657" i="1"/>
  <c r="L1032" i="1" s="1"/>
  <c r="P1032" i="1" s="1"/>
  <c r="L656" i="1"/>
  <c r="J1031" i="1" s="1"/>
  <c r="N1031" i="1" s="1"/>
  <c r="H656" i="1"/>
  <c r="L1031" i="1" s="1"/>
  <c r="P1031" i="1" s="1"/>
  <c r="L655" i="1"/>
  <c r="J1030" i="1" s="1"/>
  <c r="N1030" i="1" s="1"/>
  <c r="H655" i="1"/>
  <c r="L1030" i="1" s="1"/>
  <c r="P1030" i="1" s="1"/>
  <c r="L654" i="1"/>
  <c r="J1029" i="1" s="1"/>
  <c r="N1029" i="1" s="1"/>
  <c r="H654" i="1"/>
  <c r="L1029" i="1" s="1"/>
  <c r="P1029" i="1" s="1"/>
  <c r="L653" i="1"/>
  <c r="J1028" i="1" s="1"/>
  <c r="N1028" i="1" s="1"/>
  <c r="H653" i="1"/>
  <c r="L1028" i="1" s="1"/>
  <c r="P1028" i="1" s="1"/>
  <c r="L651" i="1"/>
  <c r="J1026" i="1" s="1"/>
  <c r="N1026" i="1" s="1"/>
  <c r="H651" i="1"/>
  <c r="L1026" i="1" s="1"/>
  <c r="P1026" i="1" s="1"/>
  <c r="L650" i="1"/>
  <c r="J1025" i="1" s="1"/>
  <c r="N1025" i="1" s="1"/>
  <c r="H650" i="1"/>
  <c r="L1025" i="1" s="1"/>
  <c r="P1025" i="1" s="1"/>
  <c r="L648" i="1"/>
  <c r="H648" i="1"/>
  <c r="L647" i="1"/>
  <c r="J1022" i="1" s="1"/>
  <c r="N1022" i="1" s="1"/>
  <c r="H647" i="1"/>
  <c r="L1022" i="1" s="1"/>
  <c r="P1022" i="1" s="1"/>
  <c r="L646" i="1"/>
  <c r="J1021" i="1" s="1"/>
  <c r="N1021" i="1" s="1"/>
  <c r="H646" i="1"/>
  <c r="L1021" i="1" s="1"/>
  <c r="P1021" i="1" s="1"/>
  <c r="L645" i="1"/>
  <c r="J1020" i="1" s="1"/>
  <c r="N1020" i="1" s="1"/>
  <c r="H645" i="1"/>
  <c r="L1020" i="1" s="1"/>
  <c r="P1020" i="1" s="1"/>
  <c r="L642" i="1"/>
  <c r="J1017" i="1" s="1"/>
  <c r="N1017" i="1" s="1"/>
  <c r="H642" i="1"/>
  <c r="L1017" i="1" s="1"/>
  <c r="P1017" i="1" s="1"/>
  <c r="L640" i="1"/>
  <c r="J1015" i="1" s="1"/>
  <c r="N1015" i="1" s="1"/>
  <c r="H640" i="1"/>
  <c r="L1015" i="1" s="1"/>
  <c r="P1015" i="1" s="1"/>
  <c r="L639" i="1"/>
  <c r="J1014" i="1" s="1"/>
  <c r="N1014" i="1" s="1"/>
  <c r="H639" i="1"/>
  <c r="L1014" i="1" s="1"/>
  <c r="P1014" i="1" s="1"/>
  <c r="L638" i="1"/>
  <c r="J1013" i="1" s="1"/>
  <c r="N1013" i="1" s="1"/>
  <c r="H638" i="1"/>
  <c r="L1013" i="1" s="1"/>
  <c r="P1013" i="1" s="1"/>
  <c r="L636" i="1"/>
  <c r="J1011" i="1" s="1"/>
  <c r="N1011" i="1" s="1"/>
  <c r="H636" i="1"/>
  <c r="L1011" i="1" s="1"/>
  <c r="P1011" i="1" s="1"/>
  <c r="L635" i="1"/>
  <c r="J1010" i="1" s="1"/>
  <c r="N1010" i="1" s="1"/>
  <c r="H635" i="1"/>
  <c r="L1010" i="1" s="1"/>
  <c r="P1010" i="1" s="1"/>
  <c r="L634" i="1"/>
  <c r="J1009" i="1" s="1"/>
  <c r="N1009" i="1" s="1"/>
  <c r="H634" i="1"/>
  <c r="L1009" i="1" s="1"/>
  <c r="P1009" i="1" s="1"/>
  <c r="L633" i="1"/>
  <c r="J1008" i="1" s="1"/>
  <c r="N1008" i="1" s="1"/>
  <c r="H633" i="1"/>
  <c r="L1008" i="1" s="1"/>
  <c r="P1008" i="1" s="1"/>
  <c r="L632" i="1"/>
  <c r="J1007" i="1" s="1"/>
  <c r="N1007" i="1" s="1"/>
  <c r="H632" i="1"/>
  <c r="L1007" i="1" s="1"/>
  <c r="P1007" i="1" s="1"/>
  <c r="L630" i="1"/>
  <c r="J1005" i="1" s="1"/>
  <c r="N1005" i="1" s="1"/>
  <c r="H630" i="1"/>
  <c r="L1005" i="1" s="1"/>
  <c r="P1005" i="1" s="1"/>
  <c r="L628" i="1"/>
  <c r="J1003" i="1" s="1"/>
  <c r="N1003" i="1" s="1"/>
  <c r="H628" i="1"/>
  <c r="L1003" i="1" s="1"/>
  <c r="P1003" i="1" s="1"/>
  <c r="L627" i="1"/>
  <c r="J1002" i="1" s="1"/>
  <c r="N1002" i="1" s="1"/>
  <c r="H627" i="1"/>
  <c r="L1002" i="1" s="1"/>
  <c r="P1002" i="1" s="1"/>
  <c r="L626" i="1"/>
  <c r="J1001" i="1" s="1"/>
  <c r="N1001" i="1" s="1"/>
  <c r="H626" i="1"/>
  <c r="L1001" i="1" s="1"/>
  <c r="P1001" i="1" s="1"/>
  <c r="L625" i="1"/>
  <c r="J1000" i="1" s="1"/>
  <c r="N1000" i="1" s="1"/>
  <c r="H625" i="1"/>
  <c r="L1000" i="1" s="1"/>
  <c r="P1000" i="1" s="1"/>
  <c r="L624" i="1"/>
  <c r="J999" i="1" s="1"/>
  <c r="N999" i="1" s="1"/>
  <c r="H624" i="1"/>
  <c r="L999" i="1" s="1"/>
  <c r="P999" i="1" s="1"/>
  <c r="L622" i="1"/>
  <c r="J997" i="1" s="1"/>
  <c r="N997" i="1" s="1"/>
  <c r="H622" i="1"/>
  <c r="L997" i="1" s="1"/>
  <c r="P997" i="1" s="1"/>
  <c r="L621" i="1"/>
  <c r="J996" i="1" s="1"/>
  <c r="N996" i="1" s="1"/>
  <c r="H621" i="1"/>
  <c r="L996" i="1" s="1"/>
  <c r="P996" i="1" s="1"/>
  <c r="L620" i="1"/>
  <c r="J995" i="1" s="1"/>
  <c r="N995" i="1" s="1"/>
  <c r="H620" i="1"/>
  <c r="L995" i="1" s="1"/>
  <c r="P995" i="1" s="1"/>
  <c r="L618" i="1"/>
  <c r="J993" i="1" s="1"/>
  <c r="N993" i="1" s="1"/>
  <c r="H618" i="1"/>
  <c r="L993" i="1" s="1"/>
  <c r="P993" i="1" s="1"/>
  <c r="L616" i="1"/>
  <c r="J991" i="1" s="1"/>
  <c r="N991" i="1" s="1"/>
  <c r="H616" i="1"/>
  <c r="L991" i="1" s="1"/>
  <c r="P991" i="1" s="1"/>
  <c r="L615" i="1"/>
  <c r="J990" i="1" s="1"/>
  <c r="N990" i="1" s="1"/>
  <c r="H615" i="1"/>
  <c r="L990" i="1" s="1"/>
  <c r="P990" i="1" s="1"/>
  <c r="L613" i="1"/>
  <c r="J988" i="1" s="1"/>
  <c r="N988" i="1" s="1"/>
  <c r="H613" i="1"/>
  <c r="L988" i="1" s="1"/>
  <c r="P988" i="1" s="1"/>
  <c r="L612" i="1"/>
  <c r="J987" i="1" s="1"/>
  <c r="N987" i="1" s="1"/>
  <c r="H612" i="1"/>
  <c r="L987" i="1" s="1"/>
  <c r="P987" i="1" s="1"/>
  <c r="L611" i="1"/>
  <c r="J986" i="1" s="1"/>
  <c r="N986" i="1" s="1"/>
  <c r="H611" i="1"/>
  <c r="L986" i="1" s="1"/>
  <c r="P986" i="1" s="1"/>
  <c r="L610" i="1"/>
  <c r="J985" i="1" s="1"/>
  <c r="N985" i="1" s="1"/>
  <c r="H610" i="1"/>
  <c r="L985" i="1" s="1"/>
  <c r="P985" i="1" s="1"/>
  <c r="L607" i="1"/>
  <c r="J982" i="1" s="1"/>
  <c r="N982" i="1" s="1"/>
  <c r="H607" i="1"/>
  <c r="L982" i="1" s="1"/>
  <c r="P982" i="1" s="1"/>
  <c r="L606" i="1"/>
  <c r="J981" i="1" s="1"/>
  <c r="N981" i="1" s="1"/>
  <c r="H606" i="1"/>
  <c r="L981" i="1" s="1"/>
  <c r="P981" i="1" s="1"/>
  <c r="L605" i="1"/>
  <c r="J980" i="1" s="1"/>
  <c r="N980" i="1" s="1"/>
  <c r="H605" i="1"/>
  <c r="L980" i="1" s="1"/>
  <c r="P980" i="1" s="1"/>
  <c r="L603" i="1"/>
  <c r="J978" i="1" s="1"/>
  <c r="N978" i="1" s="1"/>
  <c r="H603" i="1"/>
  <c r="L978" i="1" s="1"/>
  <c r="P978" i="1" s="1"/>
  <c r="L601" i="1"/>
  <c r="J976" i="1" s="1"/>
  <c r="N976" i="1" s="1"/>
  <c r="H601" i="1"/>
  <c r="L976" i="1" s="1"/>
  <c r="P976" i="1" s="1"/>
  <c r="L600" i="1"/>
  <c r="J975" i="1" s="1"/>
  <c r="N975" i="1" s="1"/>
  <c r="H600" i="1"/>
  <c r="L975" i="1" s="1"/>
  <c r="P975" i="1" s="1"/>
  <c r="L599" i="1"/>
  <c r="J974" i="1" s="1"/>
  <c r="N974" i="1" s="1"/>
  <c r="H599" i="1"/>
  <c r="L974" i="1" s="1"/>
  <c r="P974" i="1" s="1"/>
  <c r="L598" i="1"/>
  <c r="J973" i="1" s="1"/>
  <c r="N973" i="1" s="1"/>
  <c r="H598" i="1"/>
  <c r="L973" i="1" s="1"/>
  <c r="P973" i="1" s="1"/>
  <c r="L596" i="1"/>
  <c r="J971" i="1" s="1"/>
  <c r="N971" i="1" s="1"/>
  <c r="H596" i="1"/>
  <c r="L971" i="1" s="1"/>
  <c r="P971" i="1" s="1"/>
  <c r="L595" i="1"/>
  <c r="J970" i="1" s="1"/>
  <c r="N970" i="1" s="1"/>
  <c r="H595" i="1"/>
  <c r="L970" i="1" s="1"/>
  <c r="P970" i="1" s="1"/>
  <c r="L594" i="1"/>
  <c r="J969" i="1" s="1"/>
  <c r="N969" i="1" s="1"/>
  <c r="H594" i="1"/>
  <c r="L969" i="1" s="1"/>
  <c r="P969" i="1" s="1"/>
  <c r="L593" i="1"/>
  <c r="J968" i="1" s="1"/>
  <c r="N968" i="1" s="1"/>
  <c r="H593" i="1"/>
  <c r="L968" i="1" s="1"/>
  <c r="P968" i="1" s="1"/>
  <c r="L591" i="1"/>
  <c r="J966" i="1" s="1"/>
  <c r="N966" i="1" s="1"/>
  <c r="H591" i="1"/>
  <c r="L966" i="1" s="1"/>
  <c r="P966" i="1" s="1"/>
  <c r="L590" i="1"/>
  <c r="J965" i="1" s="1"/>
  <c r="N965" i="1" s="1"/>
  <c r="H590" i="1"/>
  <c r="L965" i="1" s="1"/>
  <c r="P965" i="1" s="1"/>
  <c r="L589" i="1"/>
  <c r="H589" i="1"/>
  <c r="L588" i="1"/>
  <c r="J963" i="1" s="1"/>
  <c r="N963" i="1" s="1"/>
  <c r="H588" i="1"/>
  <c r="L963" i="1" s="1"/>
  <c r="P963" i="1" s="1"/>
  <c r="L585" i="1"/>
  <c r="J960" i="1" s="1"/>
  <c r="N960" i="1" s="1"/>
  <c r="H585" i="1"/>
  <c r="L960" i="1" s="1"/>
  <c r="P960" i="1" s="1"/>
  <c r="L583" i="1"/>
  <c r="J958" i="1" s="1"/>
  <c r="N958" i="1" s="1"/>
  <c r="H583" i="1"/>
  <c r="L958" i="1" s="1"/>
  <c r="P958" i="1" s="1"/>
  <c r="L581" i="1"/>
  <c r="J956" i="1" s="1"/>
  <c r="N956" i="1" s="1"/>
  <c r="H581" i="1"/>
  <c r="L956" i="1" s="1"/>
  <c r="P956" i="1" s="1"/>
  <c r="L579" i="1"/>
  <c r="J954" i="1" s="1"/>
  <c r="N954" i="1" s="1"/>
  <c r="H579" i="1"/>
  <c r="L954" i="1" s="1"/>
  <c r="P954" i="1" s="1"/>
  <c r="L577" i="1"/>
  <c r="J952" i="1" s="1"/>
  <c r="N952" i="1" s="1"/>
  <c r="H577" i="1"/>
  <c r="L952" i="1" s="1"/>
  <c r="P952" i="1" s="1"/>
  <c r="L576" i="1"/>
  <c r="J951" i="1" s="1"/>
  <c r="N951" i="1" s="1"/>
  <c r="H576" i="1"/>
  <c r="L951" i="1" s="1"/>
  <c r="P951" i="1" s="1"/>
  <c r="L575" i="1"/>
  <c r="J950" i="1" s="1"/>
  <c r="N950" i="1" s="1"/>
  <c r="H575" i="1"/>
  <c r="L574" i="1"/>
  <c r="J949" i="1" s="1"/>
  <c r="N949" i="1" s="1"/>
  <c r="H574" i="1"/>
  <c r="L949" i="1" s="1"/>
  <c r="P949" i="1" s="1"/>
  <c r="L573" i="1"/>
  <c r="J948" i="1" s="1"/>
  <c r="N948" i="1" s="1"/>
  <c r="H573" i="1"/>
  <c r="L948" i="1" s="1"/>
  <c r="P948" i="1" s="1"/>
  <c r="L571" i="1"/>
  <c r="J946" i="1" s="1"/>
  <c r="N946" i="1" s="1"/>
  <c r="H571" i="1"/>
  <c r="L946" i="1" s="1"/>
  <c r="P946" i="1" s="1"/>
  <c r="L569" i="1"/>
  <c r="J944" i="1" s="1"/>
  <c r="N944" i="1" s="1"/>
  <c r="H569" i="1"/>
  <c r="L944" i="1" s="1"/>
  <c r="P944" i="1" s="1"/>
  <c r="L568" i="1"/>
  <c r="H568" i="1"/>
  <c r="L566" i="1"/>
  <c r="J941" i="1" s="1"/>
  <c r="N941" i="1" s="1"/>
  <c r="H566" i="1"/>
  <c r="L941" i="1" s="1"/>
  <c r="P941" i="1" s="1"/>
  <c r="L565" i="1"/>
  <c r="J940" i="1" s="1"/>
  <c r="N940" i="1" s="1"/>
  <c r="H565" i="1"/>
  <c r="L940" i="1" s="1"/>
  <c r="P940" i="1" s="1"/>
  <c r="L564" i="1"/>
  <c r="J939" i="1" s="1"/>
  <c r="N939" i="1" s="1"/>
  <c r="H564" i="1"/>
  <c r="L939" i="1" s="1"/>
  <c r="P939" i="1" s="1"/>
  <c r="L563" i="1"/>
  <c r="J938" i="1" s="1"/>
  <c r="N938" i="1" s="1"/>
  <c r="H563" i="1"/>
  <c r="L938" i="1" s="1"/>
  <c r="P938" i="1" s="1"/>
  <c r="L562" i="1"/>
  <c r="J937" i="1" s="1"/>
  <c r="N937" i="1" s="1"/>
  <c r="H562" i="1"/>
  <c r="L937" i="1" s="1"/>
  <c r="P937" i="1" s="1"/>
  <c r="L559" i="1"/>
  <c r="J934" i="1" s="1"/>
  <c r="N934" i="1" s="1"/>
  <c r="H559" i="1"/>
  <c r="L934" i="1" s="1"/>
  <c r="P934" i="1" s="1"/>
  <c r="L558" i="1"/>
  <c r="J933" i="1" s="1"/>
  <c r="N933" i="1" s="1"/>
  <c r="H558" i="1"/>
  <c r="L933" i="1" s="1"/>
  <c r="P933" i="1" s="1"/>
  <c r="L556" i="1"/>
  <c r="J931" i="1" s="1"/>
  <c r="N931" i="1" s="1"/>
  <c r="H556" i="1"/>
  <c r="L931" i="1" s="1"/>
  <c r="P931" i="1" s="1"/>
  <c r="L555" i="1"/>
  <c r="H555" i="1"/>
  <c r="L553" i="1"/>
  <c r="J928" i="1" s="1"/>
  <c r="N928" i="1" s="1"/>
  <c r="H553" i="1"/>
  <c r="L928" i="1" s="1"/>
  <c r="P928" i="1" s="1"/>
  <c r="L552" i="1"/>
  <c r="J927" i="1" s="1"/>
  <c r="N927" i="1" s="1"/>
  <c r="H552" i="1"/>
  <c r="L927" i="1" s="1"/>
  <c r="P927" i="1" s="1"/>
  <c r="L551" i="1"/>
  <c r="J926" i="1" s="1"/>
  <c r="N926" i="1" s="1"/>
  <c r="H551" i="1"/>
  <c r="L926" i="1" s="1"/>
  <c r="P926" i="1" s="1"/>
  <c r="L549" i="1"/>
  <c r="J924" i="1" s="1"/>
  <c r="N924" i="1" s="1"/>
  <c r="H549" i="1"/>
  <c r="L924" i="1" s="1"/>
  <c r="P924" i="1" s="1"/>
  <c r="L548" i="1"/>
  <c r="J923" i="1" s="1"/>
  <c r="N923" i="1" s="1"/>
  <c r="H548" i="1"/>
  <c r="L923" i="1" s="1"/>
  <c r="P923" i="1" s="1"/>
  <c r="L546" i="1"/>
  <c r="J921" i="1" s="1"/>
  <c r="N921" i="1" s="1"/>
  <c r="H546" i="1"/>
  <c r="L921" i="1" s="1"/>
  <c r="P921" i="1" s="1"/>
  <c r="L545" i="1"/>
  <c r="H545" i="1"/>
  <c r="L544" i="1"/>
  <c r="J919" i="1" s="1"/>
  <c r="N919" i="1" s="1"/>
  <c r="H544" i="1"/>
  <c r="L919" i="1" s="1"/>
  <c r="P919" i="1" s="1"/>
  <c r="L543" i="1"/>
  <c r="J918" i="1" s="1"/>
  <c r="N918" i="1" s="1"/>
  <c r="H543" i="1"/>
  <c r="L918" i="1" s="1"/>
  <c r="P918" i="1" s="1"/>
  <c r="L542" i="1"/>
  <c r="J917" i="1" s="1"/>
  <c r="N917" i="1" s="1"/>
  <c r="H542" i="1"/>
  <c r="L917" i="1" s="1"/>
  <c r="P917" i="1" s="1"/>
  <c r="L540" i="1"/>
  <c r="J915" i="1" s="1"/>
  <c r="N915" i="1" s="1"/>
  <c r="H540" i="1"/>
  <c r="L915" i="1" s="1"/>
  <c r="P915" i="1" s="1"/>
  <c r="L539" i="1"/>
  <c r="J914" i="1" s="1"/>
  <c r="N914" i="1" s="1"/>
  <c r="H539" i="1"/>
  <c r="L914" i="1" s="1"/>
  <c r="P914" i="1" s="1"/>
  <c r="L537" i="1"/>
  <c r="H537" i="1"/>
  <c r="L536" i="1"/>
  <c r="J911" i="1" s="1"/>
  <c r="N911" i="1" s="1"/>
  <c r="H536" i="1"/>
  <c r="L911" i="1" s="1"/>
  <c r="P911" i="1" s="1"/>
  <c r="L534" i="1"/>
  <c r="J909" i="1" s="1"/>
  <c r="N909" i="1" s="1"/>
  <c r="H534" i="1"/>
  <c r="L909" i="1" s="1"/>
  <c r="P909" i="1" s="1"/>
  <c r="L533" i="1"/>
  <c r="J908" i="1" s="1"/>
  <c r="N908" i="1" s="1"/>
  <c r="H533" i="1"/>
  <c r="L908" i="1" s="1"/>
  <c r="P908" i="1" s="1"/>
  <c r="L532" i="1"/>
  <c r="J907" i="1" s="1"/>
  <c r="N907" i="1" s="1"/>
  <c r="H532" i="1"/>
  <c r="L907" i="1" s="1"/>
  <c r="P907" i="1" s="1"/>
  <c r="L531" i="1"/>
  <c r="J906" i="1" s="1"/>
  <c r="N906" i="1" s="1"/>
  <c r="H531" i="1"/>
  <c r="L906" i="1" s="1"/>
  <c r="P906" i="1" s="1"/>
  <c r="L530" i="1"/>
  <c r="J905" i="1" s="1"/>
  <c r="N905" i="1" s="1"/>
  <c r="H530" i="1"/>
  <c r="L905" i="1" s="1"/>
  <c r="P905" i="1" s="1"/>
  <c r="L529" i="1"/>
  <c r="J904" i="1" s="1"/>
  <c r="N904" i="1" s="1"/>
  <c r="H529" i="1"/>
  <c r="L904" i="1" s="1"/>
  <c r="P904" i="1" s="1"/>
  <c r="L526" i="1"/>
  <c r="J901" i="1" s="1"/>
  <c r="N901" i="1" s="1"/>
  <c r="H526" i="1"/>
  <c r="L901" i="1" s="1"/>
  <c r="P901" i="1" s="1"/>
  <c r="L524" i="1"/>
  <c r="J899" i="1" s="1"/>
  <c r="N899" i="1" s="1"/>
  <c r="H524" i="1"/>
  <c r="L899" i="1" s="1"/>
  <c r="P899" i="1" s="1"/>
  <c r="L522" i="1"/>
  <c r="J897" i="1" s="1"/>
  <c r="N897" i="1" s="1"/>
  <c r="H522" i="1"/>
  <c r="L897" i="1" s="1"/>
  <c r="P897" i="1" s="1"/>
  <c r="L520" i="1"/>
  <c r="J895" i="1" s="1"/>
  <c r="N895" i="1" s="1"/>
  <c r="H520" i="1"/>
  <c r="L895" i="1" s="1"/>
  <c r="P895" i="1" s="1"/>
  <c r="L519" i="1"/>
  <c r="J894" i="1" s="1"/>
  <c r="N894" i="1" s="1"/>
  <c r="H519" i="1"/>
  <c r="L894" i="1" s="1"/>
  <c r="P894" i="1" s="1"/>
  <c r="L518" i="1"/>
  <c r="J893" i="1" s="1"/>
  <c r="N893" i="1" s="1"/>
  <c r="H518" i="1"/>
  <c r="L893" i="1" s="1"/>
  <c r="P893" i="1" s="1"/>
  <c r="L517" i="1"/>
  <c r="J892" i="1" s="1"/>
  <c r="N892" i="1" s="1"/>
  <c r="H517" i="1"/>
  <c r="L892" i="1" s="1"/>
  <c r="P892" i="1" s="1"/>
  <c r="L516" i="1"/>
  <c r="J891" i="1" s="1"/>
  <c r="N891" i="1" s="1"/>
  <c r="H516" i="1"/>
  <c r="L891" i="1" s="1"/>
  <c r="P891" i="1" s="1"/>
  <c r="L514" i="1"/>
  <c r="J889" i="1" s="1"/>
  <c r="N889" i="1" s="1"/>
  <c r="H514" i="1"/>
  <c r="L889" i="1" s="1"/>
  <c r="P889" i="1" s="1"/>
  <c r="L512" i="1"/>
  <c r="J887" i="1" s="1"/>
  <c r="N887" i="1" s="1"/>
  <c r="H512" i="1"/>
  <c r="L887" i="1" s="1"/>
  <c r="P887" i="1" s="1"/>
  <c r="L510" i="1"/>
  <c r="J885" i="1" s="1"/>
  <c r="N885" i="1" s="1"/>
  <c r="H510" i="1"/>
  <c r="L885" i="1" s="1"/>
  <c r="P885" i="1" s="1"/>
  <c r="L509" i="1"/>
  <c r="J884" i="1" s="1"/>
  <c r="N884" i="1" s="1"/>
  <c r="H509" i="1"/>
  <c r="L884" i="1" s="1"/>
  <c r="P884" i="1" s="1"/>
  <c r="L508" i="1"/>
  <c r="J883" i="1" s="1"/>
  <c r="N883" i="1" s="1"/>
  <c r="H508" i="1"/>
  <c r="L883" i="1" s="1"/>
  <c r="P883" i="1" s="1"/>
  <c r="L506" i="1"/>
  <c r="J881" i="1" s="1"/>
  <c r="N881" i="1" s="1"/>
  <c r="H506" i="1"/>
  <c r="L881" i="1" s="1"/>
  <c r="P881" i="1" s="1"/>
  <c r="L505" i="1"/>
  <c r="J880" i="1" s="1"/>
  <c r="N880" i="1" s="1"/>
  <c r="H505" i="1"/>
  <c r="L880" i="1" s="1"/>
  <c r="P880" i="1" s="1"/>
  <c r="L504" i="1"/>
  <c r="J879" i="1" s="1"/>
  <c r="N879" i="1" s="1"/>
  <c r="H504" i="1"/>
  <c r="L879" i="1" s="1"/>
  <c r="P879" i="1" s="1"/>
  <c r="L503" i="1"/>
  <c r="J878" i="1" s="1"/>
  <c r="N878" i="1" s="1"/>
  <c r="H503" i="1"/>
  <c r="L878" i="1" s="1"/>
  <c r="P878" i="1" s="1"/>
  <c r="L502" i="1"/>
  <c r="J877" i="1" s="1"/>
  <c r="N877" i="1" s="1"/>
  <c r="H502" i="1"/>
  <c r="L877" i="1" s="1"/>
  <c r="P877" i="1" s="1"/>
  <c r="L501" i="1"/>
  <c r="J876" i="1" s="1"/>
  <c r="N876" i="1" s="1"/>
  <c r="H501" i="1"/>
  <c r="L876" i="1" s="1"/>
  <c r="P876" i="1" s="1"/>
  <c r="L500" i="1"/>
  <c r="J875" i="1" s="1"/>
  <c r="N875" i="1" s="1"/>
  <c r="H500" i="1"/>
  <c r="L875" i="1" s="1"/>
  <c r="P875" i="1" s="1"/>
  <c r="L497" i="1"/>
  <c r="J872" i="1" s="1"/>
  <c r="N872" i="1" s="1"/>
  <c r="H497" i="1"/>
  <c r="L872" i="1" s="1"/>
  <c r="P872" i="1" s="1"/>
  <c r="L495" i="1"/>
  <c r="J870" i="1" s="1"/>
  <c r="N870" i="1" s="1"/>
  <c r="H495" i="1"/>
  <c r="L870" i="1" s="1"/>
  <c r="P870" i="1" s="1"/>
  <c r="L494" i="1"/>
  <c r="J869" i="1" s="1"/>
  <c r="N869" i="1" s="1"/>
  <c r="H494" i="1"/>
  <c r="L869" i="1" s="1"/>
  <c r="P869" i="1" s="1"/>
  <c r="L492" i="1"/>
  <c r="J867" i="1" s="1"/>
  <c r="N867" i="1" s="1"/>
  <c r="H492" i="1"/>
  <c r="L867" i="1" s="1"/>
  <c r="P867" i="1" s="1"/>
  <c r="L491" i="1"/>
  <c r="J866" i="1" s="1"/>
  <c r="N866" i="1" s="1"/>
  <c r="H491" i="1"/>
  <c r="L866" i="1" s="1"/>
  <c r="P866" i="1" s="1"/>
  <c r="L489" i="1"/>
  <c r="J864" i="1" s="1"/>
  <c r="N864" i="1" s="1"/>
  <c r="H489" i="1"/>
  <c r="L864" i="1" s="1"/>
  <c r="P864" i="1" s="1"/>
  <c r="L488" i="1"/>
  <c r="J863" i="1" s="1"/>
  <c r="N863" i="1" s="1"/>
  <c r="H488" i="1"/>
  <c r="L863" i="1" s="1"/>
  <c r="P863" i="1" s="1"/>
  <c r="L487" i="1"/>
  <c r="J862" i="1" s="1"/>
  <c r="N862" i="1" s="1"/>
  <c r="H487" i="1"/>
  <c r="L862" i="1" s="1"/>
  <c r="P862" i="1" s="1"/>
  <c r="L486" i="1"/>
  <c r="J861" i="1" s="1"/>
  <c r="N861" i="1" s="1"/>
  <c r="H486" i="1"/>
  <c r="L861" i="1" s="1"/>
  <c r="P861" i="1" s="1"/>
  <c r="L484" i="1"/>
  <c r="J859" i="1" s="1"/>
  <c r="N859" i="1" s="1"/>
  <c r="H484" i="1"/>
  <c r="L859" i="1" s="1"/>
  <c r="P859" i="1" s="1"/>
  <c r="L483" i="1"/>
  <c r="J858" i="1" s="1"/>
  <c r="N858" i="1" s="1"/>
  <c r="H483" i="1"/>
  <c r="L858" i="1" s="1"/>
  <c r="P858" i="1" s="1"/>
  <c r="L482" i="1"/>
  <c r="J857" i="1" s="1"/>
  <c r="N857" i="1" s="1"/>
  <c r="H482" i="1"/>
  <c r="L857" i="1" s="1"/>
  <c r="P857" i="1" s="1"/>
  <c r="L481" i="1"/>
  <c r="J856" i="1" s="1"/>
  <c r="N856" i="1" s="1"/>
  <c r="H481" i="1"/>
  <c r="L856" i="1" s="1"/>
  <c r="P856" i="1" s="1"/>
  <c r="L479" i="1"/>
  <c r="J854" i="1" s="1"/>
  <c r="N854" i="1" s="1"/>
  <c r="H479" i="1"/>
  <c r="L854" i="1" s="1"/>
  <c r="P854" i="1" s="1"/>
  <c r="L478" i="1"/>
  <c r="J853" i="1" s="1"/>
  <c r="N853" i="1" s="1"/>
  <c r="H478" i="1"/>
  <c r="L853" i="1" s="1"/>
  <c r="P853" i="1" s="1"/>
  <c r="L477" i="1"/>
  <c r="J852" i="1" s="1"/>
  <c r="N852" i="1" s="1"/>
  <c r="H477" i="1"/>
  <c r="L852" i="1" s="1"/>
  <c r="P852" i="1" s="1"/>
  <c r="L475" i="1"/>
  <c r="J850" i="1" s="1"/>
  <c r="N850" i="1" s="1"/>
  <c r="H475" i="1"/>
  <c r="L850" i="1" s="1"/>
  <c r="P850" i="1" s="1"/>
  <c r="L474" i="1"/>
  <c r="J849" i="1" s="1"/>
  <c r="N849" i="1" s="1"/>
  <c r="H474" i="1"/>
  <c r="L849" i="1" s="1"/>
  <c r="P849" i="1" s="1"/>
  <c r="L473" i="1"/>
  <c r="J848" i="1" s="1"/>
  <c r="N848" i="1" s="1"/>
  <c r="H473" i="1"/>
  <c r="L848" i="1" s="1"/>
  <c r="P848" i="1" s="1"/>
  <c r="L472" i="1"/>
  <c r="J847" i="1" s="1"/>
  <c r="N847" i="1" s="1"/>
  <c r="H472" i="1"/>
  <c r="L847" i="1" s="1"/>
  <c r="P847" i="1" s="1"/>
  <c r="L471" i="1"/>
  <c r="J846" i="1" s="1"/>
  <c r="N846" i="1" s="1"/>
  <c r="H471" i="1"/>
  <c r="L846" i="1" s="1"/>
  <c r="P846" i="1" s="1"/>
  <c r="L470" i="1"/>
  <c r="J845" i="1" s="1"/>
  <c r="N845" i="1" s="1"/>
  <c r="H470" i="1"/>
  <c r="L845" i="1" s="1"/>
  <c r="P845" i="1" s="1"/>
  <c r="L468" i="1"/>
  <c r="J843" i="1" s="1"/>
  <c r="N843" i="1" s="1"/>
  <c r="H468" i="1"/>
  <c r="L843" i="1" s="1"/>
  <c r="P843" i="1" s="1"/>
  <c r="L467" i="1"/>
  <c r="J842" i="1" s="1"/>
  <c r="N842" i="1" s="1"/>
  <c r="H467" i="1"/>
  <c r="L842" i="1" s="1"/>
  <c r="P842" i="1" s="1"/>
  <c r="L466" i="1"/>
  <c r="J841" i="1" s="1"/>
  <c r="N841" i="1" s="1"/>
  <c r="H466" i="1"/>
  <c r="L841" i="1" s="1"/>
  <c r="P841" i="1" s="1"/>
  <c r="L464" i="1"/>
  <c r="J839" i="1" s="1"/>
  <c r="N839" i="1" s="1"/>
  <c r="H464" i="1"/>
  <c r="L839" i="1" s="1"/>
  <c r="P839" i="1" s="1"/>
  <c r="L463" i="1"/>
  <c r="J838" i="1" s="1"/>
  <c r="N838" i="1" s="1"/>
  <c r="H463" i="1"/>
  <c r="L838" i="1" s="1"/>
  <c r="P838" i="1" s="1"/>
  <c r="L462" i="1"/>
  <c r="J837" i="1" s="1"/>
  <c r="N837" i="1" s="1"/>
  <c r="H462" i="1"/>
  <c r="L837" i="1" s="1"/>
  <c r="P837" i="1" s="1"/>
  <c r="L460" i="1"/>
  <c r="J835" i="1" s="1"/>
  <c r="N835" i="1" s="1"/>
  <c r="H460" i="1"/>
  <c r="L835" i="1" s="1"/>
  <c r="P835" i="1" s="1"/>
  <c r="L459" i="1"/>
  <c r="J834" i="1" s="1"/>
  <c r="N834" i="1" s="1"/>
  <c r="H459" i="1"/>
  <c r="L834" i="1" s="1"/>
  <c r="P834" i="1" s="1"/>
  <c r="L457" i="1"/>
  <c r="J832" i="1" s="1"/>
  <c r="N832" i="1" s="1"/>
  <c r="H457" i="1"/>
  <c r="L832" i="1" s="1"/>
  <c r="P832" i="1" s="1"/>
  <c r="L456" i="1"/>
  <c r="J831" i="1" s="1"/>
  <c r="N831" i="1" s="1"/>
  <c r="H456" i="1"/>
  <c r="L831" i="1" s="1"/>
  <c r="P831" i="1" s="1"/>
  <c r="L455" i="1"/>
  <c r="J830" i="1" s="1"/>
  <c r="N830" i="1" s="1"/>
  <c r="H455" i="1"/>
  <c r="L830" i="1" s="1"/>
  <c r="P830" i="1" s="1"/>
  <c r="L454" i="1"/>
  <c r="J829" i="1" s="1"/>
  <c r="N829" i="1" s="1"/>
  <c r="H454" i="1"/>
  <c r="L829" i="1" s="1"/>
  <c r="P829" i="1" s="1"/>
  <c r="L453" i="1"/>
  <c r="J828" i="1" s="1"/>
  <c r="N828" i="1" s="1"/>
  <c r="H453" i="1"/>
  <c r="L828" i="1" s="1"/>
  <c r="P828" i="1" s="1"/>
  <c r="L452" i="1"/>
  <c r="J827" i="1" s="1"/>
  <c r="N827" i="1" s="1"/>
  <c r="H452" i="1"/>
  <c r="L827" i="1" s="1"/>
  <c r="P827" i="1" s="1"/>
  <c r="L451" i="1"/>
  <c r="J826" i="1" s="1"/>
  <c r="N826" i="1" s="1"/>
  <c r="H451" i="1"/>
  <c r="L826" i="1" s="1"/>
  <c r="P826" i="1" s="1"/>
  <c r="L450" i="1"/>
  <c r="J825" i="1" s="1"/>
  <c r="N825" i="1" s="1"/>
  <c r="H450" i="1"/>
  <c r="L825" i="1" s="1"/>
  <c r="P825" i="1" s="1"/>
  <c r="L449" i="1"/>
  <c r="J824" i="1" s="1"/>
  <c r="N824" i="1" s="1"/>
  <c r="H449" i="1"/>
  <c r="L824" i="1" s="1"/>
  <c r="P824" i="1" s="1"/>
  <c r="L448" i="1"/>
  <c r="J823" i="1" s="1"/>
  <c r="N823" i="1" s="1"/>
  <c r="H448" i="1"/>
  <c r="L823" i="1" s="1"/>
  <c r="P823" i="1" s="1"/>
  <c r="L447" i="1"/>
  <c r="J822" i="1" s="1"/>
  <c r="N822" i="1" s="1"/>
  <c r="H447" i="1"/>
  <c r="L822" i="1" s="1"/>
  <c r="P822" i="1" s="1"/>
  <c r="L446" i="1"/>
  <c r="J821" i="1" s="1"/>
  <c r="N821" i="1" s="1"/>
  <c r="H446" i="1"/>
  <c r="L821" i="1" s="1"/>
  <c r="P821" i="1" s="1"/>
  <c r="L445" i="1"/>
  <c r="J820" i="1" s="1"/>
  <c r="N820" i="1" s="1"/>
  <c r="H445" i="1"/>
  <c r="L820" i="1" s="1"/>
  <c r="P820" i="1" s="1"/>
  <c r="L444" i="1"/>
  <c r="J819" i="1" s="1"/>
  <c r="N819" i="1" s="1"/>
  <c r="H444" i="1"/>
  <c r="L819" i="1" s="1"/>
  <c r="P819" i="1" s="1"/>
  <c r="L443" i="1"/>
  <c r="J818" i="1" s="1"/>
  <c r="N818" i="1" s="1"/>
  <c r="H443" i="1"/>
  <c r="L818" i="1" s="1"/>
  <c r="P818" i="1" s="1"/>
  <c r="L442" i="1"/>
  <c r="J817" i="1" s="1"/>
  <c r="N817" i="1" s="1"/>
  <c r="H442" i="1"/>
  <c r="L817" i="1" s="1"/>
  <c r="P817" i="1" s="1"/>
  <c r="L441" i="1"/>
  <c r="J816" i="1" s="1"/>
  <c r="N816" i="1" s="1"/>
  <c r="H441" i="1"/>
  <c r="L816" i="1" s="1"/>
  <c r="P816" i="1" s="1"/>
  <c r="L440" i="1"/>
  <c r="J815" i="1" s="1"/>
  <c r="N815" i="1" s="1"/>
  <c r="H440" i="1"/>
  <c r="L815" i="1" s="1"/>
  <c r="P815" i="1" s="1"/>
  <c r="L439" i="1"/>
  <c r="J814" i="1" s="1"/>
  <c r="N814" i="1" s="1"/>
  <c r="H439" i="1"/>
  <c r="L814" i="1" s="1"/>
  <c r="P814" i="1" s="1"/>
  <c r="J1112" i="1" l="1"/>
  <c r="N1112" i="1" s="1"/>
  <c r="J912" i="1"/>
  <c r="N912" i="1" s="1"/>
  <c r="L1130" i="1"/>
  <c r="P1130" i="1" s="1"/>
  <c r="L930" i="1"/>
  <c r="P930" i="1" s="1"/>
  <c r="J1130" i="1"/>
  <c r="N1130" i="1" s="1"/>
  <c r="J930" i="1"/>
  <c r="N930" i="1" s="1"/>
  <c r="L1120" i="1"/>
  <c r="P1120" i="1" s="1"/>
  <c r="L920" i="1"/>
  <c r="P920" i="1" s="1"/>
  <c r="L1143" i="1"/>
  <c r="P1143" i="1" s="1"/>
  <c r="L943" i="1"/>
  <c r="P943" i="1" s="1"/>
  <c r="L1105" i="1"/>
  <c r="P1105" i="1" s="1"/>
  <c r="L1023" i="1"/>
  <c r="P1023" i="1" s="1"/>
  <c r="J1143" i="1"/>
  <c r="N1143" i="1" s="1"/>
  <c r="J943" i="1"/>
  <c r="N943" i="1" s="1"/>
  <c r="J1105" i="1"/>
  <c r="N1105" i="1" s="1"/>
  <c r="J1023" i="1"/>
  <c r="N1023" i="1" s="1"/>
  <c r="J1150" i="1"/>
  <c r="N1150" i="1" s="1"/>
  <c r="L1150" i="1"/>
  <c r="P1150" i="1" s="1"/>
  <c r="L950" i="1"/>
  <c r="P950" i="1" s="1"/>
  <c r="L1164" i="1"/>
  <c r="P1164" i="1" s="1"/>
  <c r="L964" i="1"/>
  <c r="P964" i="1" s="1"/>
  <c r="J964" i="1"/>
  <c r="N964" i="1" s="1"/>
  <c r="J1164" i="1"/>
  <c r="N1164" i="1" s="1"/>
  <c r="J1120" i="1"/>
  <c r="N1120" i="1" s="1"/>
  <c r="J920" i="1"/>
  <c r="N920" i="1" s="1"/>
  <c r="L1112" i="1"/>
  <c r="P1112" i="1" s="1"/>
  <c r="L912" i="1"/>
  <c r="P912" i="1" s="1"/>
</calcChain>
</file>

<file path=xl/sharedStrings.xml><?xml version="1.0" encoding="utf-8"?>
<sst xmlns="http://schemas.openxmlformats.org/spreadsheetml/2006/main" count="4815" uniqueCount="1118">
  <si>
    <t>SECCIÓN N°08: ANÁLISIS TÉCNICO</t>
  </si>
  <si>
    <t>ANÁLISIS TÉCNICO</t>
  </si>
  <si>
    <t xml:space="preserve">Este análisis sustenta la elección de una alternativa técnica de tamaño, localización y tecnología, en mérito a las características particulares de cada tipología de proyecto de inversión. </t>
  </si>
  <si>
    <t>8.01 ANÁLISIS DE TAMAÑO (¿Cuánto producir?)</t>
  </si>
  <si>
    <t xml:space="preserve">Indicar el criterio o factor condicionante del tamaño del proyecto. </t>
  </si>
  <si>
    <t xml:space="preserve">Los Factores que definen el tamaño del Proyecto son los siguientes:     
 La Cuantía de la Demanda.- Población demandante según la actividad.
La disponibilidad de los Insumos.- La disponibilidad de insumos se interrelaciona a su vez con otro factor determinante del tamaño: la localización del proyecto. Mientras más lejos esté de las fuentes de insumos, más alto será el costo de su abastecimiento.     
La Tecnología.- La tecnología es un conjunto de nociones y conocimientos utilizados para lograr un objetivo preciso, que dé lugar a la solución de un problema específico del individuo o a la satisfacción de alguna de sus necesidades.
La Capacidad Financiera.- Es la capacidad de la Entidad, para cumplir las metas según plazo programado. En ocasiones es referida como liquidez, pero ésta es solo uno de los grados de solvencia. Se dice que una entidad cuenta con solvencia cuando está capacitada para liquidar los pasivos contraídos al vencimiento de los mismos y demuestra que podrá conservar dicha situación en el futuro.
La Organización.- Viene a ser el pilar fundamental para la sostenibilidad del Proyecto, porque a través de ella, se canalizará la ejecución de las actividades que conllevarán al cumplimiento de las metas y resultados. </t>
  </si>
  <si>
    <t>Solo en los casos que sea posible analizar más de una alternativa de tamaño, se debe describir tales alternativas de tamaño en la siguiente tabla:</t>
  </si>
  <si>
    <t xml:space="preserve">N° </t>
  </si>
  <si>
    <t>Alternativa de tamaño</t>
  </si>
  <si>
    <t>Unidad de Medida</t>
  </si>
  <si>
    <t>Valor*</t>
  </si>
  <si>
    <t>Criterio o factor condicionante empleado**</t>
  </si>
  <si>
    <t>…</t>
  </si>
  <si>
    <t xml:space="preserve">*El tamaño se define como la capacidad de producción (oferta del servicio con proyecto)  en un periodo de referencia. </t>
  </si>
  <si>
    <t>** Los criterios o factores condicionantes del tamaño del proyecto pueden ser: Brecha de servicio - último año del horizonte de evaluación, posibilidades de implementación modular o escalonado, estacionalidad, economías de escala, periodo óptimo de diseño, tecnología, disposición de insumos, etc..</t>
  </si>
  <si>
    <t>8.02 ANÁLISIS DE LOCALIZACIÓN (¿Dónde producir?)</t>
  </si>
  <si>
    <t xml:space="preserve">Indicar el criterio o factor condicionante de la localización del proyecto. </t>
  </si>
  <si>
    <t>Flujo de la Población Objetivo.- Tomando en cuenta el área de influencia y procedencia; se acota los límites de referencia, de la Población afectada directamente con el problema; considerando que el proyecto constituye una solución real para la población potencial.
Existencia de vías de Comunicación y Medios de Transporte.- Se toma en cuenta la articulación de la Unidades Productivas con los Centros de Soporte; a través de las vías de comunicación y medios de transporte.                                                                                                                                                                                Ademas se tiene en cuenta la Oferta de lso Servicios EN Calidad - Servicios Turisticos Publicos y Privados.</t>
  </si>
  <si>
    <t>Solo en los casos que sea posible analizar más de una alternativa de localización, se debe describir tales alternativas de localización en la siguiente tabla:</t>
  </si>
  <si>
    <t>N°</t>
  </si>
  <si>
    <t>Descripción de las alternativas de localización</t>
  </si>
  <si>
    <t>Coordenadas*</t>
  </si>
  <si>
    <t>*Adjuntar el documento sobre el saneamiento físico legal o los arreglos institucionales, en caso corresponda</t>
  </si>
  <si>
    <t>**Nota: Precisar el criterio con el cual se define la localización del proyecto (p.ej. ubicación de la población objetivo, condiciones climáticas y ambientales, condiciones topográficas, disponibilidad de infraestructura y servicios públicos domiciliarios, existencia de vías de comunicación y medios de transporte, planes reguladores municipales y de ordenamiento urbano, etc.).</t>
  </si>
  <si>
    <t>8.03 ANÁLISIS DE TECNOLOGÍA (¿Cómo producir?)</t>
  </si>
  <si>
    <t>Descripción del proceso de producción del servicio (con proyecto)</t>
  </si>
  <si>
    <t>Procesos</t>
  </si>
  <si>
    <t>Tipo de Factor productivo</t>
  </si>
  <si>
    <t>Activo estratégicos esenciales</t>
  </si>
  <si>
    <t>Tipo de tecnología</t>
  </si>
  <si>
    <t>Factores relevantes que condicionan la tecnología</t>
  </si>
  <si>
    <t>Sustento</t>
  </si>
  <si>
    <t>Factor 1</t>
  </si>
  <si>
    <t>Factor 2</t>
  </si>
  <si>
    <t>Factor 3</t>
  </si>
  <si>
    <t>Proceso 1</t>
  </si>
  <si>
    <t>Infraestructura</t>
  </si>
  <si>
    <t>COMPONENTE 1.- ADECUADAS FACILIDADES TURISTICAS</t>
  </si>
  <si>
    <t>PRODUCTO TURISTICO 1: CIRCUITO CURAHUASI – MIRADORES CAPITAN RUMI – SAN CRISTOBAL – QORIWAYRACHINA – CCONOC – CURAHUASI</t>
  </si>
  <si>
    <t>Servicio de Información Turística</t>
  </si>
  <si>
    <t>Caseta de Información CAPITÁN RUMI     A= 16.00 m2</t>
  </si>
  <si>
    <t xml:space="preserve">Infraestructura </t>
  </si>
  <si>
    <t>Especificaciones técnicas</t>
  </si>
  <si>
    <t>Disponibilidad de recursos</t>
  </si>
  <si>
    <t>Infraestructura Turistica</t>
  </si>
  <si>
    <t>Caseta de Información  MIRADOR DE SAN CRISTÓBAL     A= 16.00 m2</t>
  </si>
  <si>
    <t>Caseta de Información  MIRADOR DE QORIWAYRACHINA    A= 16.00 m2</t>
  </si>
  <si>
    <t>Caseta de Información en  CCONOC    A= 16.00 m2</t>
  </si>
  <si>
    <t>Servicio de Acceso a los Recursos Turísticos</t>
  </si>
  <si>
    <t>Mejoramiento Tramo Peatonal Mirador Capitán Rumi – Mirador San Cristóbal. (Lado Izquierdo)</t>
  </si>
  <si>
    <t>Mejoramiento Tramo Peatonal Mirador Capitán Rumi – Mirador San Cristóbal. (Lado Derecho)</t>
  </si>
  <si>
    <t xml:space="preserve">Mejoramiento  Tramo Peatonal Ramal Mirador San Cristobal - Mirador San Cristóbal </t>
  </si>
  <si>
    <t>Servicio de Estacionamiento</t>
  </si>
  <si>
    <t xml:space="preserve">Construcción de estacionamiento en el Sector de CAPITÁN RUMI </t>
  </si>
  <si>
    <t>Construcción de estacionamiento en el Sector de MIRADOR DE QORIHUAYRACHINA</t>
  </si>
  <si>
    <t>Construcción de estacionamiento en el Sector de CUNYAC EMBARCADERO</t>
  </si>
  <si>
    <t>Servicio de Interpretación</t>
  </si>
  <si>
    <t>Construcción de Arco en el sector de Cunyac.</t>
  </si>
  <si>
    <t>Construcción de centro de Interpretacion en el Sector de Rumi Rumi</t>
  </si>
  <si>
    <t>Construcción de Muro de Interpretación de la Ruta en el Sector de Curahuasi</t>
  </si>
  <si>
    <t>Construcción de Muro de Interpretación de la Ruta en el Sector de Rumi Rumi</t>
  </si>
  <si>
    <t>Construcción de Muro de Interpretación de la Ruta en el Sector de San Cristobal</t>
  </si>
  <si>
    <t>Construcción de Muro de Interpretación de la Ruta en el Sector de Qoriwayrachina</t>
  </si>
  <si>
    <t>Servicio de Recorrido Interno dentro del Atractivo Turístico.</t>
  </si>
  <si>
    <t>Mejoramiento del tramo Internos Peatonal Mirador Capitan Rumi</t>
  </si>
  <si>
    <t>Mejoramiento del tramo Internos Peatonal Mirador San Cristóbal.</t>
  </si>
  <si>
    <t>Mejoramiento del Tramo Internos Peatonal Mirador Qoriwayrachina</t>
  </si>
  <si>
    <t>Servicio de Descanso.</t>
  </si>
  <si>
    <t>Construcción de paradores de descanso en el tramo peatonal Mirador de Capitán Rumi – Mirador San Cristóbal.</t>
  </si>
  <si>
    <t>Construcción de paradores de descanso en el tramo peatonal Ramal Mirador San Cristobal - Mirador San Cristobal</t>
  </si>
  <si>
    <t>Costruccion  de Parador de Descanzo en el Sector de San Cristobal</t>
  </si>
  <si>
    <t>Costruccion  de Parador de Descanzo en el Ramal de Cconoc</t>
  </si>
  <si>
    <t xml:space="preserve">Servicio de Observacion </t>
  </si>
  <si>
    <t>Construcción de un mirador en el sector de Rumi Rumi</t>
  </si>
  <si>
    <t>Construcción de un mirador en el sector de San Cristóbal.</t>
  </si>
  <si>
    <t>Construcción de un mirador en el sector de Qoriwayrachina</t>
  </si>
  <si>
    <t>Implementación de esculturas talladas en piedra de la zona sector Rumi Rumi.</t>
  </si>
  <si>
    <t>Servicio para Exposición de Nuestras Culturas.</t>
  </si>
  <si>
    <t>Área de Exposición Cultural en el Sector de Rurmi Rumi A=200 m2</t>
  </si>
  <si>
    <t>Área de Exposición Cultural en el Sector de San Cristobal A= 200 m2</t>
  </si>
  <si>
    <t>Servicio de canotaje.</t>
  </si>
  <si>
    <t xml:space="preserve">Construcción de embarcaderos en los sectores de Cunyac, Cconoc </t>
  </si>
  <si>
    <t>Servicio de Camping</t>
  </si>
  <si>
    <t>Mejoramiento del área de camping</t>
  </si>
  <si>
    <t>PRODUCTO TURÍSTICO 2: RUTA CACHORA – CAPULIYOC – ROSALINAS – CHOQUEQUIRAO</t>
  </si>
  <si>
    <t>Construcción de caseta de información y Control</t>
  </si>
  <si>
    <t>Mejoramiento Tramo Peatonal Puesto de Control Capuliyoc – Mirador Capuliyoc – Playa Rosalinas.</t>
  </si>
  <si>
    <t>Construcción de Estacionamiento SECTOR CAPULIYOC</t>
  </si>
  <si>
    <t xml:space="preserve">Construcción de Muro de Interpretación de la Ruta.en los sector Ramal Cachora </t>
  </si>
  <si>
    <t xml:space="preserve">Construcción de Muro de Interpretación de la Ruta.en los sector de Cachora </t>
  </si>
  <si>
    <t xml:space="preserve">Construcción de Muro de Interpretación de la Ruta.en los sector de Capuliyoc </t>
  </si>
  <si>
    <t>Construcción de Muro de Interpretación de la Ruta.en los sector de Mirador Capuliyoc</t>
  </si>
  <si>
    <t>Construcción de Muro de Interpretación de la Ruta.en los sector de Playa Rosalinas</t>
  </si>
  <si>
    <t>Mejoramiento y Consolidación de Senderos Internos dentro del Mirador Capuliyoc.</t>
  </si>
  <si>
    <t>Construcción de paradores de descanso en el tramo Puesto de Control Capuliyoc – Mirador Capuliyoc – Playa Rosalinas.</t>
  </si>
  <si>
    <t>Servicio de Observación.</t>
  </si>
  <si>
    <t>Construcción de un mirador en el sector de Capuliyoc.</t>
  </si>
  <si>
    <t>PRODUCTO TURÍSTICO 3: RUTA CACHORA – HUAYHUACALLE – INCARACCAY</t>
  </si>
  <si>
    <t>Construcción de caseta de informaciónen el Sector de Paccaypata - Cachora</t>
  </si>
  <si>
    <t>Construcción de caseta de informaciónen y Control en el Sector de Huayhuacalle</t>
  </si>
  <si>
    <t xml:space="preserve">Construcción de Estacionamiento Sector de Huayhuacalle </t>
  </si>
  <si>
    <t>Construcción de Estacionamiento Sector de Incaraccay.</t>
  </si>
  <si>
    <t>Construcción de Muro de Interpretación de la Ruta en el Sector de Cahora</t>
  </si>
  <si>
    <t>Construcción de Muro de Interpretación en el Sector de Huayhuacalle.</t>
  </si>
  <si>
    <t>Construcción de Muro de Interpretación en el Sector de Incaraccay</t>
  </si>
  <si>
    <t>Construcción de Parador Turistico de Interpretación Sector de Huayhuacalle.</t>
  </si>
  <si>
    <t>Construcción de Parador Turistico de Interpretación Sector de Incaraccay.</t>
  </si>
  <si>
    <t>Apertura y Consolidación de Senderos Internos dentro del Sector de Huayhuacalle</t>
  </si>
  <si>
    <t>Apertura y Consolidación de Senderos Internos dentro del Sector de Incaraccay.</t>
  </si>
  <si>
    <t xml:space="preserve">Servicio de Descanso. </t>
  </si>
  <si>
    <t>Construcción de paradores de descanso Tramo Peatonal Sector Huayhuacalle – Camino Playa Rosalinas.</t>
  </si>
  <si>
    <t>Construcción de paradores de descanso sector de Huayhuacalle</t>
  </si>
  <si>
    <t>Construcción de paradores de descanso sector de Incaraccay.</t>
  </si>
  <si>
    <t>Construcción de Mirador en el sector de Huayhuacalle.</t>
  </si>
  <si>
    <t>Construcción de Mirador en el sector de Incaraccay.</t>
  </si>
  <si>
    <t>Construcción de área para Exposición Cultura en el Sector de Huayhuacalle.</t>
  </si>
  <si>
    <t>Construcción de área para Exposición Cultura en el Sector de Incaraccay.</t>
  </si>
  <si>
    <t>PRODUCTO TURÍSTICO 4: RUTA HUANIPACA – MIRADOR KIUÑALLA</t>
  </si>
  <si>
    <t>Construcción de caseta de informaciónen el Sector de Huanipaca</t>
  </si>
  <si>
    <t>Construcción de Estacionamiento Sector de Kiuñalla.</t>
  </si>
  <si>
    <t>Construcción de Muro de Interpretación – Sector de Huanipaca</t>
  </si>
  <si>
    <t>Construcción de Muro de Interpretación – Sector de Kiuñalla.</t>
  </si>
  <si>
    <t>Construcción de Centro de Interpretación Sector de Kiuñalla.</t>
  </si>
  <si>
    <t>Mejoramiento y Consolidación de Senderos Internos dentro del Mirador Kiuñalla.</t>
  </si>
  <si>
    <t>Construcción de paradores de descanso sector de Kiuñalla.</t>
  </si>
  <si>
    <t>Construcción de Mirador en el sector de Kiuñalla.</t>
  </si>
  <si>
    <t>Construcción de área para Exposición Cultura en el Sector de Kiuñalla</t>
  </si>
  <si>
    <t>Habilitacion del área de camping en el Sector de Kiuñalla</t>
  </si>
  <si>
    <t>PRODUCTO TURÍSTICO 5: RUTA HUANIPACA – TAMBOBAMBA – ILLUACHA - SAN IGNACIO – CHOQUEQUIRAO</t>
  </si>
  <si>
    <t>Mejoramiento de Tramo Peatonal Illuacha – Hacienda San Ignacio – Playa San Ignacio</t>
  </si>
  <si>
    <t>Construcción de Muro de Interpretación en el Sector de Huanipaca</t>
  </si>
  <si>
    <t>Construcción de Muro de Interpretación en el Sector de Ramal Tambobamba</t>
  </si>
  <si>
    <t>Construcción de Muro de Interpretación en el Sector de Illuacha</t>
  </si>
  <si>
    <t>Construcción de Parador Turistico de Interpretación Sector de Illuacha</t>
  </si>
  <si>
    <t>Construcción de paradores de descanso en el tramo peatonal de Illuacha – Hacienda San Ignacio – Playa San Ignacio</t>
  </si>
  <si>
    <t>Servicio de Disfrute de Paisaje.</t>
  </si>
  <si>
    <t>Mejoramiento de área de camping en el Sector de San Ignacio.</t>
  </si>
  <si>
    <t>Mejoramiento de Parador turístico Hacienda San Ignacio.</t>
  </si>
  <si>
    <t>Mejoramiento de Parador turístico en Playa San Ignacio.</t>
  </si>
  <si>
    <t>PRODUCTO TURÍSTICO 6: RUTA CCOYA – TÚNELES DE KARKATERA – AMPAY</t>
  </si>
  <si>
    <t>Construcción de caseta de informacióny control en el Sector de Ccoya</t>
  </si>
  <si>
    <t>Mejoramiento de Senderos Internos dentro Túneles de Karkatera</t>
  </si>
  <si>
    <t>Construcción de Estacionamiento Sector de Ccoya.</t>
  </si>
  <si>
    <t>Acondicionamiento de area de Estacionamiento en el sector de Tuneles de Karkatera</t>
  </si>
  <si>
    <t>Acondicionamiento de area de Estacionamiento en el sector de Quelloyacu</t>
  </si>
  <si>
    <t>Construcción de Muro de Interpretación de la Ruta en Sector de Huanipaca.</t>
  </si>
  <si>
    <t>Construcción de Muro de Interpretación de la Ruta en Sector de Abancay.</t>
  </si>
  <si>
    <t>Construcción de Muro de Interpretación en el Sector de Ccoya.</t>
  </si>
  <si>
    <t>Construcción de Muro de Interpretación en el Sector de Karkatera.</t>
  </si>
  <si>
    <t>Construcción de Parardor Turistico de Interpretación Sector de Ccoya</t>
  </si>
  <si>
    <t>Servicio de Recorrido Interno dentro del Atractivo turístico.</t>
  </si>
  <si>
    <t>Construcción y Consolidación de Senderos Peatonales de los Circuitos Internos en el Sector de Ccoya – Mirador de Ccoya.</t>
  </si>
  <si>
    <t>Construcción de paradores de descanso sector de Ccoya.</t>
  </si>
  <si>
    <t>Construcción de paradores de descanso sector de Mirador de Ccoya.</t>
  </si>
  <si>
    <t>Construcción de paradores de descanso sector de Karkatera - Kallamarca -</t>
  </si>
  <si>
    <t>Construcción de paradores de descanso sector de Tuneles de Karkatera</t>
  </si>
  <si>
    <t>Construcción de paradores de descanso sector de Quelloyacu</t>
  </si>
  <si>
    <t>Construcción de Mirador en el sector de Ccoya.</t>
  </si>
  <si>
    <t>Construcción de Mirador en el sector Tuneles de Karkatera</t>
  </si>
  <si>
    <t>Construcción de Mirador en el sector de Quelloyacu</t>
  </si>
  <si>
    <t>Habilitación de área para Exposición Cultural en el Setor de Ccoya</t>
  </si>
  <si>
    <t>PRODUCTO TURÍSTICO 7: CIRCUITO ABANCAY – KALLAMARCA – SN AMPAY – SAHUANAY – ABANCAY</t>
  </si>
  <si>
    <t>Construcción de caseta de información Sector de Karkatera</t>
  </si>
  <si>
    <t>Construcción de Muro de Interpretación de la Ruta en Sector de Kallamarca- Karkatera</t>
  </si>
  <si>
    <t>Construcción de Muro de Interpretación de la Ruta en Sector de Laguna Angasccocha (Laguna Grande)</t>
  </si>
  <si>
    <t>Construcción de Muro de Interpretación de la Ruta en Sector de Laguna Uspaccocha (Laguna Pequeña)</t>
  </si>
  <si>
    <t>Construcción de Muro de Interpretación de la Ruta en Sector de Sahuanay - Abancay.</t>
  </si>
  <si>
    <t>Construcción de Muro de Interpretación de la Ruta en Sector arco de Tamburco</t>
  </si>
  <si>
    <t>Construcción de Muro de Interpretación  de Flora en el Tramo Angasccocha - Uspaccocha - Sahuanay</t>
  </si>
  <si>
    <t>Construcción de Muro de Interpretación  de Fauna en el Tramo Angasccocha - Uspaccocha - Sahuanay</t>
  </si>
  <si>
    <t>Mejoramiento de Tramo Peatonal Senderos Internos Kallamarca – Karkatera - Wilcacocha - Nevado Ampay - SN Ampay – Angasccocha - Uspaccocha - Sahuanay</t>
  </si>
  <si>
    <t>Construcción de paradores de descanso Tramo Peatonal Senderos Internos Kallamarca – Karkatera - Wilcacocha - Nevado Ampay - SN Ampay – Angasccocha - Uspaccocha - Sahuanay</t>
  </si>
  <si>
    <t>Construcción de Mirador en el sector de Wilcacocha.</t>
  </si>
  <si>
    <t>Construccion de Mirador de Aves en el Tramo Angasccocha - Uspaccocha - Sahuanay</t>
  </si>
  <si>
    <t>Construcción de Area de Recreacion en el  Sector de Laguna Uspaccocha (Laguan Pequeña)</t>
  </si>
  <si>
    <t>Tree Walk / Sendero aéreo interpretativo de Flora y Fauna</t>
  </si>
  <si>
    <t>Habilitacion del área de camping en el Sector de Laguna Angasccocha (Laguna Grande)</t>
  </si>
  <si>
    <t>Habilitacion del área de camping en el Sector de Laguna Uspaccocha (Laguna Pequeña)</t>
  </si>
  <si>
    <t>Equipamiento</t>
  </si>
  <si>
    <t>Señalética Tramo vehicular Cunyac – Ramal Cconoc - Curahuasi – Saywite</t>
  </si>
  <si>
    <t>Equipamiento Turistico</t>
  </si>
  <si>
    <t>Señalética Tramo carrosable Ramal Cconoc – Baños Termales Cconoc.</t>
  </si>
  <si>
    <t>Señalética Tramo carrosable Curahuasi – Mirador Qoriwayrachina.</t>
  </si>
  <si>
    <t>Señalética Tramo carrosable Curahuasi – Rumi Rumi.</t>
  </si>
  <si>
    <t>Señalética Tramo Peatonal Mirador Capitán Rumi – Mirador San Cristóbal. (Lado Izquierdo)</t>
  </si>
  <si>
    <t>Señalética Tramo Peatonal Mirador Capitán Rumi – Mirador San Cristóbal. (Lado Derecho)</t>
  </si>
  <si>
    <t xml:space="preserve">Señalética Tramo Peatonal Ramal Mirador San Cristobal - Mirador San Cristóbal </t>
  </si>
  <si>
    <t>Señalética Tramo Peatonal punta carretera - Mirador Qorihuayrachina.</t>
  </si>
  <si>
    <t>Servicio de Orientación Turística</t>
  </si>
  <si>
    <t>Señalética Tramo Peatonal Mirador Capitán Rumi – Mirador San Cristóbal.</t>
  </si>
  <si>
    <t>Señalética Tramo vehicular Cunyac – Ramal Cconoc - Curahuasi – Saywite.</t>
  </si>
  <si>
    <t>Señalética Tramo Peatonal Puesto de Control Capuliyoc – Mirador Capuliyoc – Playa Rosalinas.</t>
  </si>
  <si>
    <t>Señalética Tramo Peatonal Senderos Internos dentro del Mirador Capuliyoc.</t>
  </si>
  <si>
    <t>Señalética Tramo Carrozable Ramal Cachora – Cachora – Capuliyoc.</t>
  </si>
  <si>
    <t>Servicio de Orientación Turística.</t>
  </si>
  <si>
    <t>Señalética Tramo Carrozable Ramal Cachora – Cachora – Puesto de Control Capuliyoc – Mirador Capuliyoc – Playa Rosalinas</t>
  </si>
  <si>
    <t xml:space="preserve">Señalética Tramo Carrosable Cachora – Huayhuacalle – Incaraccay </t>
  </si>
  <si>
    <t>Señalética Tramo Peatonal Sector Huayhuacalle – Camino Playa Rosalinas.</t>
  </si>
  <si>
    <t xml:space="preserve">Señalética Tramo Carrosable Cachora – Huayracalle – Incaraccay </t>
  </si>
  <si>
    <t>Señalética Tramo Peatonal Senderos Internos dentro del Mirador Kiuñalla.</t>
  </si>
  <si>
    <t>Señalética Tramo Carrosable Ramal Huanipaca – Huanipaca – Mirador Kiuñalla.</t>
  </si>
  <si>
    <t>Señalética Tramo Carrosable Huanipaca – Tambobamba - Illuacha</t>
  </si>
  <si>
    <t>Señalética Tramo Peatonal Tramo llluacha – Hacienda San Ignacio – Playa San Ignacio.</t>
  </si>
  <si>
    <t>Señalética Tramo Peatonal Tramo Huanipaca – Illuacha – Hacienda San Ignacio – Playa San Ignacio</t>
  </si>
  <si>
    <t>Señalética Tramo Peatonal Senderos Internos dentro del Mirador Ccoya</t>
  </si>
  <si>
    <t>Señalética Tramo Carrosable Ramal Huanipaca – Ccoya – Karkatera – Abancay.</t>
  </si>
  <si>
    <t>Señalética Tramo Carrozable Ramal Huanipaca – Ccoya – Karkatera – Abancay.</t>
  </si>
  <si>
    <t>Señalética Tramo Peatonal Senderos Internos Kallamarca – Karkatera - Wilcacocha - Nevado Ampay - SN Ampay – Angasccocha - Uspaccocha - Sahuanay</t>
  </si>
  <si>
    <t>Señalética Tramo Carrozable Abancay – Karkatera.</t>
  </si>
  <si>
    <t>Señalética Tramo Carrozable Abancay - Karkatera – Kallamarca.</t>
  </si>
  <si>
    <t>COMPONENTE 4.- MEJOR POSICIONAMIENTO DE PRODUCTOS TURISTICOS</t>
  </si>
  <si>
    <t>PROGRAMA DE GESTIÓN DE INFORMACIÓN DE MERCADO</t>
  </si>
  <si>
    <t>Implementación de Módulos Informativos Distritales</t>
  </si>
  <si>
    <t>Modulo</t>
  </si>
  <si>
    <t>PROGRAMA DE IMPLEMENTACIÓN DE MECANISMOS DE PROMOCIÓN, EXHIBICIÓN Y COMERCIALIZACIÓN</t>
  </si>
  <si>
    <t xml:space="preserve">Módulo 2: Mecanismos de Promoción, Exhibición y Comercialización </t>
  </si>
  <si>
    <t>Instalacion de Módulos de Promoción, Exhibición y Comercialización</t>
  </si>
  <si>
    <t>Intangibles</t>
  </si>
  <si>
    <t>COMPONENTE 2.- MAYOR CONCIENCIA CULTURAL Y TURÍSTICA DE LA POBLACIÓN</t>
  </si>
  <si>
    <t>PROGRAMA DE SENSIBILIZACIÓN CULTURAL - I</t>
  </si>
  <si>
    <t xml:space="preserve">Curso de Sensibilización en Cultura y Turismo: Autoridades Locales y Comunales </t>
  </si>
  <si>
    <t>Curso de Sensibilizacion dirigido a Autoridades Locales y Comunales: Cultura y Turismo   (05 distritos).</t>
  </si>
  <si>
    <t xml:space="preserve">Curso de Sensibilización </t>
  </si>
  <si>
    <t>Fotalecimiento de Capacidades</t>
  </si>
  <si>
    <t>Curso de Sensibilización en Cultura y Turismo: Organizaciones Involucradas en el Sector Turismo</t>
  </si>
  <si>
    <t>Curso de Sensibilizacion dirigido a Organizaciones Involucradas en el Sector Turismo: Cultura y Turismo (05 distritos).</t>
  </si>
  <si>
    <t>Pasantía a Experiencia Exitosa Nacional en Gestion Turistica y Cultural</t>
  </si>
  <si>
    <t>Pasantía a Experiencia Exitosa Nacional: Gestion Turistica y Cultural</t>
  </si>
  <si>
    <t>Pasantía</t>
  </si>
  <si>
    <t>PROGRAMA DE SENSIBILIZACIÓN TURISTICA</t>
  </si>
  <si>
    <t>Modulo 1: Sensibilizacon a Actores Locales</t>
  </si>
  <si>
    <t>Curso de Sensibilización Dirigido a Actores Locales: Turismo y Desarrollo. (05 distritos).</t>
  </si>
  <si>
    <t>Modulo 2: Sensibilización a Operadores Turísticos</t>
  </si>
  <si>
    <t>Curso de Sensibilización: Tendencia del Turismo</t>
  </si>
  <si>
    <t xml:space="preserve">Curso de Sensibilización: Turismo y Desarrollo. </t>
  </si>
  <si>
    <t xml:space="preserve">Curso de Sensibilización: Turismo y Servicio de Calidad. </t>
  </si>
  <si>
    <t xml:space="preserve">Curso de Sensibilización: Inversion y Sostenibilidad Turistica. </t>
  </si>
  <si>
    <t xml:space="preserve">Curso de Sensibilización: Uso del Guion Interpretativo del Circuito Turístico </t>
  </si>
  <si>
    <t>Curso de Sensibilización: Nuevas herramientas de marketing turístico para gestores de turismo local.</t>
  </si>
  <si>
    <t>Modulo 3: Sensibilización Población en General</t>
  </si>
  <si>
    <t>Campaña de Sensibilización Dirigido a Población en General: Turismo y Desarrollo. (05 distritos).</t>
  </si>
  <si>
    <t xml:space="preserve">Campaña de Sensibilización </t>
  </si>
  <si>
    <t>Modulo 4: Monitoreo y Seguimientoa Resultados</t>
  </si>
  <si>
    <t>Plan de Monitoreo y Seguimiento a Resultados</t>
  </si>
  <si>
    <t>Plan</t>
  </si>
  <si>
    <t>PROGRAMA DE PREVENCIÓN Y REDUCCIÓN DE CONTAMINACION AMBIENTAL</t>
  </si>
  <si>
    <t>Campaña de Sensibilización Ambiental con enfoque Turistico</t>
  </si>
  <si>
    <t>Campaña de Sensibilización Ambiental con enfoque Turistico (05 distritos).</t>
  </si>
  <si>
    <t>Plan de Manejo y Gestión de Residuos Sólidos dentro de los Productos Turísticos.</t>
  </si>
  <si>
    <t>COMPONENTE 3.- MAYOR ORGANIZACION E INSTITUCIONALIDAD DE ACTORES INVOLUCRADOS PÚBLICO – PRIVADO</t>
  </si>
  <si>
    <t>PROGRAMA DE FORTALECIMIENTO ORGANIZACIONAL</t>
  </si>
  <si>
    <t xml:space="preserve">Módulo 1: Formalización de Organizaciones del Sector Turismo.   </t>
  </si>
  <si>
    <t>Taller de capacitación en trabajo en equipo y liderazgo organizacional (05 distritos).</t>
  </si>
  <si>
    <t xml:space="preserve">Taller de Capacitación </t>
  </si>
  <si>
    <t>Taller de capacitación de evaluación y desempeño organizacional (05 distritos).</t>
  </si>
  <si>
    <t xml:space="preserve">Módulo 2: Instrumentos de Gestión  </t>
  </si>
  <si>
    <t>Taller de Capacitación en elaboración de instrumentos de gestión (05 distritos).</t>
  </si>
  <si>
    <t>Taller de Capacitación en planes de trabajo de la organización (05 distritos).</t>
  </si>
  <si>
    <t xml:space="preserve">Módulo 3: Legislación y Normatividad </t>
  </si>
  <si>
    <t>Taller de Capacitación en Asociatividad y Negocios conjuntos (05 distritos).</t>
  </si>
  <si>
    <t>Taller de Capacitación en Parámetros productivos de exportación (05 distritos).</t>
  </si>
  <si>
    <t>Taller de Capacitación en formalización y actualización de organizaciones (05 distritos).</t>
  </si>
  <si>
    <t>PROGRAMA DE FORTALECIMIENTO INSTITUCIONAL</t>
  </si>
  <si>
    <t xml:space="preserve">Modulo1: Fortalecimiento de la Institucionalidad del Sector Turismo </t>
  </si>
  <si>
    <t>Taller de Capacitación: Diagnóstico situacional de la institucional de la Mesa Tecnica Regional de Turismo</t>
  </si>
  <si>
    <t>Taller de Capacitación: Reactivacion de la Mesa Tecnica Regional de Turismo</t>
  </si>
  <si>
    <t>Taller de Capacitación en Institucionalidad y Gobernanza</t>
  </si>
  <si>
    <t>Taller de Capacitación en Implementación y actualización del plan estratégico institucional</t>
  </si>
  <si>
    <t>Taller de Capacitación en Sistematización y Aprobación del plan estratégico institucional</t>
  </si>
  <si>
    <t>Taller de Capacitación en Evaluación del desempeño institucional</t>
  </si>
  <si>
    <t>Pasantía a nivel nacional a experiencia exitosa en aplicación de cultura organizacional y adopción de tecnologías</t>
  </si>
  <si>
    <t xml:space="preserve">Pasantía  </t>
  </si>
  <si>
    <t>Capacitación en Replica de conocimientos adquiridos de la pasantía de autoridades y líderes de las organizaciones.</t>
  </si>
  <si>
    <t xml:space="preserve">Replicas  </t>
  </si>
  <si>
    <t>Módulo 2: Fortalecer Espacios de Concertación y Análisis</t>
  </si>
  <si>
    <t>Reuniones de fortalecimiento de espacios de concertación y análisis de Mesa Tecnica Regional de Turismo</t>
  </si>
  <si>
    <t>reunion</t>
  </si>
  <si>
    <t>Eventos de fortalecimiento de espacios de concertación y análisis- Foro</t>
  </si>
  <si>
    <t>Foro</t>
  </si>
  <si>
    <t xml:space="preserve">Módulo 3: Consolidar la Institucionalidad del Sector Turismo </t>
  </si>
  <si>
    <t xml:space="preserve">Reuniones de fortalecimiento de espacios de concertación para Consolidar la Institucionalidad del Sector Turismo </t>
  </si>
  <si>
    <t>Congreso Regional de Turismo.</t>
  </si>
  <si>
    <t>Congreso</t>
  </si>
  <si>
    <t>PROGRAMA DE GESTION Y SEGURIDAD TURISTICA</t>
  </si>
  <si>
    <t>Módulo 1: Gestion Turistica</t>
  </si>
  <si>
    <t>Taller de Capacitación en Gestión Turística - Artesanal y Empresarial a las Comunidades</t>
  </si>
  <si>
    <t>Taller de Capacitación en Gestión Turística y Ambiental a los Actores Privados</t>
  </si>
  <si>
    <t>Taller de Capacitación en Gestión Turística a Autoridades Locales.</t>
  </si>
  <si>
    <t>Taller de Capacitación en Gestión Turística a Operadores Turísticos</t>
  </si>
  <si>
    <t>Elaboración del Guión de Visita de los Circuito y Rutas Turísticas- Según Producto Turistico</t>
  </si>
  <si>
    <t>Reunion Tecnica</t>
  </si>
  <si>
    <t>Elaboración de Plan de Marketing</t>
  </si>
  <si>
    <t>Módulo 2: Seguridad Turistica</t>
  </si>
  <si>
    <t xml:space="preserve">Taller de Capacitación en Gestión de la Seguridad Turística a los Operadores Turísticos </t>
  </si>
  <si>
    <t>Taller de Capacitación en Gestión de la Seguridad Turística a Entidades</t>
  </si>
  <si>
    <t>COMPONENTE C4.- MEJOR POSICIONAMIENTO DE PRODUCTOS TURISTICOS</t>
  </si>
  <si>
    <t>Implementación de un Sistema de Información de Mercado Turistico</t>
  </si>
  <si>
    <t xml:space="preserve">sistema  </t>
  </si>
  <si>
    <t>Elaboracion, Difusión y Socialización de Información Turistica (Oferta y Demanda Turistica)</t>
  </si>
  <si>
    <t>Elaboración de material promocional impreso y digital.</t>
  </si>
  <si>
    <t>Global</t>
  </si>
  <si>
    <t>Elaboración de material especializado impreso y digital.</t>
  </si>
  <si>
    <t>Elaboración y difusión de un (01) video promocional</t>
  </si>
  <si>
    <t>Consultoria</t>
  </si>
  <si>
    <t>Presentación in situ del circuito turístico a medios de prensa</t>
  </si>
  <si>
    <t>dias</t>
  </si>
  <si>
    <t xml:space="preserve">Difusión de Información Turistica a Nivel Local Nacional e Internacional </t>
  </si>
  <si>
    <t xml:space="preserve">Plan de Difusión </t>
  </si>
  <si>
    <t xml:space="preserve">Socialización de Información Turistica a Nivel Local Nacional e Internacional </t>
  </si>
  <si>
    <t xml:space="preserve">Plan de Socialización </t>
  </si>
  <si>
    <t>Organización de Fam Trip</t>
  </si>
  <si>
    <t>Fam Trip</t>
  </si>
  <si>
    <t>Elaboracion de Banco de Imágenes</t>
  </si>
  <si>
    <t>Consultoria - Banco</t>
  </si>
  <si>
    <t>Elaboracion e Implementación de App Aplicativo – TICs Turísticos.</t>
  </si>
  <si>
    <t>Elaboracion de App Aplicativo – TICs Turísticos.</t>
  </si>
  <si>
    <t xml:space="preserve">Consultoria - App Aplicativo </t>
  </si>
  <si>
    <t>Implementación de App Aplicativo – TICs Turísticos.</t>
  </si>
  <si>
    <t xml:space="preserve">Consultoria - Implementacion de App Aplicativo </t>
  </si>
  <si>
    <t>PROGRAMA DE CONSOLIDACION DE PRODUCTOS TURISTICOS</t>
  </si>
  <si>
    <t>Modulo 1: Fortalecimiento de Capacidades de Prestadores Turísticos de Establecimientos de Hospedaje</t>
  </si>
  <si>
    <t>Curso de Capacitacion: Conceptos Básicos del Turismo.</t>
  </si>
  <si>
    <t>Curso de Capcitacion</t>
  </si>
  <si>
    <t>Curso de Capacitacion: Buenas prácticas de Hospedaje y Servicio de Calidad.</t>
  </si>
  <si>
    <t>Curso de Capacitacion: Orientación Turística.</t>
  </si>
  <si>
    <t>Curso de Capacitacion: Atención al Cliente.</t>
  </si>
  <si>
    <t>Curso de Capacitacion: Empoderamiento Empresarial.</t>
  </si>
  <si>
    <t>Replica de Conocimientos Adquiridos en Centros de Apoyo</t>
  </si>
  <si>
    <t xml:space="preserve">Replica </t>
  </si>
  <si>
    <t>Modulo 2: Fortalecimiento de Capacidades de Prestadores Turísticos de Establecimientos de Restaurantes</t>
  </si>
  <si>
    <t>Curso de Capacitacion: Buenas Prácticas en Alimentos, Bebidas  y Servicio de Calidad</t>
  </si>
  <si>
    <t xml:space="preserve">Modulo 3: Fortalecimiento de Capacidades de Prestadores Turísticos de Transporte Turistico Terrestre </t>
  </si>
  <si>
    <t>Curso de Capacitacion: Buenas Prácticas en Transporte y Servicio de Calidad</t>
  </si>
  <si>
    <t>Modulo 3: Fortalecimiento de Capacidades de Prestadores Turísticos de Agencias de Viaje y Guias de Turismo</t>
  </si>
  <si>
    <t>Curso de Capacitacion: Buenas Prácticas y Servicio de Calidad</t>
  </si>
  <si>
    <t>Modulo 4: Desarrollo y Consolidación de Productos Turísticos – Operadores Turísticos.</t>
  </si>
  <si>
    <t>Taller de Capacitación: Desarrollo y Consolidación de Productos Turísticos</t>
  </si>
  <si>
    <t>Modulo 5: Monitoreo y Seguimiento a Resultados</t>
  </si>
  <si>
    <t xml:space="preserve">Módulo 1: Información de Mercados </t>
  </si>
  <si>
    <t>Taller informativo de la situación actual del Mercado Nacional, Externo.</t>
  </si>
  <si>
    <t>Desayuno Tecnico: Toma de Decisiones – Oportunidad Turística.</t>
  </si>
  <si>
    <t>Evento</t>
  </si>
  <si>
    <t>Creación y Promoción de una Marca “CAÑON DEL APURIMAC”.</t>
  </si>
  <si>
    <t xml:space="preserve">Consultoría  </t>
  </si>
  <si>
    <t>Realizacion de Festivales Turísticos.</t>
  </si>
  <si>
    <t xml:space="preserve">Festivales Turísticos  </t>
  </si>
  <si>
    <t>Realización de WORKSHOPS.</t>
  </si>
  <si>
    <t xml:space="preserve">WORKSHOPS  </t>
  </si>
  <si>
    <t>Realización de RUEDA DE NEGOCIOS TURISTICO NACIONALES.</t>
  </si>
  <si>
    <t xml:space="preserve">Rueda de Negocios </t>
  </si>
  <si>
    <t>8.04 IDENTIFICACIÓN DE MEDIDAS DE REDUCCIÓN DEL RIESGO DE DESASTRES</t>
  </si>
  <si>
    <t>Descripción de las medidas de reducción del riesgo de desastres (asociadas al análisis de la exposición y fragilidad de la UP sujeta de intervención y de la resiliencia de la población afectada).</t>
  </si>
  <si>
    <t>En la Región de Apurímac se tuvo 7,773 peligros, las principales emergencias que se tuvo fueron las siguientes: lluvias intensas con 2,169 ocurrencias, vientos fuertes con 1,377 ocurrencias, incendios forestales con 1,264 ocurrencias y temperaturas bajas 820 ocurrencias. Por lo tanto se recomienda tener instalaciones que ayuden reducir los peligros que tendrán las UP, principalmente por las lluvias,  vientos fuertes e incendios forestales, de esa manera prevenir futuros daños.</t>
  </si>
  <si>
    <t>8.05 RESUMEN DE LAS ALTERNATIVAS TÉCNICAS</t>
  </si>
  <si>
    <t>Descripción de alternativas de solución</t>
  </si>
  <si>
    <t xml:space="preserve">Descripción </t>
  </si>
  <si>
    <t>Alternativas técnicas</t>
  </si>
  <si>
    <t xml:space="preserve">Resultado final*
</t>
  </si>
  <si>
    <t>Resumen de las características relevantes del diseño técnico preliminar</t>
  </si>
  <si>
    <t>Documentos que respaldan el planteamiento del diseño técnico preliminar</t>
  </si>
  <si>
    <t xml:space="preserve">Tamaño </t>
  </si>
  <si>
    <t xml:space="preserve">Localización </t>
  </si>
  <si>
    <t xml:space="preserve">Tecnología </t>
  </si>
  <si>
    <t>Nombre de la alternativa de solución 1</t>
  </si>
  <si>
    <t>Tamaño 1</t>
  </si>
  <si>
    <t>Localización 1</t>
  </si>
  <si>
    <t>Tecnología 1</t>
  </si>
  <si>
    <t>Curahuasi</t>
  </si>
  <si>
    <t>Construcción de casetas de información</t>
  </si>
  <si>
    <t>Habilitación de área para Exposición Cultural.</t>
  </si>
  <si>
    <t>San Pedro de Cachora</t>
  </si>
  <si>
    <t>Huanipaca</t>
  </si>
  <si>
    <t>Huanipaca - Abancay - Tamburco</t>
  </si>
  <si>
    <t>Abancay - Tamburco</t>
  </si>
  <si>
    <t>Curahuasi - San Pedro de Cachora - Huanipaca - Abancay - Tamburco</t>
  </si>
  <si>
    <t>* Descripción de la alternativa de solución al que se le agrega cada uno de los aspectos técnicos analizados (tamaño, localización y tecnología, -incluye medidas de reducción de riesgo- de corresponder) y que será evaluada en la Sección 10 "Evaluación Social".</t>
  </si>
  <si>
    <t>8.06 METAS FISICAS DE LOS ACTIVOS QUE SE BUSCAN CREAR O INTERVENIR CON EL PROYECTO*</t>
  </si>
  <si>
    <t>Acción sobre el activo</t>
  </si>
  <si>
    <t>Tipo de factor productivo</t>
  </si>
  <si>
    <t>Unidad Física</t>
  </si>
  <si>
    <t>Dimensión física</t>
  </si>
  <si>
    <t>Acción</t>
  </si>
  <si>
    <t>Activos estratégicos esenciales</t>
  </si>
  <si>
    <t>Unidad de 
medida</t>
  </si>
  <si>
    <t>Cantidad</t>
  </si>
  <si>
    <t>Capacitación</t>
  </si>
  <si>
    <t>Capacidad Huamana</t>
  </si>
  <si>
    <t>ACCION 1.1. IMPLEMENTACION DE SERVICIO DE INFORMACIÓN TURÍSTICA</t>
  </si>
  <si>
    <t xml:space="preserve">ACCION 1.2. MEJORAMIENTO DE SERVICIO DE ACCESO A LOS RECURSOS TURÍSTICOS </t>
  </si>
  <si>
    <t>PRESUPUESTO</t>
  </si>
  <si>
    <t>ITEM</t>
  </si>
  <si>
    <t>ACCIONES</t>
  </si>
  <si>
    <t>UNIDAD DE MEDIDA</t>
  </si>
  <si>
    <t>METAS DEL PROYECTO</t>
  </si>
  <si>
    <t>ANCHO</t>
  </si>
  <si>
    <t>AREA UNITARIA</t>
  </si>
  <si>
    <t>AREA TOTAL</t>
  </si>
  <si>
    <t>COSTO UNITARIO S/.</t>
  </si>
  <si>
    <t>COSTO A PRECIOS DE MERCADO S/.</t>
  </si>
  <si>
    <t>FC</t>
  </si>
  <si>
    <t>COSTO A PRECIOS DE SOCIALES S/.</t>
  </si>
  <si>
    <t>TRANSABLES</t>
  </si>
  <si>
    <t>NO TRANSABLES</t>
  </si>
  <si>
    <t>C1.- ADECUADAS FACILIDADES TURISTICAS</t>
  </si>
  <si>
    <t>1.1.</t>
  </si>
  <si>
    <t>1.1.1.</t>
  </si>
  <si>
    <t>1.1.1.1.</t>
  </si>
  <si>
    <t>Señal TIPO INFORMATIVA SERIE B-3</t>
  </si>
  <si>
    <t>Señal TIPO INFORMATIVA SERIE C-6</t>
  </si>
  <si>
    <t>1.1.1.2.</t>
  </si>
  <si>
    <t>Señal TIPO INFORMATIVA SERIE B-4</t>
  </si>
  <si>
    <t>1.1.1.3.</t>
  </si>
  <si>
    <t>1.1.1.4.</t>
  </si>
  <si>
    <t>1.1.1.5</t>
  </si>
  <si>
    <t>1.1.1.6</t>
  </si>
  <si>
    <t>Señal TIPO INFORMATIVA SERIE B-5</t>
  </si>
  <si>
    <t>1.1.1.7.</t>
  </si>
  <si>
    <t>1.1.1.8.</t>
  </si>
  <si>
    <t>1.1.1.9.</t>
  </si>
  <si>
    <t>1.1.2.</t>
  </si>
  <si>
    <t>1.1.2.1.</t>
  </si>
  <si>
    <t xml:space="preserve">Señal TIPO REFERENCIA TIPO FLECHA DE PIEDRA </t>
  </si>
  <si>
    <t>1.1.2.2.</t>
  </si>
  <si>
    <t>Señal TIPO ORIENTACIÓN O1</t>
  </si>
  <si>
    <t>1.1.3.</t>
  </si>
  <si>
    <t>1.1.3.1.</t>
  </si>
  <si>
    <t>Metros Lineales</t>
  </si>
  <si>
    <t>1.1.3.2.</t>
  </si>
  <si>
    <t>1.1.3.3.</t>
  </si>
  <si>
    <t>1.1.4.</t>
  </si>
  <si>
    <t>1.1.4.1.</t>
  </si>
  <si>
    <t>Estacionamiento A=540 m2</t>
  </si>
  <si>
    <t>1.1.4.2.</t>
  </si>
  <si>
    <t>Estacionamiento A=291 m2</t>
  </si>
  <si>
    <t>1.1.4.3.</t>
  </si>
  <si>
    <t>Estacionamiento A=180 m2</t>
  </si>
  <si>
    <t>1.1.5.</t>
  </si>
  <si>
    <t>1.1.5.1.</t>
  </si>
  <si>
    <t>Arco</t>
  </si>
  <si>
    <t>1.1.5.2.</t>
  </si>
  <si>
    <t>Centro de Interpretacion A=1693.25 m2</t>
  </si>
  <si>
    <t>1.1.5.3.</t>
  </si>
  <si>
    <t>Muros de Interpretación A=10 m2</t>
  </si>
  <si>
    <t>1.1.5.4.</t>
  </si>
  <si>
    <t>1.1.5.5.</t>
  </si>
  <si>
    <t>1.1.5.6.</t>
  </si>
  <si>
    <t>1.1.6.</t>
  </si>
  <si>
    <t xml:space="preserve"> </t>
  </si>
  <si>
    <t>1.1.6.1.</t>
  </si>
  <si>
    <t>1.1.6.2.</t>
  </si>
  <si>
    <t>1.1.6.3.</t>
  </si>
  <si>
    <t>1.1.7.</t>
  </si>
  <si>
    <t>1.1.7.1.</t>
  </si>
  <si>
    <t xml:space="preserve">Parador de Descanso TIPO 2 </t>
  </si>
  <si>
    <t>1.1.7.2.</t>
  </si>
  <si>
    <t xml:space="preserve">Parador de Descanso TIPO 1 </t>
  </si>
  <si>
    <t>1.1.7.3.</t>
  </si>
  <si>
    <t>1.1.7.4.</t>
  </si>
  <si>
    <t>1.1.8.</t>
  </si>
  <si>
    <t>1.1.8.1.</t>
  </si>
  <si>
    <t>Mirador A= 594.54 m2</t>
  </si>
  <si>
    <t>1.1.8.2.</t>
  </si>
  <si>
    <t>Mirador  A=  1160.00</t>
  </si>
  <si>
    <t>1.1.8.3.</t>
  </si>
  <si>
    <t>Mirador  A= 1160.00</t>
  </si>
  <si>
    <t>1.1.8.4.</t>
  </si>
  <si>
    <t>Escultura Tallada en Piedra</t>
  </si>
  <si>
    <t>1.1.9.</t>
  </si>
  <si>
    <t>1.1.9.1.</t>
  </si>
  <si>
    <t>1.1.10.</t>
  </si>
  <si>
    <t>1.1.10.1.</t>
  </si>
  <si>
    <t>Embarcadero  en CCONOC      A= 100 m2</t>
  </si>
  <si>
    <t>Embarcadero en CUNYAC      A= 100 m2</t>
  </si>
  <si>
    <t>1.1.11.</t>
  </si>
  <si>
    <t>1.1.11.1.</t>
  </si>
  <si>
    <t>Área de Camping en MIRADOR DE SAN CRISTÓBAL A= 796.42</t>
  </si>
  <si>
    <t>1.2.</t>
  </si>
  <si>
    <t>1.2.1.</t>
  </si>
  <si>
    <t>1.2.1.1.</t>
  </si>
  <si>
    <t>1.2.1.2.</t>
  </si>
  <si>
    <t>Señal INTERPRETACIÓN TIPO PEDESTAL</t>
  </si>
  <si>
    <t>1.2.1.3.</t>
  </si>
  <si>
    <t>1.2.1.4.</t>
  </si>
  <si>
    <t>Caseta de Información en  MIRADOR DE CAPULLIYOC       A= 16.00 m2</t>
  </si>
  <si>
    <t>1.2.2.</t>
  </si>
  <si>
    <t>1.2.2.1.</t>
  </si>
  <si>
    <t>Señal de Orientación tipo O2 TRAMO PEATONAL MIRADOR DE CAPULIYOC - PLAYA ROSALINAS</t>
  </si>
  <si>
    <t>Señal de Orientación tipo O1 TRAMO VEHICULAR RAMAL DE CACHORA – CACHORA - PARADOR TURÍSTICO DE CAPULLIYOC</t>
  </si>
  <si>
    <t xml:space="preserve"> Señal TIPO REFERENCIA TIPO FLECHA DE PIEDRA </t>
  </si>
  <si>
    <t>1.2.3.</t>
  </si>
  <si>
    <t>1.2.3.1.</t>
  </si>
  <si>
    <t>1.2.4.</t>
  </si>
  <si>
    <t>1.2.4.1.</t>
  </si>
  <si>
    <t xml:space="preserve">Estacionamiento A= 120.00 .m2 </t>
  </si>
  <si>
    <t>1.2.5.</t>
  </si>
  <si>
    <t>1.2.5.1.</t>
  </si>
  <si>
    <t>Muros de Interpretación A= 10.00 m2</t>
  </si>
  <si>
    <t>1.2.5.2.</t>
  </si>
  <si>
    <t>1.2.5.3.</t>
  </si>
  <si>
    <t>1.2.5.4.</t>
  </si>
  <si>
    <t>1.2.5.5.</t>
  </si>
  <si>
    <t>1.2.6.</t>
  </si>
  <si>
    <t>1.2.6.1.</t>
  </si>
  <si>
    <t xml:space="preserve"> Metros Lineales</t>
  </si>
  <si>
    <t>1.2.7.</t>
  </si>
  <si>
    <t>1.2.7.1.</t>
  </si>
  <si>
    <t>1.2.8.</t>
  </si>
  <si>
    <t>1.2.8.1.</t>
  </si>
  <si>
    <t>Mirador A= 579.40 m2</t>
  </si>
  <si>
    <t>1.3.</t>
  </si>
  <si>
    <t>1.3.1.</t>
  </si>
  <si>
    <t>1.3.1.1.</t>
  </si>
  <si>
    <t>Señal informativas TIPO Serie B-3</t>
  </si>
  <si>
    <t>Señal informativas TIPO Serie C-6</t>
  </si>
  <si>
    <t>1.3.1.2.</t>
  </si>
  <si>
    <t>1.3.1.3.</t>
  </si>
  <si>
    <t>Caseta de Información A= 16.00 m2</t>
  </si>
  <si>
    <t>1.3.1.4.</t>
  </si>
  <si>
    <t>1.3.2.</t>
  </si>
  <si>
    <t>1.3.2.1.</t>
  </si>
  <si>
    <t xml:space="preserve">Señal TIPO orientación O1 </t>
  </si>
  <si>
    <t>1.3.2.2.</t>
  </si>
  <si>
    <t>1.3.3.</t>
  </si>
  <si>
    <t>1.3.3.1.</t>
  </si>
  <si>
    <t>Estacionamiento A= 128.54 m2</t>
  </si>
  <si>
    <t>1.3.3.2.</t>
  </si>
  <si>
    <t>1.3.4.</t>
  </si>
  <si>
    <t>1.3.4.1.</t>
  </si>
  <si>
    <t>1.3.4.2.</t>
  </si>
  <si>
    <t>1.3.4.3.</t>
  </si>
  <si>
    <t>1.3.4.4.</t>
  </si>
  <si>
    <t>Centro de Interpretación A= 400.00 m2</t>
  </si>
  <si>
    <t>1.3.4.5.</t>
  </si>
  <si>
    <t>Centro de Interpretación A= 1693.25 m2</t>
  </si>
  <si>
    <t>1.3.5.</t>
  </si>
  <si>
    <t>1.3.5.1.</t>
  </si>
  <si>
    <t>1.3.5.2.</t>
  </si>
  <si>
    <t>1.3.6.</t>
  </si>
  <si>
    <t>1.3.6.1.</t>
  </si>
  <si>
    <t>1.3.6.2.</t>
  </si>
  <si>
    <t>Parador de Descanso TIPO 1</t>
  </si>
  <si>
    <t>1.3.6.3.</t>
  </si>
  <si>
    <t>1.3.7.</t>
  </si>
  <si>
    <t>1.3.7.1.</t>
  </si>
  <si>
    <t>Mirador  A= 1458.02 m2</t>
  </si>
  <si>
    <t>1.3.7.2.</t>
  </si>
  <si>
    <t>Mirador  A= 697.95 m2</t>
  </si>
  <si>
    <t>1.3.8.</t>
  </si>
  <si>
    <t>1.3.8.1.</t>
  </si>
  <si>
    <t>Área de Exposición Cultural  A= 200.00 m2</t>
  </si>
  <si>
    <t>1.3.8.2.</t>
  </si>
  <si>
    <t>1.4.</t>
  </si>
  <si>
    <t>1.4.1.</t>
  </si>
  <si>
    <t>1.4.1.1.</t>
  </si>
  <si>
    <t>1.4.1.2.</t>
  </si>
  <si>
    <t xml:space="preserve"> Señal TIPO INFORMATIVA SERIE C-6</t>
  </si>
  <si>
    <t>1.4.1.3.</t>
  </si>
  <si>
    <t>Caseta de Información  A= 16.00 m2</t>
  </si>
  <si>
    <t>1.4.2.</t>
  </si>
  <si>
    <t>1.4.2.1.</t>
  </si>
  <si>
    <t>Señal TIPO orientación 01</t>
  </si>
  <si>
    <t xml:space="preserve">Señal TIPO B-4 </t>
  </si>
  <si>
    <t>1.4.3.</t>
  </si>
  <si>
    <t>1.4.3.1.</t>
  </si>
  <si>
    <t>Estacionamiento A= 1534.51 m2</t>
  </si>
  <si>
    <t>1.4.4.</t>
  </si>
  <si>
    <t>1.4.4.1.</t>
  </si>
  <si>
    <t>1.4.4.2.</t>
  </si>
  <si>
    <t>1.4.4.3.</t>
  </si>
  <si>
    <t>Centro de Interpretacion - Sector Kiuñalla                         A= 1693.25 m2</t>
  </si>
  <si>
    <t>1.4.5.</t>
  </si>
  <si>
    <t>1.4.5.1.</t>
  </si>
  <si>
    <t>1.4.6.</t>
  </si>
  <si>
    <t>1.4.6.1.</t>
  </si>
  <si>
    <t>Parador de Descanso Pérgola tipo 3</t>
  </si>
  <si>
    <t>1.4.7.</t>
  </si>
  <si>
    <t>1.4.7.1.</t>
  </si>
  <si>
    <t>Mirador  A= 545.32 m2</t>
  </si>
  <si>
    <t>1.4.8.</t>
  </si>
  <si>
    <t>1.4.8.1.</t>
  </si>
  <si>
    <t>Área de Exposición Cultural A= 200.00 m2</t>
  </si>
  <si>
    <t>1.4.9.</t>
  </si>
  <si>
    <t>1.4.9.1.</t>
  </si>
  <si>
    <t>Área de Camping  A= 1000 m2</t>
  </si>
  <si>
    <t>1.5.</t>
  </si>
  <si>
    <t>1.5.1.</t>
  </si>
  <si>
    <t>1.5.1.1.</t>
  </si>
  <si>
    <t>1.5.1.2.</t>
  </si>
  <si>
    <t xml:space="preserve"> Señal TIPO INFORMATIVA SERIE B-4</t>
  </si>
  <si>
    <t>1.5.2.</t>
  </si>
  <si>
    <t>1.5.2.1.</t>
  </si>
  <si>
    <t>1.5.2.2.</t>
  </si>
  <si>
    <t>1.5.3.</t>
  </si>
  <si>
    <t>1.5.3.1.</t>
  </si>
  <si>
    <t>1.5.4.</t>
  </si>
  <si>
    <t>1.5.4.1.</t>
  </si>
  <si>
    <t>1.5.4.2.</t>
  </si>
  <si>
    <t>1.5.4.3.</t>
  </si>
  <si>
    <t>1.5.4.4.</t>
  </si>
  <si>
    <t>1.5.5.</t>
  </si>
  <si>
    <t>1.5.5.1.</t>
  </si>
  <si>
    <t>Paradores de Descanso Pérgola TIPO 1</t>
  </si>
  <si>
    <t>1.5.6.</t>
  </si>
  <si>
    <t>1.5.6.1.</t>
  </si>
  <si>
    <t>Área de Camping   A= 120.00 .m2</t>
  </si>
  <si>
    <t>1.5.6.2.</t>
  </si>
  <si>
    <t>Parador turístico   A= 700.00 m2</t>
  </si>
  <si>
    <t>1.5.6.3.</t>
  </si>
  <si>
    <t>Parador turístico   A= 350.00 m2</t>
  </si>
  <si>
    <t>1.6.</t>
  </si>
  <si>
    <t>1.6.1.</t>
  </si>
  <si>
    <t>1.6.1.1.</t>
  </si>
  <si>
    <t>1.6.1.2.</t>
  </si>
  <si>
    <t xml:space="preserve">Señal TIPO INFORMATIVA SERIE C-6 </t>
  </si>
  <si>
    <t>1.6.1.3.</t>
  </si>
  <si>
    <t>1.6.2.</t>
  </si>
  <si>
    <t>1.6.2.1.</t>
  </si>
  <si>
    <t>Señal TIPO orientación O1</t>
  </si>
  <si>
    <t xml:space="preserve">Señal TIPO SERIE C-6 </t>
  </si>
  <si>
    <t>1.6.3.</t>
  </si>
  <si>
    <t>1.6.3.1.</t>
  </si>
  <si>
    <t>1.6.4.</t>
  </si>
  <si>
    <t>1.6.4.1.</t>
  </si>
  <si>
    <t>Estacionamiento A= 1081.50 m2</t>
  </si>
  <si>
    <t>1.6.4.2.</t>
  </si>
  <si>
    <t>Estacionamiento   A= 100.00 m2</t>
  </si>
  <si>
    <t>1.6.4.3.</t>
  </si>
  <si>
    <t>1.6.5.</t>
  </si>
  <si>
    <t>1.6.5.1.</t>
  </si>
  <si>
    <t>1.6.5.2.</t>
  </si>
  <si>
    <t>1.6.5.3.</t>
  </si>
  <si>
    <t>1.6.5.4.</t>
  </si>
  <si>
    <t>1.6.5.5.</t>
  </si>
  <si>
    <t>Centro de Interpretación   A= 500.00 m2</t>
  </si>
  <si>
    <t>1.6.6.</t>
  </si>
  <si>
    <t>1.6.6.1.</t>
  </si>
  <si>
    <t>1.6.7.</t>
  </si>
  <si>
    <t>1.6.7.1.</t>
  </si>
  <si>
    <t>Parador de Descanso TIPO 3</t>
  </si>
  <si>
    <t>1.6.7.2.</t>
  </si>
  <si>
    <t>1.6.7.3.</t>
  </si>
  <si>
    <t>1.6.7.4.</t>
  </si>
  <si>
    <t>1.6.7.5.</t>
  </si>
  <si>
    <t>1.6.8.</t>
  </si>
  <si>
    <t>1.6.8.1.</t>
  </si>
  <si>
    <t>Mirador A= 800.00 m2</t>
  </si>
  <si>
    <t>1.6.8.2.</t>
  </si>
  <si>
    <t>Mirador  A= 150.00 m2</t>
  </si>
  <si>
    <t>1.6.8.3.</t>
  </si>
  <si>
    <t>1.6.9.</t>
  </si>
  <si>
    <t>1.6.9.1.</t>
  </si>
  <si>
    <t>Área de Exposición Cultural    A= 200.00 m2</t>
  </si>
  <si>
    <t>1.7.</t>
  </si>
  <si>
    <t>1.7.1.</t>
  </si>
  <si>
    <t>1.7.1.1.</t>
  </si>
  <si>
    <t xml:space="preserve">Señal de Orientación tipo O2 TRAMO PEATONAL </t>
  </si>
  <si>
    <t>1.7.1.2.</t>
  </si>
  <si>
    <t xml:space="preserve"> Señal de Orientación tipo O1 </t>
  </si>
  <si>
    <t>1.7.1.3.</t>
  </si>
  <si>
    <t>1.7.2.</t>
  </si>
  <si>
    <t>1.7.2.1.</t>
  </si>
  <si>
    <t>Señal de Orientación tipo O1</t>
  </si>
  <si>
    <t>1.7.2.2.</t>
  </si>
  <si>
    <t>1.7.3.</t>
  </si>
  <si>
    <t>1.7.3.1.</t>
  </si>
  <si>
    <t>1.7.3.2.</t>
  </si>
  <si>
    <t>1.7.3.3.</t>
  </si>
  <si>
    <t>1.7.3.4.</t>
  </si>
  <si>
    <t>1.7.3.5.</t>
  </si>
  <si>
    <t>1.7.3.6.</t>
  </si>
  <si>
    <t>1.7.3.7.</t>
  </si>
  <si>
    <t>1.7.4.</t>
  </si>
  <si>
    <t>1.7.4.1.</t>
  </si>
  <si>
    <t>1.7.5.</t>
  </si>
  <si>
    <t>1.7.5.1.</t>
  </si>
  <si>
    <t>1.7.6.</t>
  </si>
  <si>
    <t>1.7.6.1.</t>
  </si>
  <si>
    <t>Mirador    A= 50.00 m2</t>
  </si>
  <si>
    <t>1.7.6.2.</t>
  </si>
  <si>
    <t>1.7.6.3.</t>
  </si>
  <si>
    <t>Area de Recreacion   A= 20000.00 m2</t>
  </si>
  <si>
    <t>1.7.6.4.</t>
  </si>
  <si>
    <t>1.7.7.</t>
  </si>
  <si>
    <t>1.7.7.1.</t>
  </si>
  <si>
    <t>1.7.7.2.</t>
  </si>
  <si>
    <t>C2. MAYOR CONCIENCIA CULTURAL Y TURÍSTICA DE LA POBLACIÓN</t>
  </si>
  <si>
    <t>2.1.</t>
  </si>
  <si>
    <t>2.1.1.</t>
  </si>
  <si>
    <t>2.1.1.1.</t>
  </si>
  <si>
    <t>2.1.2.</t>
  </si>
  <si>
    <t>2.1.2.1.</t>
  </si>
  <si>
    <t>2.1.3.</t>
  </si>
  <si>
    <t>2.1.3.1.</t>
  </si>
  <si>
    <t>2.2.</t>
  </si>
  <si>
    <t>2.2.1.</t>
  </si>
  <si>
    <t>2.2.1.1.</t>
  </si>
  <si>
    <t>2.2.2.</t>
  </si>
  <si>
    <t>2.2.2.1.</t>
  </si>
  <si>
    <t>2.2.2.2.</t>
  </si>
  <si>
    <t>2.2.2.3.</t>
  </si>
  <si>
    <t>2.2.2.4.</t>
  </si>
  <si>
    <t>2.2.2.5.</t>
  </si>
  <si>
    <t>2.2.2.6.</t>
  </si>
  <si>
    <t>2.2.3.</t>
  </si>
  <si>
    <t>2.2.3.1.</t>
  </si>
  <si>
    <t>2.2.4.</t>
  </si>
  <si>
    <t>2.2.4.1.</t>
  </si>
  <si>
    <t>2.3.</t>
  </si>
  <si>
    <t>2.3.1.</t>
  </si>
  <si>
    <t>2.3.1.1.</t>
  </si>
  <si>
    <t>2.3.2.</t>
  </si>
  <si>
    <t>2.3.2.1.</t>
  </si>
  <si>
    <t>C3.- MAYOR ORGANIZACION E INSTITUCIONALIDAD DE ACTORES INVOLUCRADOS PÚBLICO – PRIVADO</t>
  </si>
  <si>
    <t>3.1.</t>
  </si>
  <si>
    <t>3.1.1.</t>
  </si>
  <si>
    <t>3.1.1.1.</t>
  </si>
  <si>
    <t>3.1.1.2.</t>
  </si>
  <si>
    <t>3.1.2.</t>
  </si>
  <si>
    <t>3.1.2.1.</t>
  </si>
  <si>
    <t>3.1.2.2.</t>
  </si>
  <si>
    <t>3.1.3.</t>
  </si>
  <si>
    <t>3.1.3.1.</t>
  </si>
  <si>
    <t>3.1.3.2.</t>
  </si>
  <si>
    <t>3.1.3.3.</t>
  </si>
  <si>
    <t>3.2.</t>
  </si>
  <si>
    <t>3.2.1.</t>
  </si>
  <si>
    <t xml:space="preserve">3.2.1.1. </t>
  </si>
  <si>
    <t xml:space="preserve">3.2.1.2. </t>
  </si>
  <si>
    <t xml:space="preserve">3.2.1.3. </t>
  </si>
  <si>
    <t xml:space="preserve">3.2.1.4. </t>
  </si>
  <si>
    <t xml:space="preserve">3.2.1.5. </t>
  </si>
  <si>
    <t xml:space="preserve">3.2.1.6. </t>
  </si>
  <si>
    <t xml:space="preserve">3.2.1.7. </t>
  </si>
  <si>
    <t xml:space="preserve">3.2.1.8. </t>
  </si>
  <si>
    <t>3.2.2.</t>
  </si>
  <si>
    <t xml:space="preserve">3.2.2.1. </t>
  </si>
  <si>
    <t>3.2.2.2.</t>
  </si>
  <si>
    <t>3.2.3.</t>
  </si>
  <si>
    <t>3.2.3.1.</t>
  </si>
  <si>
    <t>3.2.3.2.</t>
  </si>
  <si>
    <t>3.3.</t>
  </si>
  <si>
    <t>3.3.1.</t>
  </si>
  <si>
    <t>3.3.1.1.</t>
  </si>
  <si>
    <t>3.3.1.2.</t>
  </si>
  <si>
    <t>3.3.1.3.</t>
  </si>
  <si>
    <t>3.3.1.4.</t>
  </si>
  <si>
    <t>3.3.1.5.</t>
  </si>
  <si>
    <t>3.3.1.6.</t>
  </si>
  <si>
    <t>3.3.2.</t>
  </si>
  <si>
    <t>3.3.2.1.</t>
  </si>
  <si>
    <t>3.3.2.2.</t>
  </si>
  <si>
    <t>C4.- MEJOR POSICIONAMIENTO DE PRODUCTOS TURISTICOS</t>
  </si>
  <si>
    <t>4.1.</t>
  </si>
  <si>
    <t>4.1.1.</t>
  </si>
  <si>
    <t>4.1.1.1.</t>
  </si>
  <si>
    <t xml:space="preserve">módulos </t>
  </si>
  <si>
    <t>4.1.2.</t>
  </si>
  <si>
    <t>4.1.2.1.</t>
  </si>
  <si>
    <t>4.1.3.</t>
  </si>
  <si>
    <t>4.1.3.1.</t>
  </si>
  <si>
    <t>4.1.3.2.</t>
  </si>
  <si>
    <t>4.1.3.3.</t>
  </si>
  <si>
    <t>4.1.3.4.</t>
  </si>
  <si>
    <t>4.1.3.5.</t>
  </si>
  <si>
    <t>4.1.3.6.</t>
  </si>
  <si>
    <t>4.1.3.7.</t>
  </si>
  <si>
    <t>4.1.4.</t>
  </si>
  <si>
    <t>4.1.4.1.</t>
  </si>
  <si>
    <t>4.1.5.</t>
  </si>
  <si>
    <t>4.1.5.1.</t>
  </si>
  <si>
    <t>4.1.5.2.</t>
  </si>
  <si>
    <t>4.2.</t>
  </si>
  <si>
    <t>4.2.1.</t>
  </si>
  <si>
    <t>4.2.1.1.</t>
  </si>
  <si>
    <t>4.2.1.2.</t>
  </si>
  <si>
    <t>4.2.1.3.</t>
  </si>
  <si>
    <t>4.2.1.4.</t>
  </si>
  <si>
    <t>4.2.1.5.</t>
  </si>
  <si>
    <t>4.2.1.6.</t>
  </si>
  <si>
    <t>4.2.2.</t>
  </si>
  <si>
    <t>4.2.2.1.</t>
  </si>
  <si>
    <t>4.2.2.2.</t>
  </si>
  <si>
    <t>4.2.2.3.</t>
  </si>
  <si>
    <t>4.2.2.4.</t>
  </si>
  <si>
    <t>4.2.2.5.</t>
  </si>
  <si>
    <t>4.2.2.6.</t>
  </si>
  <si>
    <t>4.2.3.</t>
  </si>
  <si>
    <t>4.2.3.1.</t>
  </si>
  <si>
    <t>4.2.3.2.</t>
  </si>
  <si>
    <t>4.2.3.3.</t>
  </si>
  <si>
    <t>4.2.3.4.</t>
  </si>
  <si>
    <t>4.2.3.5.</t>
  </si>
  <si>
    <t>4.2.3.6.</t>
  </si>
  <si>
    <t>4.2.4.</t>
  </si>
  <si>
    <t>4.2.4.1.</t>
  </si>
  <si>
    <t>4.2.4.2.</t>
  </si>
  <si>
    <t>4.2.4.3.</t>
  </si>
  <si>
    <t>4.2.4.4.</t>
  </si>
  <si>
    <t>4.2.4.5.</t>
  </si>
  <si>
    <t>4.2.4.6.</t>
  </si>
  <si>
    <t>4.2.5.</t>
  </si>
  <si>
    <t>4.2.5.1.</t>
  </si>
  <si>
    <t>4.2.6.</t>
  </si>
  <si>
    <t>4.2.6.1.</t>
  </si>
  <si>
    <t>4.3.</t>
  </si>
  <si>
    <t>4.3.1.</t>
  </si>
  <si>
    <t>4.3.1.1.</t>
  </si>
  <si>
    <t>4.3.1.2.</t>
  </si>
  <si>
    <t>4.3.2.</t>
  </si>
  <si>
    <t>4.3.2.1.</t>
  </si>
  <si>
    <t>4.3.2.2.</t>
  </si>
  <si>
    <t xml:space="preserve"> módulos </t>
  </si>
  <si>
    <t>4.3.2.3.</t>
  </si>
  <si>
    <t>4.3.2.4.</t>
  </si>
  <si>
    <t>4.3.2.5.</t>
  </si>
  <si>
    <t>COSTOS DIRECTOS</t>
  </si>
  <si>
    <t>MEDIDAS DE REDUCCIÓN DEL RIESGO DE DESASTRE Y MITIGACIÓN AMBIENTAL</t>
  </si>
  <si>
    <t>Medidas de Reducción del riesgo de desastre</t>
  </si>
  <si>
    <t>Mitigación Ambiental</t>
  </si>
  <si>
    <t>PLAN DE MONITOREO ARQUEOLOGICO</t>
  </si>
  <si>
    <t>Plan de Monitoreo Arqueologico</t>
  </si>
  <si>
    <t>COSTOS MEDIDAS DE REDUCCIÓN DEL RIESGO DE DESASTRE Y MITIGACIÓN AMBIENTAL</t>
  </si>
  <si>
    <t>A</t>
  </si>
  <si>
    <t>TOTAL COSTOS DIRECTOS</t>
  </si>
  <si>
    <t>EXPEDIENTE TECNICO (1%)</t>
  </si>
  <si>
    <t>GESTION DEL PROYECTO (1%)</t>
  </si>
  <si>
    <t>GASTOS GENERALES (12% CD)</t>
  </si>
  <si>
    <t>SUPERVICION (1.5%)</t>
  </si>
  <si>
    <t>LIQUIDACION (0.05%)</t>
  </si>
  <si>
    <t>B</t>
  </si>
  <si>
    <t>TOTAL COSTOS INDIRECTOS</t>
  </si>
  <si>
    <t>A+B</t>
  </si>
  <si>
    <t>PRESUPUESTO TOTAL</t>
  </si>
  <si>
    <t>Producto Turistico 1: Circuito Curahuasi – Miradores Capitan Rumi – San Cristobal – Qoriwayrachina – Cconoc – Curahuasi</t>
  </si>
  <si>
    <t>Producto Turístico 2: Ruta Cachora – Capuliyoc – Rosalinas – Choquequirao</t>
  </si>
  <si>
    <t>Producto Turístico 3: Ruta Cachora – Huayhuacalle – Incaraccay</t>
  </si>
  <si>
    <t>Producto Turístico 4: Ruta Huanipaca – Mirador Kiuñalla</t>
  </si>
  <si>
    <t>Producto Turístico 5: Ruta Huanipaca – Tambobamba – Illuacha - San Ignacio – Choquequirao</t>
  </si>
  <si>
    <t>Producto Turístico 6: Ruta Ccoya – Túneles de Karkatera – Ampay</t>
  </si>
  <si>
    <t>Producto Turístico 7: Circuito Abancay – Kallamarca – SN Ampay – Sahuanay – Abancay</t>
  </si>
  <si>
    <t>IMPLEMENTACION DE SEÑALETICA DE INFORMACIÓN TURÍSTICA</t>
  </si>
  <si>
    <t>CONSTRUCCION DE CASETAS DE INFORMACIÓN TURÍSTICA</t>
  </si>
  <si>
    <t>IMPLEMENTACION DE SEÑALETICA DE ORIENTACIÓN TURÍSTICA</t>
  </si>
  <si>
    <t>MEJORAMIENTO DEL SERVICIO DE ACCESO A LOS RECURSOS TURÍSTICOS</t>
  </si>
  <si>
    <t>CONSTRUCCION DE ESTACIONAMIENTO</t>
  </si>
  <si>
    <t>MEJORAMIENTO DE SERVICIO DE RECORRIDO INTERNO DENTRO DEL ATRACTIVO TURÍSTICO.</t>
  </si>
  <si>
    <t>CONSTRUCCION DE PARADORES DE DESCANSO</t>
  </si>
  <si>
    <t>1.8.</t>
  </si>
  <si>
    <t>CONSTRUCCION DE UN ARCO INTERPRETATIVO</t>
  </si>
  <si>
    <t>CONSTRUCCION DE CENTRO INTERPRETACION</t>
  </si>
  <si>
    <t>CONSTRUCCION DE PARADOR TURISTICO</t>
  </si>
  <si>
    <t>1.9.</t>
  </si>
  <si>
    <t>1.10.</t>
  </si>
  <si>
    <t>1.11.</t>
  </si>
  <si>
    <t>CONSTRUCCION DE MUROS DE INTERPRETACION TURISTICA</t>
  </si>
  <si>
    <t>1.12.</t>
  </si>
  <si>
    <t>CONSTRUCCION DE MIRADORES TURISTICOS</t>
  </si>
  <si>
    <t>1.13.</t>
  </si>
  <si>
    <t>TALLADO DE ESCULTURAS DE PIEDRAS</t>
  </si>
  <si>
    <t>1.14.</t>
  </si>
  <si>
    <t>HABILITACION DE AREA PARA EXPOSICION CULTURAL</t>
  </si>
  <si>
    <t>CONSTRUCCION DE EMBARCADEROS</t>
  </si>
  <si>
    <t>HABILITACION DE AREA DE CAMPING</t>
  </si>
  <si>
    <t>1.17.</t>
  </si>
  <si>
    <t>MEJORAMIENTO DE PARADOR TURISTICO</t>
  </si>
  <si>
    <t>1.18.</t>
  </si>
  <si>
    <t>ACONDICIONAMIENTO DE ESTACIONAMIENTO</t>
  </si>
  <si>
    <t xml:space="preserve">CONSTRUCCIÓN DE AREA DE RECREACION </t>
  </si>
  <si>
    <t>CONSTRUCCION DE TREE WALK / SENDERO AÉREO INTERPRETATIVO DE FLORA Y FAUNA</t>
  </si>
  <si>
    <t>1.20.</t>
  </si>
  <si>
    <t>unidad</t>
  </si>
  <si>
    <t>ml</t>
  </si>
  <si>
    <t>Tree wañk 200 ml</t>
  </si>
  <si>
    <t>UM</t>
  </si>
  <si>
    <t>CANTIDAD</t>
  </si>
  <si>
    <t>LARGO</t>
  </si>
  <si>
    <t>COSTO X UM</t>
  </si>
  <si>
    <t>1.1.1</t>
  </si>
  <si>
    <t>1.1.2</t>
  </si>
  <si>
    <t>1.1.3</t>
  </si>
  <si>
    <t>1.1.4</t>
  </si>
  <si>
    <t>1.1.5</t>
  </si>
  <si>
    <t>1.1.6</t>
  </si>
  <si>
    <t>1.1.7</t>
  </si>
  <si>
    <t>1.1.8</t>
  </si>
  <si>
    <t>1.1.9</t>
  </si>
  <si>
    <t>1.1.10</t>
  </si>
  <si>
    <t>1.1.11</t>
  </si>
  <si>
    <t>1.1.12</t>
  </si>
  <si>
    <t>1.1.13</t>
  </si>
  <si>
    <t>1.1.14</t>
  </si>
  <si>
    <t>1.1.15</t>
  </si>
  <si>
    <t>Construccion de Caseta de Información CAPITÁN RUMI     A= 16.00 m2</t>
  </si>
  <si>
    <t>Construccion de Caseta de Información  MIRADOR DE SAN CRISTÓBAL     A= 16.00 m2</t>
  </si>
  <si>
    <t>Construccion de Caseta de Información  MIRADOR DE QORIWAYRACHINA    A= 16.00 m2</t>
  </si>
  <si>
    <t>Construccion de Caseta de Información en  CCONOC    A= 16.00 m2</t>
  </si>
  <si>
    <t>1.1.16</t>
  </si>
  <si>
    <t>1.1.17</t>
  </si>
  <si>
    <t>1.1.18</t>
  </si>
  <si>
    <t>1.1.19</t>
  </si>
  <si>
    <t>1.1.20</t>
  </si>
  <si>
    <t>1.1.21</t>
  </si>
  <si>
    <t>1.2.1</t>
  </si>
  <si>
    <t>2.2.1</t>
  </si>
  <si>
    <t>1.2.2</t>
  </si>
  <si>
    <t>1.2.3</t>
  </si>
  <si>
    <t>1.2.4</t>
  </si>
  <si>
    <t>1.2.5</t>
  </si>
  <si>
    <t>1.2.6</t>
  </si>
  <si>
    <t>1.2.7</t>
  </si>
  <si>
    <t>1.2.8</t>
  </si>
  <si>
    <t>1.2.9</t>
  </si>
  <si>
    <t>1.2.10</t>
  </si>
  <si>
    <t>1.3.2</t>
  </si>
  <si>
    <t>1.3.3</t>
  </si>
  <si>
    <t>1.3.5</t>
  </si>
  <si>
    <t>1.3.6</t>
  </si>
  <si>
    <t>1.3.7</t>
  </si>
  <si>
    <t>1.3.8</t>
  </si>
  <si>
    <t>1.3.9</t>
  </si>
  <si>
    <t>1.3.10</t>
  </si>
  <si>
    <t>1.3.11</t>
  </si>
  <si>
    <t>1.5.1</t>
  </si>
  <si>
    <t>1.5.2</t>
  </si>
  <si>
    <t>1.5.3</t>
  </si>
  <si>
    <t>1.5.4</t>
  </si>
  <si>
    <t>1.5.5</t>
  </si>
  <si>
    <t>1.5.6</t>
  </si>
  <si>
    <t>1.5.7</t>
  </si>
  <si>
    <t>1.5.8</t>
  </si>
  <si>
    <t>1.4.1</t>
  </si>
  <si>
    <t>1.4.2</t>
  </si>
  <si>
    <t>1.4.3</t>
  </si>
  <si>
    <t>1.4.4</t>
  </si>
  <si>
    <t>1.4.5</t>
  </si>
  <si>
    <t>1.4.6</t>
  </si>
  <si>
    <t>1.6.1</t>
  </si>
  <si>
    <t>1.6.2</t>
  </si>
  <si>
    <t>1.7.1</t>
  </si>
  <si>
    <t>1.8.1</t>
  </si>
  <si>
    <t>1.8.2</t>
  </si>
  <si>
    <t>1.9.1</t>
  </si>
  <si>
    <t>1.9.2</t>
  </si>
  <si>
    <t>1.9.3</t>
  </si>
  <si>
    <t>1.9.4</t>
  </si>
  <si>
    <t>1.10.1</t>
  </si>
  <si>
    <t>1.10.2</t>
  </si>
  <si>
    <t>1.10.3</t>
  </si>
  <si>
    <t>1.10.4</t>
  </si>
  <si>
    <t>1.10.5</t>
  </si>
  <si>
    <t>1.10.6</t>
  </si>
  <si>
    <t>1.10.7</t>
  </si>
  <si>
    <t>1.10.8</t>
  </si>
  <si>
    <t>1.10.9</t>
  </si>
  <si>
    <t>1.10.10</t>
  </si>
  <si>
    <t>1.10.11</t>
  </si>
  <si>
    <t>1.10.12</t>
  </si>
  <si>
    <t>1.10.13</t>
  </si>
  <si>
    <t>1.10.14</t>
  </si>
  <si>
    <t>1.10.15</t>
  </si>
  <si>
    <t>1.10.16</t>
  </si>
  <si>
    <t>1.10.17</t>
  </si>
  <si>
    <t>1.10.18</t>
  </si>
  <si>
    <t>1.10.19</t>
  </si>
  <si>
    <t>1.10.20</t>
  </si>
  <si>
    <t>1.10.21</t>
  </si>
  <si>
    <t>1.10.22</t>
  </si>
  <si>
    <t>1.10.23</t>
  </si>
  <si>
    <t>1.10.24</t>
  </si>
  <si>
    <t>1.10.25</t>
  </si>
  <si>
    <t>1.10.26</t>
  </si>
  <si>
    <t>1.10.27</t>
  </si>
  <si>
    <t>1.10.28</t>
  </si>
  <si>
    <t>1.11.1</t>
  </si>
  <si>
    <t>1.11.2</t>
  </si>
  <si>
    <t>1.11.3</t>
  </si>
  <si>
    <t>1.11.4</t>
  </si>
  <si>
    <t>1.11.5</t>
  </si>
  <si>
    <t>1.11.6</t>
  </si>
  <si>
    <t>1.11.7</t>
  </si>
  <si>
    <t>1.11.8</t>
  </si>
  <si>
    <t>1.11.9</t>
  </si>
  <si>
    <t>1.12.1</t>
  </si>
  <si>
    <t>1.12.2</t>
  </si>
  <si>
    <t>1.12.3</t>
  </si>
  <si>
    <t>1.12.4</t>
  </si>
  <si>
    <t>1.12.5</t>
  </si>
  <si>
    <t>1.12.6</t>
  </si>
  <si>
    <t>1.12.7</t>
  </si>
  <si>
    <t>1.12.8</t>
  </si>
  <si>
    <t>1.12.9</t>
  </si>
  <si>
    <t>1.12.10</t>
  </si>
  <si>
    <t>1.12.11</t>
  </si>
  <si>
    <t>1.12.12</t>
  </si>
  <si>
    <t>1.12.13</t>
  </si>
  <si>
    <t>1.12.14</t>
  </si>
  <si>
    <t>1.12.15</t>
  </si>
  <si>
    <t>1.12.16</t>
  </si>
  <si>
    <t>1.13.1</t>
  </si>
  <si>
    <t>1.18.1</t>
  </si>
  <si>
    <t>1.13.2</t>
  </si>
  <si>
    <t>1.13.7</t>
  </si>
  <si>
    <t>1.13.5</t>
  </si>
  <si>
    <t>1.13.3</t>
  </si>
  <si>
    <t>1.13.4</t>
  </si>
  <si>
    <t>1.13.6</t>
  </si>
  <si>
    <t>1.13.8</t>
  </si>
  <si>
    <t>1.13.9</t>
  </si>
  <si>
    <t>1.13.10</t>
  </si>
  <si>
    <t>1.13.11</t>
  </si>
  <si>
    <t>1.13.12</t>
  </si>
  <si>
    <t>1.14.1</t>
  </si>
  <si>
    <t>1.15.1</t>
  </si>
  <si>
    <t>Habiltacion de Área de Exposición Cultural en el Sector de Rurmi Rumi A=200 m2</t>
  </si>
  <si>
    <t>Habiltacion de Área de Exposición Cultural en el Sector de San Cristobal A= 200 m2</t>
  </si>
  <si>
    <t>1.15.2</t>
  </si>
  <si>
    <t>1.15.3</t>
  </si>
  <si>
    <t>1.15.4</t>
  </si>
  <si>
    <t>1.15.5</t>
  </si>
  <si>
    <t>1.15.6</t>
  </si>
  <si>
    <t>Construcción de embarcaderos en los sectores de Cunyac</t>
  </si>
  <si>
    <t xml:space="preserve">Construcción de embarcaderos en los sectores de Cconoc </t>
  </si>
  <si>
    <t>1.16.1</t>
  </si>
  <si>
    <t>1.16.2</t>
  </si>
  <si>
    <t>Mejoramiento del área de camping en MIRADOR DE SAN CRISTÓBAL</t>
  </si>
  <si>
    <t>1.17.1</t>
  </si>
  <si>
    <t>1.17.2</t>
  </si>
  <si>
    <t>1.17.3</t>
  </si>
  <si>
    <t>1.17.4</t>
  </si>
  <si>
    <t>1.17.5</t>
  </si>
  <si>
    <t>1.18.2</t>
  </si>
  <si>
    <t>1.19.1</t>
  </si>
  <si>
    <t>1.20.1</t>
  </si>
  <si>
    <t>2.1.1</t>
  </si>
  <si>
    <t>2.1.2</t>
  </si>
  <si>
    <t>2.1.3</t>
  </si>
  <si>
    <t>2.2.2</t>
  </si>
  <si>
    <t>2.2.3</t>
  </si>
  <si>
    <t>2.2.4</t>
  </si>
  <si>
    <t>2.2.5</t>
  </si>
  <si>
    <t>2.2.6</t>
  </si>
  <si>
    <t>2.2.7</t>
  </si>
  <si>
    <t>2.2.8</t>
  </si>
  <si>
    <t>2.2.9</t>
  </si>
  <si>
    <t>2.3.1</t>
  </si>
  <si>
    <t>2.3.2</t>
  </si>
  <si>
    <t>3.1.1</t>
  </si>
  <si>
    <t>3.1.2</t>
  </si>
  <si>
    <t>3.1.3</t>
  </si>
  <si>
    <t>3.1.4</t>
  </si>
  <si>
    <t>3.1.5</t>
  </si>
  <si>
    <t>3.1.6</t>
  </si>
  <si>
    <t>3.1.7</t>
  </si>
  <si>
    <t>3.2.1</t>
  </si>
  <si>
    <t>3.2.2</t>
  </si>
  <si>
    <t>3.2.3</t>
  </si>
  <si>
    <t>3.2.4</t>
  </si>
  <si>
    <t>3.2.5</t>
  </si>
  <si>
    <t>3.2.6</t>
  </si>
  <si>
    <t>3.2.7</t>
  </si>
  <si>
    <t>3.2.8</t>
  </si>
  <si>
    <t>3.2.9</t>
  </si>
  <si>
    <t>3.2.10</t>
  </si>
  <si>
    <t>3.2.11</t>
  </si>
  <si>
    <t>3.2.12</t>
  </si>
  <si>
    <t>3.3.1</t>
  </si>
  <si>
    <t>3.3.2</t>
  </si>
  <si>
    <t>3.3.3</t>
  </si>
  <si>
    <t>3.3.4</t>
  </si>
  <si>
    <t>3.3.5</t>
  </si>
  <si>
    <t>3.3.6</t>
  </si>
  <si>
    <t>3.3.7</t>
  </si>
  <si>
    <t>3.3.8</t>
  </si>
  <si>
    <t>4.1.1</t>
  </si>
  <si>
    <t>4.1.2</t>
  </si>
  <si>
    <t>4.1.3</t>
  </si>
  <si>
    <t>4.1.4</t>
  </si>
  <si>
    <t>4.1.5</t>
  </si>
  <si>
    <t>4.1.6</t>
  </si>
  <si>
    <t>4.1.7</t>
  </si>
  <si>
    <t>4.1.8</t>
  </si>
  <si>
    <t>4.1.9</t>
  </si>
  <si>
    <t>4.1.10</t>
  </si>
  <si>
    <t>4.1.11</t>
  </si>
  <si>
    <t>4.1.12</t>
  </si>
  <si>
    <t>4.2.1</t>
  </si>
  <si>
    <t>4.2.2</t>
  </si>
  <si>
    <t>4.2.3</t>
  </si>
  <si>
    <t>4.2.4</t>
  </si>
  <si>
    <t>4.2.5</t>
  </si>
  <si>
    <t>4.2.6</t>
  </si>
  <si>
    <t>4.2.7</t>
  </si>
  <si>
    <t>4.2.8</t>
  </si>
  <si>
    <t>4.2.9</t>
  </si>
  <si>
    <t>4.2.10</t>
  </si>
  <si>
    <t>4.2.11</t>
  </si>
  <si>
    <t>4.2.12</t>
  </si>
  <si>
    <t>4.2.13</t>
  </si>
  <si>
    <t>4.2.14</t>
  </si>
  <si>
    <t>4.2.15</t>
  </si>
  <si>
    <t>4.2.16</t>
  </si>
  <si>
    <t>4.2.17</t>
  </si>
  <si>
    <t>4.2.18</t>
  </si>
  <si>
    <t>4.2.19</t>
  </si>
  <si>
    <t>4.2.20</t>
  </si>
  <si>
    <t>4.2.21</t>
  </si>
  <si>
    <t>4.2.22</t>
  </si>
  <si>
    <t>4.2.23</t>
  </si>
  <si>
    <t>4.2.24</t>
  </si>
  <si>
    <t>4.2.25</t>
  </si>
  <si>
    <t>4.2.26</t>
  </si>
  <si>
    <t>4.3.1</t>
  </si>
  <si>
    <t>4.3.2</t>
  </si>
  <si>
    <t>4.3.3</t>
  </si>
  <si>
    <t>4.3.4</t>
  </si>
  <si>
    <t>4.3.5</t>
  </si>
  <si>
    <t>4.3.6</t>
  </si>
  <si>
    <t>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</si>
</sst>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000000"/>
    <numFmt numFmtId="166" formatCode="#,##0.00_ ;\-#,##0.00\ "/>
  </numFmts>
  <fonts count="60"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14"/>
      <name val="Arial"/>
      <family val="2"/>
    </font>
    <font>
      <b/>
      <sz val="11"/>
      <name val="Arial"/>
      <family val="2"/>
    </font>
    <font>
      <sz val="9"/>
      <name val="Arial"/>
      <family val="2"/>
    </font>
    <font>
      <sz val="9"/>
      <name val="Times New Roman"/>
      <family val="1"/>
    </font>
    <font>
      <sz val="11"/>
      <name val="Arial"/>
      <family val="2"/>
    </font>
    <font>
      <b/>
      <sz val="10"/>
      <name val="Arial"/>
      <family val="2"/>
    </font>
    <font>
      <sz val="11"/>
      <name val="Agency FB"/>
      <family val="2"/>
    </font>
    <font>
      <sz val="10"/>
      <name val="Agency FB"/>
      <family val="2"/>
    </font>
    <font>
      <b/>
      <sz val="9"/>
      <name val="Arial"/>
      <family val="2"/>
    </font>
    <font>
      <b/>
      <sz val="10"/>
      <name val="Arial Narrow"/>
      <family val="2"/>
    </font>
    <font>
      <sz val="9"/>
      <name val="Arial Narrow"/>
      <family val="2"/>
    </font>
    <font>
      <sz val="10"/>
      <name val="Arial Narrow"/>
      <family val="2"/>
    </font>
    <font>
      <b/>
      <sz val="9"/>
      <name val="Arial Narrow"/>
      <family val="2"/>
    </font>
    <font>
      <sz val="9"/>
      <color rgb="FFFF0000"/>
      <name val="Calibri"/>
      <family val="2"/>
      <scheme val="minor"/>
    </font>
    <font>
      <b/>
      <sz val="14"/>
      <color rgb="FFFF0000"/>
      <name val="Calibri"/>
      <family val="2"/>
      <scheme val="minor"/>
    </font>
    <font>
      <b/>
      <sz val="9"/>
      <color rgb="FFFF0000"/>
      <name val="Calibri"/>
      <family val="2"/>
      <scheme val="minor"/>
    </font>
    <font>
      <sz val="14"/>
      <color rgb="FFFF0000"/>
      <name val="Arial"/>
      <family val="2"/>
    </font>
    <font>
      <b/>
      <sz val="11"/>
      <color rgb="FFFF0000"/>
      <name val="Arial"/>
      <family val="2"/>
    </font>
    <font>
      <sz val="9"/>
      <color rgb="FFFF0000"/>
      <name val="Arial"/>
      <family val="2"/>
    </font>
    <font>
      <sz val="10"/>
      <color rgb="FFFF0000"/>
      <name val="Arial"/>
      <family val="2"/>
    </font>
    <font>
      <sz val="9"/>
      <color rgb="FFFF0000"/>
      <name val="Times New Roman"/>
      <family val="1"/>
    </font>
    <font>
      <sz val="11"/>
      <color rgb="FFFF0000"/>
      <name val="Arial"/>
      <family val="2"/>
    </font>
    <font>
      <sz val="14"/>
      <color rgb="FFFF0000"/>
      <name val="Times New Roman"/>
      <family val="1"/>
    </font>
    <font>
      <b/>
      <sz val="10"/>
      <color rgb="FFFF0000"/>
      <name val="Arial"/>
      <family val="2"/>
    </font>
    <font>
      <sz val="12"/>
      <color rgb="FFFF0000"/>
      <name val="Times New Roman"/>
      <family val="1"/>
    </font>
    <font>
      <b/>
      <sz val="11"/>
      <color rgb="FFFF0000"/>
      <name val="Calibri"/>
      <family val="2"/>
      <scheme val="minor"/>
    </font>
    <font>
      <sz val="11"/>
      <color rgb="FFFF0000"/>
      <name val="Agency FB"/>
      <family val="2"/>
    </font>
    <font>
      <sz val="10"/>
      <color rgb="FFFF0000"/>
      <name val="Agency FB"/>
      <family val="2"/>
    </font>
    <font>
      <b/>
      <sz val="9"/>
      <color rgb="FFFF0000"/>
      <name val="Arial"/>
      <family val="2"/>
    </font>
    <font>
      <b/>
      <sz val="10"/>
      <color rgb="FFFF0000"/>
      <name val="Arial Narrow"/>
      <family val="2"/>
    </font>
    <font>
      <sz val="9"/>
      <color rgb="FFFF0000"/>
      <name val="Arial Narrow"/>
      <family val="2"/>
    </font>
    <font>
      <sz val="10"/>
      <color rgb="FFFF0000"/>
      <name val="Arial Narrow"/>
      <family val="2"/>
    </font>
    <font>
      <b/>
      <sz val="9"/>
      <color rgb="FFFF0000"/>
      <name val="Arial Narrow"/>
      <family val="2"/>
    </font>
    <font>
      <sz val="9"/>
      <color rgb="FFFF0000"/>
      <name val="Agency FB"/>
      <family val="2"/>
    </font>
    <font>
      <sz val="8"/>
      <color rgb="FFFF0000"/>
      <name val="Arial"/>
      <family val="2"/>
    </font>
    <font>
      <b/>
      <sz val="16"/>
      <name val="Calibri"/>
      <family val="2"/>
      <scheme val="minor"/>
    </font>
    <font>
      <b/>
      <sz val="14"/>
      <name val="Calibri"/>
      <family val="2"/>
      <scheme val="minor"/>
    </font>
    <font>
      <b/>
      <sz val="9"/>
      <name val="Calibri"/>
      <family val="2"/>
      <scheme val="minor"/>
    </font>
    <font>
      <sz val="11"/>
      <name val="Calibri"/>
      <family val="2"/>
      <scheme val="minor"/>
    </font>
    <font>
      <sz val="9"/>
      <name val="Calibri"/>
      <family val="2"/>
      <scheme val="minor"/>
    </font>
    <font>
      <b/>
      <sz val="11"/>
      <name val="Calibri"/>
      <family val="2"/>
      <scheme val="minor"/>
    </font>
    <font>
      <b/>
      <i/>
      <sz val="10"/>
      <name val="Arial Narrow"/>
      <family val="2"/>
    </font>
    <font>
      <i/>
      <sz val="10"/>
      <name val="Arial Narrow"/>
      <family val="2"/>
    </font>
    <font>
      <b/>
      <i/>
      <sz val="10"/>
      <color rgb="FFFF0000"/>
      <name val="Arial Narrow"/>
      <family val="2"/>
    </font>
    <font>
      <i/>
      <sz val="10"/>
      <color rgb="FFFF0000"/>
      <name val="Arial Narrow"/>
      <family val="2"/>
    </font>
    <font>
      <i/>
      <sz val="10"/>
      <color rgb="FF0066FF"/>
      <name val="Arial Narrow"/>
      <family val="2"/>
    </font>
    <font>
      <sz val="11"/>
      <color indexed="8"/>
      <name val="Calibri"/>
      <family val="2"/>
    </font>
    <font>
      <b/>
      <i/>
      <sz val="12"/>
      <name val="Arial Narrow"/>
      <family val="2"/>
    </font>
    <font>
      <b/>
      <i/>
      <sz val="12"/>
      <color theme="1"/>
      <name val="Arial Narrow"/>
      <family val="2"/>
    </font>
    <font>
      <i/>
      <sz val="12"/>
      <name val="Arial Narrow"/>
      <family val="2"/>
    </font>
    <font>
      <i/>
      <sz val="10"/>
      <color theme="1"/>
      <name val="Arial Narrow"/>
      <family val="2"/>
    </font>
    <font>
      <b/>
      <i/>
      <sz val="10"/>
      <color theme="1"/>
      <name val="Arial Narrow"/>
      <family val="2"/>
    </font>
    <font>
      <b/>
      <i/>
      <sz val="14"/>
      <name val="Arial Narrow"/>
      <family val="2"/>
    </font>
    <font>
      <b/>
      <i/>
      <sz val="14"/>
      <color theme="1"/>
      <name val="Arial Narrow"/>
      <family val="2"/>
    </font>
    <font>
      <i/>
      <u/>
      <sz val="10"/>
      <name val="Arial Narrow"/>
      <family val="2"/>
    </font>
    <font>
      <b/>
      <i/>
      <sz val="9"/>
      <name val="Arial Narrow"/>
      <family val="2"/>
    </font>
  </fonts>
  <fills count="20">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C6E0B4"/>
        <bgColor indexed="64"/>
      </patternFill>
    </fill>
    <fill>
      <patternFill patternType="solid">
        <fgColor rgb="FFC5E0B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BC2E6"/>
        <bgColor indexed="64"/>
      </patternFill>
    </fill>
  </fills>
  <borders count="19">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164" fontId="50" fillId="0" borderId="0" applyFont="0" applyFill="0" applyBorder="0" applyAlignment="0" applyProtection="0"/>
  </cellStyleXfs>
  <cellXfs count="381">
    <xf numFmtId="0" fontId="0" fillId="0" borderId="0" xfId="0"/>
    <xf numFmtId="0" fontId="5" fillId="3" borderId="0" xfId="3" applyFont="1" applyFill="1" applyAlignment="1">
      <alignment horizontal="left" vertical="center"/>
    </xf>
    <xf numFmtId="0" fontId="4" fillId="3" borderId="0" xfId="3" applyFont="1" applyFill="1" applyAlignment="1">
      <alignment vertical="center"/>
    </xf>
    <xf numFmtId="0" fontId="4" fillId="3" borderId="0" xfId="3" applyFont="1" applyFill="1" applyBorder="1" applyAlignment="1">
      <alignment horizontal="center" vertical="center" wrapText="1"/>
    </xf>
    <xf numFmtId="0" fontId="4" fillId="3" borderId="0" xfId="3" applyFont="1" applyFill="1" applyBorder="1" applyAlignment="1">
      <alignment vertical="center"/>
    </xf>
    <xf numFmtId="0" fontId="6" fillId="3" borderId="0" xfId="3" applyFont="1" applyFill="1" applyBorder="1" applyAlignment="1">
      <alignment horizontal="center" vertical="center" wrapText="1"/>
    </xf>
    <xf numFmtId="0" fontId="3" fillId="0" borderId="0" xfId="3" applyFont="1"/>
    <xf numFmtId="0" fontId="7" fillId="0" borderId="0" xfId="3" applyFont="1" applyBorder="1" applyAlignment="1">
      <alignment horizontal="justify" vertical="top" wrapText="1"/>
    </xf>
    <xf numFmtId="0" fontId="8" fillId="3" borderId="0" xfId="3" applyFont="1" applyFill="1" applyAlignment="1">
      <alignment vertical="center"/>
    </xf>
    <xf numFmtId="0" fontId="8" fillId="3" borderId="0" xfId="3" applyFont="1" applyFill="1" applyBorder="1" applyAlignment="1">
      <alignment horizontal="center" vertical="center" wrapText="1"/>
    </xf>
    <xf numFmtId="0" fontId="8" fillId="3" borderId="0" xfId="3" applyFont="1" applyFill="1" applyBorder="1" applyAlignment="1">
      <alignment vertical="center"/>
    </xf>
    <xf numFmtId="0" fontId="6" fillId="0" borderId="0" xfId="3" applyFont="1" applyBorder="1" applyAlignment="1">
      <alignment horizontal="center" vertical="center" wrapText="1"/>
    </xf>
    <xf numFmtId="0" fontId="6" fillId="0" borderId="0" xfId="3" applyFont="1" applyBorder="1" applyAlignment="1">
      <alignment vertical="center" wrapText="1"/>
    </xf>
    <xf numFmtId="0" fontId="4" fillId="0" borderId="0" xfId="3" applyFont="1" applyBorder="1" applyAlignment="1">
      <alignment horizontal="center" vertical="center" wrapText="1"/>
    </xf>
    <xf numFmtId="0" fontId="7" fillId="0" borderId="0" xfId="3" applyFont="1" applyBorder="1" applyAlignment="1">
      <alignment horizontal="justify" vertical="center" wrapText="1"/>
    </xf>
    <xf numFmtId="0" fontId="9" fillId="0" borderId="0" xfId="3" applyFont="1" applyFill="1" applyAlignment="1">
      <alignment horizontal="left" indent="1"/>
    </xf>
    <xf numFmtId="0" fontId="3" fillId="0" borderId="0" xfId="3" applyFont="1" applyBorder="1" applyAlignment="1">
      <alignment vertical="top" wrapText="1"/>
    </xf>
    <xf numFmtId="0" fontId="3" fillId="0" borderId="0" xfId="3" applyFont="1" applyBorder="1" applyAlignment="1">
      <alignment horizontal="center" vertical="center" wrapText="1"/>
    </xf>
    <xf numFmtId="0" fontId="3" fillId="0" borderId="0" xfId="3" applyFont="1" applyBorder="1"/>
    <xf numFmtId="0" fontId="6" fillId="0" borderId="0" xfId="3" applyFont="1" applyBorder="1" applyAlignment="1">
      <alignment vertical="top" wrapText="1"/>
    </xf>
    <xf numFmtId="0" fontId="3" fillId="0" borderId="0" xfId="3" applyFont="1" applyBorder="1" applyAlignment="1">
      <alignment horizontal="center" vertical="top" wrapText="1"/>
    </xf>
    <xf numFmtId="0" fontId="6" fillId="0" borderId="0" xfId="3" applyFont="1"/>
    <xf numFmtId="0" fontId="3" fillId="6" borderId="8" xfId="3" applyFont="1" applyFill="1" applyBorder="1" applyAlignment="1">
      <alignment horizontal="center" vertical="center" wrapText="1"/>
    </xf>
    <xf numFmtId="0" fontId="3" fillId="2" borderId="8" xfId="3" applyFont="1" applyFill="1" applyBorder="1"/>
    <xf numFmtId="0" fontId="3" fillId="6" borderId="8" xfId="3" applyFont="1" applyFill="1" applyBorder="1" applyAlignment="1">
      <alignment horizontal="center" vertical="center"/>
    </xf>
    <xf numFmtId="0" fontId="3" fillId="0" borderId="0" xfId="3" applyFont="1" applyFill="1" applyBorder="1" applyAlignment="1">
      <alignment horizontal="center" vertical="top" wrapText="1"/>
    </xf>
    <xf numFmtId="0" fontId="7" fillId="0" borderId="0" xfId="3" applyFont="1" applyFill="1" applyBorder="1" applyAlignment="1">
      <alignment horizontal="justify" vertical="top" wrapText="1"/>
    </xf>
    <xf numFmtId="0" fontId="3" fillId="0" borderId="0" xfId="3" applyFont="1" applyBorder="1" applyAlignment="1">
      <alignment wrapText="1"/>
    </xf>
    <xf numFmtId="0" fontId="10" fillId="0" borderId="0" xfId="3" applyFont="1" applyBorder="1"/>
    <xf numFmtId="0" fontId="9" fillId="0" borderId="0" xfId="3" applyFont="1" applyBorder="1" applyAlignment="1">
      <alignment horizontal="center" vertical="center" wrapText="1"/>
    </xf>
    <xf numFmtId="0" fontId="11" fillId="0" borderId="0" xfId="3" applyFont="1" applyFill="1" applyBorder="1" applyAlignment="1">
      <alignment horizontal="left" indent="2"/>
    </xf>
    <xf numFmtId="0" fontId="3" fillId="0" borderId="0" xfId="3" applyFont="1" applyBorder="1" applyAlignment="1">
      <alignment horizontal="left" vertical="top" wrapText="1"/>
    </xf>
    <xf numFmtId="0" fontId="6" fillId="0" borderId="0" xfId="3" applyFont="1" applyBorder="1"/>
    <xf numFmtId="0" fontId="3" fillId="0" borderId="0" xfId="3" applyFont="1" applyBorder="1" applyAlignment="1">
      <alignment horizontal="justify" vertical="top" wrapText="1"/>
    </xf>
    <xf numFmtId="0" fontId="9" fillId="5" borderId="7" xfId="3" applyFont="1" applyFill="1" applyBorder="1" applyAlignment="1">
      <alignment horizontal="center" vertical="center"/>
    </xf>
    <xf numFmtId="0" fontId="12" fillId="5" borderId="7" xfId="3" applyFont="1" applyFill="1" applyBorder="1" applyAlignment="1">
      <alignment horizontal="center" vertical="center"/>
    </xf>
    <xf numFmtId="0" fontId="15" fillId="9" borderId="7" xfId="3" applyFont="1" applyFill="1" applyBorder="1" applyAlignment="1">
      <alignment vertical="center" wrapText="1"/>
    </xf>
    <xf numFmtId="0" fontId="14" fillId="9" borderId="7" xfId="3" applyFont="1" applyFill="1" applyBorder="1" applyAlignment="1">
      <alignment vertical="center" wrapText="1"/>
    </xf>
    <xf numFmtId="0" fontId="14" fillId="9" borderId="7" xfId="3" applyFont="1" applyFill="1" applyBorder="1" applyAlignment="1"/>
    <xf numFmtId="0" fontId="2" fillId="2" borderId="0" xfId="0" applyFont="1" applyFill="1"/>
    <xf numFmtId="0" fontId="17" fillId="2" borderId="0" xfId="0" applyFont="1" applyFill="1"/>
    <xf numFmtId="0" fontId="2" fillId="0" borderId="0" xfId="0" applyFont="1"/>
    <xf numFmtId="0" fontId="18" fillId="0" borderId="0" xfId="0" applyFont="1" applyFill="1"/>
    <xf numFmtId="0" fontId="19" fillId="0" borderId="0" xfId="0" applyFont="1" applyFill="1"/>
    <xf numFmtId="0" fontId="20" fillId="0" borderId="0" xfId="3" applyFont="1" applyAlignment="1">
      <alignment vertical="center"/>
    </xf>
    <xf numFmtId="0" fontId="22" fillId="3" borderId="0" xfId="3" applyFont="1" applyFill="1" applyBorder="1" applyAlignment="1">
      <alignment horizontal="center" vertical="center" wrapText="1"/>
    </xf>
    <xf numFmtId="0" fontId="17" fillId="0" borderId="0" xfId="0" applyFont="1"/>
    <xf numFmtId="0" fontId="23" fillId="0" borderId="0" xfId="3" applyFont="1"/>
    <xf numFmtId="0" fontId="24" fillId="0" borderId="0" xfId="3" applyFont="1" applyBorder="1" applyAlignment="1">
      <alignment horizontal="justify" vertical="top" wrapText="1"/>
    </xf>
    <xf numFmtId="0" fontId="18" fillId="0" borderId="0" xfId="0" applyFont="1" applyAlignment="1">
      <alignment horizontal="right"/>
    </xf>
    <xf numFmtId="0" fontId="25" fillId="3" borderId="0" xfId="3" applyFont="1" applyFill="1" applyBorder="1" applyAlignment="1">
      <alignment horizontal="center" vertical="center" wrapText="1"/>
    </xf>
    <xf numFmtId="0" fontId="25" fillId="3" borderId="0" xfId="3" applyFont="1" applyFill="1" applyBorder="1" applyAlignment="1">
      <alignment vertical="center"/>
    </xf>
    <xf numFmtId="0" fontId="22" fillId="0" borderId="0" xfId="3" applyFont="1" applyBorder="1" applyAlignment="1">
      <alignment horizontal="center" vertical="center" wrapText="1"/>
    </xf>
    <xf numFmtId="0" fontId="24" fillId="0" borderId="0" xfId="3" applyFont="1" applyBorder="1" applyAlignment="1">
      <alignment horizontal="justify" vertical="center" wrapText="1"/>
    </xf>
    <xf numFmtId="0" fontId="26" fillId="0" borderId="0" xfId="3" applyFont="1" applyBorder="1" applyAlignment="1">
      <alignment horizontal="justify" vertical="center" wrapText="1"/>
    </xf>
    <xf numFmtId="0" fontId="20" fillId="0" borderId="0" xfId="3" applyFont="1" applyBorder="1" applyAlignment="1">
      <alignment vertical="center"/>
    </xf>
    <xf numFmtId="0" fontId="23" fillId="0" borderId="0" xfId="3" applyFont="1" applyBorder="1" applyAlignment="1">
      <alignment vertical="top" wrapText="1"/>
    </xf>
    <xf numFmtId="0" fontId="23" fillId="0" borderId="0" xfId="3" applyFont="1" applyBorder="1" applyAlignment="1">
      <alignment horizontal="center" vertical="center" wrapText="1"/>
    </xf>
    <xf numFmtId="0" fontId="23" fillId="0" borderId="0" xfId="3" applyFont="1" applyBorder="1"/>
    <xf numFmtId="0" fontId="22" fillId="0" borderId="0" xfId="3" applyFont="1" applyBorder="1" applyAlignment="1">
      <alignment vertical="top" wrapText="1"/>
    </xf>
    <xf numFmtId="0" fontId="23" fillId="0" borderId="0" xfId="3" applyFont="1" applyBorder="1" applyAlignment="1">
      <alignment horizontal="center" vertical="top" wrapText="1"/>
    </xf>
    <xf numFmtId="0" fontId="28" fillId="0" borderId="0" xfId="3" applyFont="1" applyBorder="1" applyAlignment="1">
      <alignment horizontal="justify" vertical="top" wrapText="1"/>
    </xf>
    <xf numFmtId="0" fontId="23" fillId="4" borderId="0" xfId="3" applyFont="1" applyFill="1"/>
    <xf numFmtId="0" fontId="22" fillId="0" borderId="0" xfId="3" applyFont="1"/>
    <xf numFmtId="0" fontId="23" fillId="0" borderId="0" xfId="3" applyFont="1" applyFill="1"/>
    <xf numFmtId="0" fontId="24" fillId="0" borderId="0" xfId="3" applyFont="1" applyFill="1" applyBorder="1" applyAlignment="1">
      <alignment horizontal="justify" vertical="top" wrapText="1"/>
    </xf>
    <xf numFmtId="0" fontId="28" fillId="0" borderId="0" xfId="3" applyFont="1" applyFill="1" applyBorder="1" applyAlignment="1">
      <alignment horizontal="justify" vertical="top" wrapText="1"/>
    </xf>
    <xf numFmtId="0" fontId="23" fillId="0" borderId="0" xfId="3" applyFont="1" applyFill="1" applyBorder="1"/>
    <xf numFmtId="0" fontId="23" fillId="0" borderId="0" xfId="3" applyFont="1" applyAlignment="1">
      <alignment vertical="center"/>
    </xf>
    <xf numFmtId="0" fontId="28" fillId="0" borderId="0" xfId="3" applyFont="1" applyBorder="1" applyAlignment="1">
      <alignment horizontal="justify" vertical="center" wrapText="1"/>
    </xf>
    <xf numFmtId="0" fontId="23" fillId="0" borderId="0" xfId="3" applyFont="1" applyBorder="1" applyAlignment="1">
      <alignment vertical="center"/>
    </xf>
    <xf numFmtId="0" fontId="31" fillId="0" borderId="0" xfId="3" applyFont="1" applyFill="1" applyBorder="1" applyAlignment="1">
      <alignment horizontal="left" indent="2"/>
    </xf>
    <xf numFmtId="0" fontId="23" fillId="0" borderId="0" xfId="3" applyFont="1" applyBorder="1" applyAlignment="1">
      <alignment horizontal="left" vertical="top" wrapText="1"/>
    </xf>
    <xf numFmtId="0" fontId="22" fillId="0" borderId="0" xfId="3" applyFont="1" applyBorder="1"/>
    <xf numFmtId="0" fontId="27" fillId="5" borderId="7" xfId="3" applyFont="1" applyFill="1" applyBorder="1" applyAlignment="1">
      <alignment horizontal="center" vertical="center"/>
    </xf>
    <xf numFmtId="0" fontId="27" fillId="0" borderId="0" xfId="3" applyFont="1" applyFill="1" applyBorder="1" applyAlignment="1">
      <alignment horizontal="center" vertical="center"/>
    </xf>
    <xf numFmtId="0" fontId="27" fillId="0" borderId="0" xfId="3" applyFont="1" applyFill="1" applyBorder="1" applyAlignment="1">
      <alignment horizontal="center" vertical="center" wrapText="1"/>
    </xf>
    <xf numFmtId="0" fontId="22" fillId="0" borderId="0" xfId="3" applyFont="1" applyFill="1" applyBorder="1"/>
    <xf numFmtId="0" fontId="35" fillId="9" borderId="7" xfId="3" applyFont="1" applyFill="1" applyBorder="1" applyAlignment="1">
      <alignment vertical="center" wrapText="1"/>
    </xf>
    <xf numFmtId="0" fontId="34" fillId="9" borderId="7" xfId="3" applyFont="1" applyFill="1" applyBorder="1" applyAlignment="1">
      <alignment vertical="center" wrapText="1"/>
    </xf>
    <xf numFmtId="0" fontId="34" fillId="9" borderId="7" xfId="3" applyFont="1" applyFill="1" applyBorder="1" applyAlignment="1"/>
    <xf numFmtId="0" fontId="22" fillId="2" borderId="7" xfId="3" applyFont="1" applyFill="1" applyBorder="1" applyAlignment="1">
      <alignment horizontal="center" vertical="center" wrapText="1"/>
    </xf>
    <xf numFmtId="0" fontId="22" fillId="9" borderId="7" xfId="3" applyFont="1" applyFill="1" applyBorder="1" applyAlignment="1">
      <alignment vertical="center" wrapText="1"/>
    </xf>
    <xf numFmtId="0" fontId="22" fillId="9" borderId="7" xfId="3" applyFont="1" applyFill="1" applyBorder="1" applyAlignment="1"/>
    <xf numFmtId="0" fontId="22" fillId="2" borderId="7" xfId="3" applyFont="1" applyFill="1" applyBorder="1" applyAlignment="1">
      <alignment horizontal="center" vertical="center"/>
    </xf>
    <xf numFmtId="0" fontId="23" fillId="9" borderId="7" xfId="3" applyFont="1" applyFill="1" applyBorder="1" applyAlignment="1">
      <alignment vertical="center" wrapText="1"/>
    </xf>
    <xf numFmtId="0" fontId="22" fillId="9" borderId="7" xfId="3" applyFont="1" applyFill="1" applyBorder="1" applyAlignment="1">
      <alignment vertical="center"/>
    </xf>
    <xf numFmtId="0" fontId="37" fillId="0" borderId="0" xfId="3" applyFont="1" applyFill="1" applyBorder="1" applyAlignment="1">
      <alignment horizontal="left" indent="2"/>
    </xf>
    <xf numFmtId="0" fontId="21" fillId="3" borderId="0" xfId="3" applyFont="1" applyFill="1" applyBorder="1" applyAlignment="1">
      <alignment horizontal="left" vertical="center"/>
    </xf>
    <xf numFmtId="0" fontId="25" fillId="3" borderId="0" xfId="3" applyFont="1" applyFill="1" applyBorder="1" applyAlignment="1">
      <alignment vertical="center" wrapText="1"/>
    </xf>
    <xf numFmtId="0" fontId="22" fillId="3" borderId="0" xfId="3" applyFont="1" applyFill="1" applyBorder="1" applyAlignment="1">
      <alignment vertical="center" wrapText="1"/>
    </xf>
    <xf numFmtId="0" fontId="27" fillId="0" borderId="0" xfId="3" applyFont="1" applyBorder="1" applyAlignment="1">
      <alignment horizontal="left" indent="1"/>
    </xf>
    <xf numFmtId="0" fontId="31" fillId="0" borderId="0" xfId="3" applyFont="1" applyFill="1" applyBorder="1" applyAlignment="1">
      <alignment horizontal="left" indent="4"/>
    </xf>
    <xf numFmtId="0" fontId="22" fillId="2" borderId="9" xfId="3" applyFont="1" applyFill="1" applyBorder="1" applyAlignment="1">
      <alignment horizontal="center" vertical="center"/>
    </xf>
    <xf numFmtId="0" fontId="22" fillId="2" borderId="11" xfId="3" applyFont="1" applyFill="1" applyBorder="1" applyAlignment="1">
      <alignment horizontal="center" vertical="center"/>
    </xf>
    <xf numFmtId="0" fontId="23" fillId="2" borderId="9" xfId="3" applyFont="1" applyFill="1" applyBorder="1" applyAlignment="1">
      <alignment horizontal="center" vertical="center"/>
    </xf>
    <xf numFmtId="0" fontId="23" fillId="2" borderId="11" xfId="3" applyFont="1" applyFill="1" applyBorder="1" applyAlignment="1">
      <alignment horizontal="center" vertical="center"/>
    </xf>
    <xf numFmtId="0" fontId="22" fillId="2" borderId="4" xfId="3" applyFont="1" applyFill="1" applyBorder="1" applyAlignment="1">
      <alignment vertical="center" wrapText="1"/>
    </xf>
    <xf numFmtId="0" fontId="22" fillId="2" borderId="5" xfId="3" applyFont="1" applyFill="1" applyBorder="1" applyAlignment="1">
      <alignment vertical="center" wrapText="1"/>
    </xf>
    <xf numFmtId="0" fontId="22" fillId="2" borderId="6" xfId="3" applyFont="1" applyFill="1" applyBorder="1" applyAlignment="1">
      <alignment vertical="center" wrapText="1"/>
    </xf>
    <xf numFmtId="0" fontId="32" fillId="11" borderId="9" xfId="3" applyFont="1" applyFill="1" applyBorder="1" applyAlignment="1">
      <alignment horizontal="left" vertical="center" wrapText="1"/>
    </xf>
    <xf numFmtId="0" fontId="31" fillId="0" borderId="0" xfId="3" applyFont="1" applyFill="1" applyBorder="1" applyAlignment="1">
      <alignment horizontal="left" indent="1"/>
    </xf>
    <xf numFmtId="0" fontId="30" fillId="0" borderId="0" xfId="3" applyFont="1" applyBorder="1" applyAlignment="1">
      <alignment horizontal="left" vertical="center" indent="1"/>
    </xf>
    <xf numFmtId="0" fontId="39" fillId="0" borderId="0" xfId="0" applyFont="1" applyFill="1" applyAlignment="1">
      <alignment horizontal="left"/>
    </xf>
    <xf numFmtId="0" fontId="40" fillId="0" borderId="0" xfId="0" applyFont="1" applyFill="1"/>
    <xf numFmtId="0" fontId="41" fillId="0" borderId="0" xfId="0" applyFont="1" applyFill="1"/>
    <xf numFmtId="0" fontId="42" fillId="0" borderId="0" xfId="0" applyFont="1"/>
    <xf numFmtId="0" fontId="43" fillId="0" borderId="0" xfId="0" applyFont="1"/>
    <xf numFmtId="0" fontId="44" fillId="5" borderId="7" xfId="3" applyFont="1" applyFill="1" applyBorder="1" applyAlignment="1">
      <alignment horizontal="center" vertical="center" wrapText="1"/>
    </xf>
    <xf numFmtId="0" fontId="44" fillId="5" borderId="7" xfId="3" applyFont="1" applyFill="1" applyBorder="1" applyAlignment="1">
      <alignment horizontal="center" vertical="center"/>
    </xf>
    <xf numFmtId="0" fontId="23" fillId="2" borderId="7" xfId="3" applyFont="1" applyFill="1" applyBorder="1" applyAlignment="1">
      <alignment vertical="center"/>
    </xf>
    <xf numFmtId="0" fontId="23" fillId="6" borderId="7" xfId="3" applyFont="1" applyFill="1" applyBorder="1" applyAlignment="1">
      <alignment vertical="center"/>
    </xf>
    <xf numFmtId="0" fontId="3" fillId="6" borderId="7" xfId="3" applyFont="1" applyFill="1" applyBorder="1" applyAlignment="1">
      <alignment vertical="center"/>
    </xf>
    <xf numFmtId="0" fontId="3" fillId="2" borderId="7" xfId="3" applyFont="1" applyFill="1" applyBorder="1" applyAlignment="1">
      <alignment vertical="center"/>
    </xf>
    <xf numFmtId="0" fontId="9" fillId="7" borderId="7" xfId="3" applyFont="1" applyFill="1" applyBorder="1" applyAlignment="1">
      <alignment vertical="center"/>
    </xf>
    <xf numFmtId="0" fontId="13" fillId="8" borderId="7" xfId="0" applyFont="1" applyFill="1" applyBorder="1" applyAlignment="1">
      <alignment vertical="center" wrapText="1"/>
    </xf>
    <xf numFmtId="0" fontId="14" fillId="0" borderId="7" xfId="0" applyFont="1" applyBorder="1" applyAlignment="1">
      <alignment vertical="center" wrapText="1"/>
    </xf>
    <xf numFmtId="0" fontId="15" fillId="2" borderId="7" xfId="3" applyFont="1" applyFill="1" applyBorder="1" applyAlignment="1">
      <alignment vertical="center" wrapText="1"/>
    </xf>
    <xf numFmtId="0" fontId="15" fillId="2" borderId="7" xfId="3" applyFont="1" applyFill="1" applyBorder="1" applyAlignment="1">
      <alignment vertical="center"/>
    </xf>
    <xf numFmtId="0" fontId="33" fillId="5" borderId="7" xfId="0" applyFont="1" applyFill="1" applyBorder="1" applyAlignment="1">
      <alignment vertical="center" wrapText="1"/>
    </xf>
    <xf numFmtId="0" fontId="34" fillId="0" borderId="7" xfId="0" applyFont="1" applyBorder="1" applyAlignment="1">
      <alignment vertical="center" wrapText="1"/>
    </xf>
    <xf numFmtId="0" fontId="35" fillId="2" borderId="7" xfId="3" applyFont="1" applyFill="1" applyBorder="1" applyAlignment="1">
      <alignment vertical="center" wrapText="1"/>
    </xf>
    <xf numFmtId="0" fontId="35" fillId="2" borderId="7" xfId="3" applyFont="1" applyFill="1" applyBorder="1" applyAlignment="1">
      <alignment vertical="center"/>
    </xf>
    <xf numFmtId="0" fontId="35" fillId="0" borderId="7" xfId="0" applyFont="1" applyBorder="1" applyAlignment="1">
      <alignment vertical="center" wrapText="1"/>
    </xf>
    <xf numFmtId="0" fontId="36" fillId="8" borderId="7" xfId="0" applyFont="1" applyFill="1" applyBorder="1" applyAlignment="1">
      <alignment vertical="center" wrapText="1"/>
    </xf>
    <xf numFmtId="0" fontId="33" fillId="8" borderId="7" xfId="0" applyFont="1" applyFill="1" applyBorder="1" applyAlignment="1">
      <alignment vertical="center" wrapText="1"/>
    </xf>
    <xf numFmtId="0" fontId="27" fillId="7" borderId="7" xfId="3" applyFont="1" applyFill="1" applyBorder="1" applyAlignment="1">
      <alignment vertical="center"/>
    </xf>
    <xf numFmtId="0" fontId="19" fillId="5" borderId="7" xfId="3" applyFont="1" applyFill="1" applyBorder="1" applyAlignment="1">
      <alignment horizontal="center" vertical="center" wrapText="1"/>
    </xf>
    <xf numFmtId="0" fontId="22" fillId="2" borderId="16" xfId="3" applyFont="1" applyFill="1" applyBorder="1" applyAlignment="1">
      <alignment horizontal="center"/>
    </xf>
    <xf numFmtId="0" fontId="22" fillId="2" borderId="17" xfId="3" applyFont="1" applyFill="1" applyBorder="1" applyAlignment="1">
      <alignment horizontal="center"/>
    </xf>
    <xf numFmtId="0" fontId="32" fillId="7" borderId="9" xfId="3" applyFont="1" applyFill="1" applyBorder="1" applyAlignment="1" applyProtection="1">
      <alignment horizontal="left" vertical="center" wrapText="1"/>
      <protection locked="0"/>
    </xf>
    <xf numFmtId="0" fontId="32" fillId="7" borderId="10" xfId="3" applyFont="1" applyFill="1" applyBorder="1" applyAlignment="1" applyProtection="1">
      <alignment horizontal="left" vertical="center" wrapText="1"/>
      <protection locked="0"/>
    </xf>
    <xf numFmtId="0" fontId="32" fillId="7" borderId="11" xfId="3" applyFont="1" applyFill="1" applyBorder="1" applyAlignment="1" applyProtection="1">
      <alignment horizontal="left" vertical="center" wrapText="1"/>
      <protection locked="0"/>
    </xf>
    <xf numFmtId="0" fontId="32" fillId="10" borderId="9" xfId="3" applyFont="1" applyFill="1" applyBorder="1" applyAlignment="1">
      <alignment horizontal="left" vertical="center" wrapText="1"/>
    </xf>
    <xf numFmtId="0" fontId="32" fillId="10" borderId="10" xfId="3" applyFont="1" applyFill="1" applyBorder="1" applyAlignment="1">
      <alignment horizontal="left" vertical="center" wrapText="1"/>
    </xf>
    <xf numFmtId="0" fontId="32" fillId="10" borderId="11" xfId="3" applyFont="1" applyFill="1" applyBorder="1" applyAlignment="1">
      <alignment horizontal="left" vertical="center" wrapText="1"/>
    </xf>
    <xf numFmtId="0" fontId="32" fillId="11" borderId="10" xfId="3" applyFont="1" applyFill="1" applyBorder="1" applyAlignment="1">
      <alignment horizontal="left" vertical="center" wrapText="1"/>
    </xf>
    <xf numFmtId="0" fontId="32" fillId="7" borderId="9" xfId="3" applyFont="1" applyFill="1" applyBorder="1" applyAlignment="1">
      <alignment horizontal="left" vertical="center" wrapText="1"/>
    </xf>
    <xf numFmtId="0" fontId="32" fillId="7" borderId="10" xfId="3" applyFont="1" applyFill="1" applyBorder="1" applyAlignment="1">
      <alignment horizontal="left" vertical="center" wrapText="1"/>
    </xf>
    <xf numFmtId="0" fontId="32" fillId="7" borderId="11" xfId="3" applyFont="1" applyFill="1" applyBorder="1" applyAlignment="1">
      <alignment horizontal="left" vertical="center" wrapText="1"/>
    </xf>
    <xf numFmtId="0" fontId="31" fillId="0" borderId="2" xfId="3" applyFont="1" applyFill="1" applyBorder="1" applyAlignment="1">
      <alignment horizontal="left" vertical="center" wrapText="1"/>
    </xf>
    <xf numFmtId="0" fontId="27" fillId="5" borderId="7" xfId="3" applyFont="1" applyFill="1" applyBorder="1" applyAlignment="1">
      <alignment horizontal="center" vertical="center" wrapText="1"/>
    </xf>
    <xf numFmtId="0" fontId="32" fillId="5" borderId="7" xfId="3" applyFont="1" applyFill="1" applyBorder="1" applyAlignment="1">
      <alignment horizontal="center" vertical="center" wrapText="1"/>
    </xf>
    <xf numFmtId="0" fontId="32" fillId="11" borderId="11" xfId="3" applyFont="1" applyFill="1" applyBorder="1" applyAlignment="1">
      <alignment horizontal="left" vertical="center" wrapText="1"/>
    </xf>
    <xf numFmtId="0" fontId="22" fillId="2" borderId="8" xfId="3" applyFont="1" applyFill="1" applyBorder="1" applyAlignment="1">
      <alignment horizontal="center" vertical="center" wrapText="1"/>
    </xf>
    <xf numFmtId="164" fontId="32" fillId="11" borderId="9" xfId="1" applyFont="1" applyFill="1" applyBorder="1" applyAlignment="1">
      <alignment horizontal="left" vertical="center" wrapText="1"/>
    </xf>
    <xf numFmtId="164" fontId="32" fillId="11" borderId="10" xfId="1" applyFont="1" applyFill="1" applyBorder="1" applyAlignment="1">
      <alignment horizontal="left" vertical="center" wrapText="1"/>
    </xf>
    <xf numFmtId="164" fontId="32" fillId="11" borderId="11" xfId="1" applyFont="1" applyFill="1" applyBorder="1" applyAlignment="1">
      <alignment horizontal="left" vertical="center" wrapText="1"/>
    </xf>
    <xf numFmtId="0" fontId="22" fillId="2" borderId="8" xfId="3" applyFont="1" applyFill="1" applyBorder="1" applyAlignment="1">
      <alignment horizontal="center" vertical="center"/>
    </xf>
    <xf numFmtId="0" fontId="16" fillId="8" borderId="7" xfId="0" applyFont="1" applyFill="1" applyBorder="1" applyAlignment="1">
      <alignment vertical="center" wrapText="1"/>
    </xf>
    <xf numFmtId="0" fontId="23" fillId="2" borderId="8" xfId="3" applyFont="1" applyFill="1" applyBorder="1" applyAlignment="1">
      <alignment horizontal="center" vertical="center"/>
    </xf>
    <xf numFmtId="0" fontId="46" fillId="0" borderId="0" xfId="0" applyFont="1" applyBorder="1" applyAlignment="1">
      <alignment vertical="center" wrapText="1"/>
    </xf>
    <xf numFmtId="0" fontId="46" fillId="0" borderId="0" xfId="0" applyFont="1" applyBorder="1" applyAlignment="1">
      <alignment wrapText="1"/>
    </xf>
    <xf numFmtId="4" fontId="46" fillId="7" borderId="0" xfId="0" applyNumberFormat="1" applyFont="1" applyFill="1" applyBorder="1" applyAlignment="1">
      <alignment wrapText="1"/>
    </xf>
    <xf numFmtId="4" fontId="45" fillId="7" borderId="0" xfId="0" applyNumberFormat="1" applyFont="1" applyFill="1" applyBorder="1" applyAlignment="1">
      <alignment vertical="center" wrapText="1"/>
    </xf>
    <xf numFmtId="4" fontId="46" fillId="0" borderId="0" xfId="0" applyNumberFormat="1" applyFont="1" applyBorder="1" applyAlignment="1">
      <alignment vertical="center" wrapText="1"/>
    </xf>
    <xf numFmtId="0" fontId="45" fillId="8" borderId="0" xfId="0" applyFont="1" applyFill="1" applyBorder="1" applyAlignment="1">
      <alignment horizontal="left" vertical="center" wrapText="1"/>
    </xf>
    <xf numFmtId="4" fontId="46" fillId="15" borderId="0" xfId="0" applyNumberFormat="1" applyFont="1" applyFill="1" applyBorder="1" applyAlignment="1">
      <alignment wrapText="1"/>
    </xf>
    <xf numFmtId="4" fontId="45" fillId="15" borderId="0" xfId="0" applyNumberFormat="1" applyFont="1" applyFill="1" applyBorder="1" applyAlignment="1">
      <alignment vertical="center" wrapText="1"/>
    </xf>
    <xf numFmtId="0" fontId="45" fillId="5" borderId="0" xfId="0" applyFont="1" applyFill="1" applyBorder="1" applyAlignment="1">
      <alignment horizontal="left" vertical="center" wrapText="1"/>
    </xf>
    <xf numFmtId="0" fontId="45" fillId="5" borderId="0" xfId="0" applyFont="1" applyFill="1" applyBorder="1" applyAlignment="1">
      <alignment vertical="center" wrapText="1"/>
    </xf>
    <xf numFmtId="0" fontId="46" fillId="5" borderId="0" xfId="0" applyFont="1" applyFill="1" applyBorder="1" applyAlignment="1">
      <alignment horizontal="center" vertical="center" wrapText="1"/>
    </xf>
    <xf numFmtId="2" fontId="46" fillId="5" borderId="0" xfId="0" applyNumberFormat="1" applyFont="1" applyFill="1" applyBorder="1" applyAlignment="1">
      <alignment horizontal="center" vertical="center" wrapText="1"/>
    </xf>
    <xf numFmtId="4" fontId="45" fillId="5" borderId="0" xfId="0" applyNumberFormat="1" applyFont="1" applyFill="1" applyBorder="1" applyAlignment="1">
      <alignment wrapText="1"/>
    </xf>
    <xf numFmtId="4" fontId="45" fillId="5" borderId="0" xfId="0" applyNumberFormat="1" applyFont="1" applyFill="1" applyBorder="1" applyAlignment="1">
      <alignment vertical="center" wrapText="1"/>
    </xf>
    <xf numFmtId="0" fontId="46" fillId="0" borderId="0" xfId="0" applyFont="1" applyBorder="1" applyAlignment="1">
      <alignment horizontal="center" vertical="center" wrapText="1"/>
    </xf>
    <xf numFmtId="2" fontId="46" fillId="0" borderId="0" xfId="0" applyNumberFormat="1" applyFont="1" applyBorder="1" applyAlignment="1">
      <alignment horizontal="center" vertical="center" wrapText="1"/>
    </xf>
    <xf numFmtId="2" fontId="48" fillId="0" borderId="0" xfId="0" applyNumberFormat="1" applyFont="1" applyBorder="1" applyAlignment="1">
      <alignment horizontal="center" vertical="center" wrapText="1"/>
    </xf>
    <xf numFmtId="4" fontId="46" fillId="0" borderId="0" xfId="0" applyNumberFormat="1" applyFont="1" applyBorder="1" applyAlignment="1">
      <alignment wrapText="1"/>
    </xf>
    <xf numFmtId="165" fontId="46" fillId="0" borderId="0" xfId="0" applyNumberFormat="1" applyFont="1" applyBorder="1" applyAlignment="1">
      <alignment vertical="center" wrapText="1"/>
    </xf>
    <xf numFmtId="0" fontId="46" fillId="0" borderId="0" xfId="0" applyFont="1" applyBorder="1" applyAlignment="1">
      <alignment horizontal="left" vertical="center" wrapText="1"/>
    </xf>
    <xf numFmtId="0" fontId="46" fillId="0" borderId="0" xfId="0" applyFont="1" applyFill="1" applyBorder="1" applyAlignment="1">
      <alignment horizontal="center" vertical="center" wrapText="1"/>
    </xf>
    <xf numFmtId="2" fontId="46" fillId="0" borderId="0" xfId="0" applyNumberFormat="1" applyFont="1" applyFill="1" applyBorder="1" applyAlignment="1">
      <alignment horizontal="center" vertical="center" wrapText="1"/>
    </xf>
    <xf numFmtId="2" fontId="48" fillId="0" borderId="0" xfId="0" applyNumberFormat="1" applyFont="1" applyFill="1" applyBorder="1" applyAlignment="1">
      <alignment horizontal="center" vertical="center" wrapText="1"/>
    </xf>
    <xf numFmtId="2" fontId="49" fillId="0" borderId="0" xfId="0" applyNumberFormat="1" applyFont="1" applyFill="1" applyBorder="1" applyAlignment="1">
      <alignment horizontal="center" vertical="center" wrapText="1"/>
    </xf>
    <xf numFmtId="4" fontId="49" fillId="0" borderId="0" xfId="0" applyNumberFormat="1" applyFont="1" applyBorder="1" applyAlignment="1">
      <alignment wrapText="1"/>
    </xf>
    <xf numFmtId="0" fontId="46" fillId="0" borderId="0" xfId="0" applyFont="1" applyFill="1" applyBorder="1" applyAlignment="1">
      <alignment vertical="center" wrapText="1"/>
    </xf>
    <xf numFmtId="2" fontId="49" fillId="5" borderId="0" xfId="0" applyNumberFormat="1" applyFont="1" applyFill="1" applyBorder="1" applyAlignment="1">
      <alignment horizontal="center" vertical="center" wrapText="1"/>
    </xf>
    <xf numFmtId="4" fontId="49" fillId="0" borderId="0" xfId="0" applyNumberFormat="1" applyFont="1" applyBorder="1" applyAlignment="1">
      <alignment vertical="center" wrapText="1"/>
    </xf>
    <xf numFmtId="2" fontId="49" fillId="0" borderId="0" xfId="0" applyNumberFormat="1" applyFont="1" applyBorder="1" applyAlignment="1">
      <alignment horizontal="center" vertical="center" wrapText="1"/>
    </xf>
    <xf numFmtId="166" fontId="49" fillId="4" borderId="0" xfId="4" applyNumberFormat="1" applyFont="1" applyFill="1" applyBorder="1" applyAlignment="1">
      <alignment horizontal="right" vertical="center"/>
    </xf>
    <xf numFmtId="0" fontId="47" fillId="8" borderId="0" xfId="0" applyFont="1" applyFill="1" applyBorder="1" applyAlignment="1">
      <alignment horizontal="left" vertical="center" wrapText="1"/>
    </xf>
    <xf numFmtId="2" fontId="48" fillId="8" borderId="0" xfId="0" applyNumberFormat="1" applyFont="1" applyFill="1" applyBorder="1" applyAlignment="1">
      <alignment horizontal="center" vertical="center" wrapText="1"/>
    </xf>
    <xf numFmtId="2" fontId="46" fillId="8" borderId="0" xfId="0" applyNumberFormat="1" applyFont="1" applyFill="1" applyBorder="1" applyAlignment="1">
      <alignment horizontal="center" vertical="center" wrapText="1"/>
    </xf>
    <xf numFmtId="0" fontId="46" fillId="0" borderId="0" xfId="0" applyFont="1" applyFill="1" applyBorder="1" applyAlignment="1">
      <alignment horizontal="left" vertical="center" wrapText="1"/>
    </xf>
    <xf numFmtId="2" fontId="49" fillId="16" borderId="0" xfId="0" applyNumberFormat="1" applyFont="1" applyFill="1" applyBorder="1" applyAlignment="1">
      <alignment horizontal="center" vertical="center" wrapText="1"/>
    </xf>
    <xf numFmtId="0" fontId="46" fillId="0" borderId="0" xfId="0" applyFont="1" applyFill="1" applyBorder="1" applyAlignment="1">
      <alignment wrapText="1"/>
    </xf>
    <xf numFmtId="0" fontId="46" fillId="4" borderId="0" xfId="0" applyFont="1" applyFill="1" applyBorder="1" applyAlignment="1">
      <alignment horizontal="left" vertical="center" wrapText="1"/>
    </xf>
    <xf numFmtId="0" fontId="46" fillId="4" borderId="0" xfId="0" applyFont="1" applyFill="1" applyBorder="1" applyAlignment="1">
      <alignment vertical="center" wrapText="1"/>
    </xf>
    <xf numFmtId="0" fontId="46" fillId="4" borderId="0" xfId="0" applyFont="1" applyFill="1" applyBorder="1" applyAlignment="1">
      <alignment horizontal="center" vertical="center" wrapText="1"/>
    </xf>
    <xf numFmtId="2" fontId="46" fillId="4" borderId="0" xfId="0" applyNumberFormat="1" applyFont="1" applyFill="1" applyBorder="1" applyAlignment="1">
      <alignment horizontal="center" vertical="center" wrapText="1"/>
    </xf>
    <xf numFmtId="2" fontId="48" fillId="4" borderId="0" xfId="0" applyNumberFormat="1" applyFont="1" applyFill="1" applyBorder="1" applyAlignment="1">
      <alignment horizontal="center" vertical="center" wrapText="1"/>
    </xf>
    <xf numFmtId="0" fontId="46" fillId="4" borderId="0" xfId="0" applyFont="1" applyFill="1" applyBorder="1" applyAlignment="1">
      <alignment wrapText="1"/>
    </xf>
    <xf numFmtId="4" fontId="46" fillId="4" borderId="0" xfId="0" applyNumberFormat="1" applyFont="1" applyFill="1" applyBorder="1" applyAlignment="1">
      <alignment wrapText="1"/>
    </xf>
    <xf numFmtId="4" fontId="46" fillId="4" borderId="0" xfId="0" applyNumberFormat="1" applyFont="1" applyFill="1" applyBorder="1" applyAlignment="1">
      <alignment vertical="center" wrapText="1"/>
    </xf>
    <xf numFmtId="0" fontId="47" fillId="7" borderId="0" xfId="0" applyFont="1" applyFill="1" applyBorder="1" applyAlignment="1">
      <alignment horizontal="left" vertical="center" wrapText="1"/>
    </xf>
    <xf numFmtId="2" fontId="48" fillId="7" borderId="0" xfId="0" applyNumberFormat="1" applyFont="1" applyFill="1" applyBorder="1" applyAlignment="1">
      <alignment horizontal="center" vertical="center" wrapText="1"/>
    </xf>
    <xf numFmtId="0" fontId="45" fillId="0" borderId="0" xfId="0" applyFont="1" applyBorder="1" applyAlignment="1">
      <alignment horizontal="center" vertical="center" wrapText="1"/>
    </xf>
    <xf numFmtId="2" fontId="46" fillId="7" borderId="0" xfId="0" applyNumberFormat="1" applyFont="1" applyFill="1" applyBorder="1" applyAlignment="1">
      <alignment horizontal="center" vertical="center" wrapText="1"/>
    </xf>
    <xf numFmtId="0" fontId="51" fillId="0" borderId="0" xfId="0" applyFont="1" applyBorder="1" applyAlignment="1">
      <alignment horizontal="center" wrapText="1"/>
    </xf>
    <xf numFmtId="0" fontId="53" fillId="0" borderId="0" xfId="0" applyFont="1" applyBorder="1" applyAlignment="1">
      <alignment wrapText="1"/>
    </xf>
    <xf numFmtId="4" fontId="51" fillId="0" borderId="0" xfId="0" applyNumberFormat="1" applyFont="1" applyBorder="1" applyAlignment="1">
      <alignment vertical="center" wrapText="1"/>
    </xf>
    <xf numFmtId="0" fontId="54" fillId="0" borderId="0" xfId="0" applyFont="1" applyBorder="1" applyAlignment="1">
      <alignment horizontal="center" vertical="center"/>
    </xf>
    <xf numFmtId="0" fontId="55" fillId="0" borderId="0" xfId="0" applyFont="1" applyBorder="1" applyAlignment="1">
      <alignment horizontal="left"/>
    </xf>
    <xf numFmtId="0" fontId="55" fillId="0" borderId="0" xfId="0" applyFont="1" applyBorder="1" applyAlignment="1">
      <alignment horizontal="center"/>
    </xf>
    <xf numFmtId="0" fontId="48" fillId="0" borderId="0" xfId="0" applyFont="1" applyBorder="1" applyAlignment="1">
      <alignment wrapText="1"/>
    </xf>
    <xf numFmtId="0" fontId="54" fillId="0" borderId="0" xfId="0" applyFont="1" applyBorder="1" applyAlignment="1">
      <alignment horizontal="left"/>
    </xf>
    <xf numFmtId="3" fontId="55" fillId="0" borderId="0" xfId="0" applyNumberFormat="1" applyFont="1" applyBorder="1" applyAlignment="1">
      <alignment horizontal="center"/>
    </xf>
    <xf numFmtId="0" fontId="56" fillId="17" borderId="0" xfId="0" applyFont="1" applyFill="1" applyBorder="1" applyAlignment="1">
      <alignment horizontal="center" vertical="center"/>
    </xf>
    <xf numFmtId="0" fontId="56" fillId="17" borderId="0" xfId="0" applyFont="1" applyFill="1" applyBorder="1" applyAlignment="1">
      <alignment wrapText="1"/>
    </xf>
    <xf numFmtId="0" fontId="57" fillId="17" borderId="0" xfId="0" applyFont="1" applyFill="1" applyBorder="1" applyAlignment="1">
      <alignment horizontal="center" wrapText="1"/>
    </xf>
    <xf numFmtId="4" fontId="57" fillId="17" borderId="0" xfId="0" applyNumberFormat="1" applyFont="1" applyFill="1" applyBorder="1" applyAlignment="1">
      <alignment horizontal="right"/>
    </xf>
    <xf numFmtId="0" fontId="56" fillId="0" borderId="0" xfId="0" applyFont="1" applyBorder="1" applyAlignment="1">
      <alignment wrapText="1"/>
    </xf>
    <xf numFmtId="4" fontId="56" fillId="17" borderId="0" xfId="0" applyNumberFormat="1" applyFont="1" applyFill="1" applyBorder="1" applyAlignment="1">
      <alignment horizontal="right"/>
    </xf>
    <xf numFmtId="4" fontId="56" fillId="17" borderId="0" xfId="0" applyNumberFormat="1" applyFont="1" applyFill="1" applyBorder="1" applyAlignment="1">
      <alignment horizontal="right" vertical="center"/>
    </xf>
    <xf numFmtId="4" fontId="57" fillId="17" borderId="0" xfId="0" applyNumberFormat="1" applyFont="1" applyFill="1" applyBorder="1" applyAlignment="1">
      <alignment horizontal="right" vertical="center"/>
    </xf>
    <xf numFmtId="0" fontId="54" fillId="0" borderId="0" xfId="0" applyFont="1" applyBorder="1"/>
    <xf numFmtId="0" fontId="46" fillId="18" borderId="0" xfId="0" applyFont="1" applyFill="1" applyBorder="1" applyAlignment="1">
      <alignment horizontal="center" vertical="center"/>
    </xf>
    <xf numFmtId="0" fontId="58" fillId="18" borderId="0" xfId="0" applyFont="1" applyFill="1" applyBorder="1" applyAlignment="1">
      <alignment vertical="center" wrapText="1"/>
    </xf>
    <xf numFmtId="0" fontId="54" fillId="18" borderId="0" xfId="0" applyFont="1" applyFill="1" applyBorder="1" applyAlignment="1">
      <alignment horizontal="center" wrapText="1"/>
    </xf>
    <xf numFmtId="4" fontId="54" fillId="18" borderId="0" xfId="0" applyNumberFormat="1" applyFont="1" applyFill="1" applyBorder="1" applyAlignment="1">
      <alignment horizontal="right"/>
    </xf>
    <xf numFmtId="4" fontId="46" fillId="18" borderId="0" xfId="0" applyNumberFormat="1" applyFont="1" applyFill="1" applyBorder="1" applyAlignment="1">
      <alignment vertical="center" wrapText="1"/>
    </xf>
    <xf numFmtId="0" fontId="46" fillId="0" borderId="0" xfId="0" applyFont="1" applyFill="1" applyBorder="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center" wrapText="1"/>
    </xf>
    <xf numFmtId="4" fontId="54" fillId="0" borderId="0" xfId="0" applyNumberFormat="1" applyFont="1" applyFill="1" applyBorder="1" applyAlignment="1">
      <alignment horizontal="right"/>
    </xf>
    <xf numFmtId="4" fontId="46" fillId="0" borderId="0" xfId="0" applyNumberFormat="1" applyFont="1" applyFill="1" applyBorder="1" applyAlignment="1">
      <alignment horizontal="right"/>
    </xf>
    <xf numFmtId="4" fontId="46" fillId="0" borderId="0" xfId="0" applyNumberFormat="1" applyFont="1" applyFill="1" applyBorder="1" applyAlignment="1">
      <alignment horizontal="right" vertical="center"/>
    </xf>
    <xf numFmtId="4" fontId="54" fillId="0" borderId="0" xfId="0" applyNumberFormat="1" applyFont="1" applyFill="1" applyBorder="1" applyAlignment="1">
      <alignment horizontal="right" vertical="center"/>
    </xf>
    <xf numFmtId="0" fontId="56" fillId="0" borderId="0" xfId="0" applyFont="1" applyBorder="1" applyAlignment="1">
      <alignment horizontal="center" vertical="center"/>
    </xf>
    <xf numFmtId="0" fontId="57" fillId="0" borderId="0" xfId="0" applyFont="1" applyBorder="1"/>
    <xf numFmtId="0" fontId="56" fillId="0" borderId="0" xfId="0" applyFont="1" applyBorder="1"/>
    <xf numFmtId="0" fontId="56" fillId="0" borderId="0" xfId="0" applyFont="1" applyBorder="1" applyAlignment="1">
      <alignment vertical="center"/>
    </xf>
    <xf numFmtId="0" fontId="57" fillId="0" borderId="0" xfId="0" applyFont="1" applyBorder="1" applyAlignment="1">
      <alignment vertical="center"/>
    </xf>
    <xf numFmtId="0" fontId="46" fillId="0" borderId="0" xfId="0" applyFont="1" applyBorder="1" applyAlignment="1">
      <alignment horizontal="left" wrapText="1"/>
    </xf>
    <xf numFmtId="0" fontId="46" fillId="0" borderId="0" xfId="0" applyFont="1" applyBorder="1" applyAlignment="1">
      <alignment horizontal="center" wrapText="1"/>
    </xf>
    <xf numFmtId="2" fontId="46" fillId="0" borderId="0" xfId="0" applyNumberFormat="1" applyFont="1" applyBorder="1" applyAlignment="1">
      <alignment horizontal="center" wrapText="1"/>
    </xf>
    <xf numFmtId="2" fontId="48" fillId="0" borderId="0" xfId="0" applyNumberFormat="1" applyFont="1" applyBorder="1" applyAlignment="1">
      <alignment horizontal="center" wrapText="1"/>
    </xf>
    <xf numFmtId="0" fontId="45" fillId="0" borderId="0" xfId="0" applyFont="1" applyBorder="1" applyAlignment="1">
      <alignment vertical="center" wrapText="1"/>
    </xf>
    <xf numFmtId="0" fontId="45" fillId="13" borderId="0" xfId="0" applyFont="1" applyFill="1" applyBorder="1" applyAlignment="1">
      <alignment vertical="center" wrapText="1"/>
    </xf>
    <xf numFmtId="2" fontId="45" fillId="14" borderId="0" xfId="0" applyNumberFormat="1" applyFont="1" applyFill="1" applyBorder="1" applyAlignment="1">
      <alignment vertical="center" wrapText="1"/>
    </xf>
    <xf numFmtId="2" fontId="47" fillId="14" borderId="0" xfId="0" applyNumberFormat="1" applyFont="1" applyFill="1" applyBorder="1" applyAlignment="1">
      <alignment vertical="center" wrapText="1"/>
    </xf>
    <xf numFmtId="0" fontId="45" fillId="7" borderId="0" xfId="0" applyFont="1" applyFill="1" applyBorder="1" applyAlignment="1">
      <alignment vertical="center" wrapText="1"/>
    </xf>
    <xf numFmtId="0" fontId="45" fillId="8" borderId="0" xfId="0" applyFont="1" applyFill="1" applyBorder="1" applyAlignment="1">
      <alignment vertical="center" wrapText="1"/>
    </xf>
    <xf numFmtId="9" fontId="46" fillId="0" borderId="0" xfId="2" applyFont="1" applyBorder="1" applyAlignment="1">
      <alignment vertical="center" wrapText="1"/>
    </xf>
    <xf numFmtId="0" fontId="52" fillId="0" borderId="0" xfId="0" applyFont="1" applyBorder="1" applyAlignment="1"/>
    <xf numFmtId="0" fontId="45" fillId="12" borderId="0" xfId="0" applyFont="1" applyFill="1" applyBorder="1" applyAlignment="1">
      <alignment horizontal="left" vertical="center" wrapText="1"/>
    </xf>
    <xf numFmtId="0" fontId="45" fillId="12" borderId="0" xfId="0" applyFont="1" applyFill="1" applyBorder="1" applyAlignment="1">
      <alignment vertical="center" wrapText="1"/>
    </xf>
    <xf numFmtId="0" fontId="46" fillId="12" borderId="0" xfId="0" applyFont="1" applyFill="1" applyBorder="1" applyAlignment="1">
      <alignment horizontal="center" vertical="center" wrapText="1"/>
    </xf>
    <xf numFmtId="4" fontId="45" fillId="8" borderId="0" xfId="0" applyNumberFormat="1" applyFont="1" applyFill="1" applyBorder="1" applyAlignment="1">
      <alignment horizontal="center" vertical="center" wrapText="1"/>
    </xf>
    <xf numFmtId="4" fontId="45" fillId="12" borderId="0" xfId="0" applyNumberFormat="1" applyFont="1" applyFill="1" applyBorder="1" applyAlignment="1">
      <alignment horizontal="center" vertical="center" wrapText="1"/>
    </xf>
    <xf numFmtId="4" fontId="46" fillId="7" borderId="0" xfId="0" applyNumberFormat="1" applyFont="1" applyFill="1" applyBorder="1" applyAlignment="1">
      <alignment horizontal="right" vertical="center" wrapText="1"/>
    </xf>
    <xf numFmtId="4" fontId="45" fillId="7" borderId="0" xfId="0" applyNumberFormat="1" applyFont="1" applyFill="1" applyBorder="1" applyAlignment="1">
      <alignment horizontal="right" vertical="center" wrapText="1"/>
    </xf>
    <xf numFmtId="4" fontId="45" fillId="12" borderId="0" xfId="0" applyNumberFormat="1" applyFont="1" applyFill="1" applyBorder="1" applyAlignment="1">
      <alignment horizontal="right" vertical="center" wrapText="1"/>
    </xf>
    <xf numFmtId="4" fontId="45" fillId="8" borderId="0" xfId="0" applyNumberFormat="1" applyFont="1" applyFill="1" applyBorder="1" applyAlignment="1">
      <alignment horizontal="right" vertical="center" wrapText="1"/>
    </xf>
    <xf numFmtId="4" fontId="45" fillId="0" borderId="0" xfId="0" applyNumberFormat="1" applyFont="1" applyBorder="1" applyAlignment="1">
      <alignment horizontal="right" vertical="center" wrapText="1"/>
    </xf>
    <xf numFmtId="4" fontId="46" fillId="0" borderId="0" xfId="0" applyNumberFormat="1" applyFont="1" applyBorder="1" applyAlignment="1">
      <alignment horizontal="right" vertical="center" wrapText="1"/>
    </xf>
    <xf numFmtId="4" fontId="45" fillId="0" borderId="0" xfId="0" applyNumberFormat="1" applyFont="1" applyFill="1" applyBorder="1" applyAlignment="1">
      <alignment horizontal="right" vertical="center" wrapText="1"/>
    </xf>
    <xf numFmtId="4" fontId="46" fillId="0" borderId="0" xfId="0" applyNumberFormat="1" applyFont="1" applyFill="1" applyBorder="1" applyAlignment="1">
      <alignment horizontal="right" vertical="center" wrapText="1"/>
    </xf>
    <xf numFmtId="4" fontId="45" fillId="0" borderId="0" xfId="0" applyNumberFormat="1" applyFont="1" applyBorder="1" applyAlignment="1">
      <alignment horizontal="center" vertical="center" wrapText="1"/>
    </xf>
    <xf numFmtId="4" fontId="45" fillId="7" borderId="0" xfId="0" applyNumberFormat="1" applyFont="1" applyFill="1" applyBorder="1" applyAlignment="1">
      <alignment horizontal="center" vertical="center" wrapText="1"/>
    </xf>
    <xf numFmtId="4" fontId="46" fillId="7" borderId="0" xfId="0" applyNumberFormat="1" applyFont="1" applyFill="1" applyBorder="1" applyAlignment="1">
      <alignment horizontal="center" vertical="center" wrapText="1"/>
    </xf>
    <xf numFmtId="4" fontId="46" fillId="0" borderId="0" xfId="0" applyNumberFormat="1" applyFont="1" applyBorder="1" applyAlignment="1">
      <alignment horizontal="center" vertical="center" wrapText="1"/>
    </xf>
    <xf numFmtId="166" fontId="48" fillId="4" borderId="0" xfId="4" applyNumberFormat="1" applyFont="1" applyFill="1" applyBorder="1" applyAlignment="1">
      <alignment horizontal="right" vertical="center"/>
    </xf>
    <xf numFmtId="4" fontId="46" fillId="0" borderId="0" xfId="0" applyNumberFormat="1" applyFont="1" applyFill="1" applyBorder="1" applyAlignment="1">
      <alignment horizontal="center" vertical="center" wrapText="1"/>
    </xf>
    <xf numFmtId="0" fontId="45" fillId="19" borderId="0" xfId="0" applyFont="1" applyFill="1" applyBorder="1" applyAlignment="1">
      <alignment vertical="center" wrapText="1"/>
    </xf>
    <xf numFmtId="4" fontId="15" fillId="4" borderId="0" xfId="4" applyNumberFormat="1" applyFont="1" applyFill="1" applyBorder="1" applyAlignment="1">
      <alignment horizontal="right" vertical="center"/>
    </xf>
    <xf numFmtId="4" fontId="46" fillId="4" borderId="0" xfId="4" applyNumberFormat="1" applyFont="1" applyFill="1" applyBorder="1" applyAlignment="1">
      <alignment horizontal="right" vertical="center"/>
    </xf>
    <xf numFmtId="0" fontId="59" fillId="19" borderId="0" xfId="0" applyFont="1" applyFill="1" applyBorder="1" applyAlignment="1">
      <alignment vertical="center" wrapText="1"/>
    </xf>
    <xf numFmtId="4" fontId="46" fillId="16" borderId="0" xfId="0" applyNumberFormat="1" applyFont="1" applyFill="1" applyBorder="1" applyAlignment="1">
      <alignment horizontal="center" vertical="center" wrapText="1"/>
    </xf>
    <xf numFmtId="4" fontId="46" fillId="4" borderId="0" xfId="0" applyNumberFormat="1" applyFont="1" applyFill="1" applyBorder="1" applyAlignment="1">
      <alignment horizontal="center" vertical="center" wrapText="1"/>
    </xf>
    <xf numFmtId="4" fontId="46" fillId="4" borderId="0" xfId="0" applyNumberFormat="1" applyFont="1" applyFill="1" applyBorder="1" applyAlignment="1">
      <alignment horizontal="right" vertical="center" wrapText="1"/>
    </xf>
    <xf numFmtId="0" fontId="51" fillId="0" borderId="0" xfId="0" applyFont="1" applyBorder="1" applyAlignment="1"/>
    <xf numFmtId="4" fontId="51" fillId="0" borderId="0" xfId="0" applyNumberFormat="1" applyFont="1" applyBorder="1" applyAlignment="1">
      <alignment horizontal="center" vertical="center"/>
    </xf>
    <xf numFmtId="4" fontId="53" fillId="0" borderId="0" xfId="0" applyNumberFormat="1" applyFont="1" applyBorder="1" applyAlignment="1">
      <alignment horizontal="right" vertical="center" wrapText="1"/>
    </xf>
    <xf numFmtId="4" fontId="51" fillId="0" borderId="0" xfId="0" applyNumberFormat="1" applyFont="1" applyBorder="1" applyAlignment="1">
      <alignment horizontal="right" vertical="center" wrapText="1"/>
    </xf>
    <xf numFmtId="0" fontId="46" fillId="0" borderId="0" xfId="0" applyFont="1" applyBorder="1" applyAlignment="1">
      <alignment horizontal="left" vertical="center"/>
    </xf>
    <xf numFmtId="0" fontId="45" fillId="0" borderId="0" xfId="0" applyFont="1" applyBorder="1" applyAlignment="1">
      <alignment horizontal="left"/>
    </xf>
    <xf numFmtId="0" fontId="45" fillId="0" borderId="0" xfId="0" applyFont="1" applyBorder="1" applyAlignment="1">
      <alignment horizontal="center"/>
    </xf>
    <xf numFmtId="4" fontId="45" fillId="0" borderId="0" xfId="0" applyNumberFormat="1" applyFont="1" applyBorder="1" applyAlignment="1">
      <alignment horizontal="center" vertical="center"/>
    </xf>
    <xf numFmtId="0" fontId="46" fillId="0" borderId="0" xfId="0" applyFont="1" applyBorder="1" applyAlignment="1">
      <alignment horizontal="left"/>
    </xf>
    <xf numFmtId="0" fontId="46" fillId="0" borderId="0" xfId="0" applyFont="1" applyBorder="1" applyAlignment="1">
      <alignment horizontal="center" vertical="center"/>
    </xf>
    <xf numFmtId="0" fontId="56" fillId="17" borderId="0" xfId="0" applyFont="1" applyFill="1" applyBorder="1" applyAlignment="1">
      <alignment horizontal="left" vertical="center"/>
    </xf>
    <xf numFmtId="0" fontId="56" fillId="17" borderId="0" xfId="0" applyFont="1" applyFill="1" applyBorder="1" applyAlignment="1">
      <alignment horizontal="center" wrapText="1"/>
    </xf>
    <xf numFmtId="4" fontId="56" fillId="17" borderId="0" xfId="0" applyNumberFormat="1" applyFont="1" applyFill="1" applyBorder="1" applyAlignment="1">
      <alignment horizontal="center" vertical="center" wrapText="1"/>
    </xf>
    <xf numFmtId="4" fontId="56" fillId="17" borderId="0" xfId="0" applyNumberFormat="1" applyFont="1" applyFill="1" applyBorder="1" applyAlignment="1">
      <alignment horizontal="center" vertical="center"/>
    </xf>
    <xf numFmtId="4" fontId="56" fillId="0" borderId="0" xfId="0" applyNumberFormat="1" applyFont="1" applyBorder="1" applyAlignment="1">
      <alignment horizontal="right" vertical="center" wrapText="1"/>
    </xf>
    <xf numFmtId="0" fontId="46" fillId="0" borderId="0" xfId="0" applyFont="1" applyBorder="1"/>
    <xf numFmtId="4" fontId="46" fillId="0" borderId="0" xfId="0" applyNumberFormat="1" applyFont="1" applyBorder="1" applyAlignment="1">
      <alignment horizontal="center" vertical="center"/>
    </xf>
    <xf numFmtId="0" fontId="46" fillId="18" borderId="0" xfId="0" applyFont="1" applyFill="1" applyBorder="1" applyAlignment="1">
      <alignment horizontal="left" vertical="center"/>
    </xf>
    <xf numFmtId="0" fontId="46" fillId="18" borderId="0" xfId="0" applyFont="1" applyFill="1" applyBorder="1" applyAlignment="1">
      <alignment horizontal="center" wrapText="1"/>
    </xf>
    <xf numFmtId="4" fontId="46" fillId="18" borderId="0" xfId="0" applyNumberFormat="1" applyFont="1" applyFill="1" applyBorder="1" applyAlignment="1">
      <alignment horizontal="center" vertical="center" wrapText="1"/>
    </xf>
    <xf numFmtId="4" fontId="46" fillId="18" borderId="0" xfId="0" applyNumberFormat="1" applyFont="1" applyFill="1" applyBorder="1" applyAlignment="1">
      <alignment horizontal="center" vertical="center"/>
    </xf>
    <xf numFmtId="0" fontId="46" fillId="0" borderId="0" xfId="0" applyFont="1" applyFill="1" applyBorder="1" applyAlignment="1">
      <alignment horizontal="left" vertical="center"/>
    </xf>
    <xf numFmtId="0" fontId="46" fillId="0" borderId="0" xfId="0" applyFont="1" applyFill="1" applyBorder="1" applyAlignment="1">
      <alignment horizontal="center" wrapText="1"/>
    </xf>
    <xf numFmtId="4" fontId="46" fillId="0" borderId="0" xfId="0" applyNumberFormat="1" applyFont="1" applyFill="1" applyBorder="1" applyAlignment="1">
      <alignment horizontal="center" vertical="center"/>
    </xf>
    <xf numFmtId="0" fontId="56" fillId="0" borderId="0" xfId="0" applyFont="1" applyBorder="1" applyAlignment="1">
      <alignment horizontal="left" vertical="center"/>
    </xf>
    <xf numFmtId="4" fontId="56" fillId="0" borderId="0" xfId="0" applyNumberFormat="1" applyFont="1" applyBorder="1" applyAlignment="1">
      <alignment horizontal="center" vertical="center"/>
    </xf>
    <xf numFmtId="0" fontId="46" fillId="0" borderId="0" xfId="0" applyFont="1" applyFill="1" applyBorder="1" applyAlignment="1">
      <alignment horizontal="left" vertical="center" wrapText="1"/>
    </xf>
    <xf numFmtId="0" fontId="46" fillId="0" borderId="0" xfId="0" applyFont="1" applyBorder="1" applyAlignment="1">
      <alignment horizontal="left" vertical="center" wrapText="1"/>
    </xf>
    <xf numFmtId="9" fontId="46" fillId="0" borderId="0" xfId="2" applyFont="1" applyBorder="1" applyAlignment="1">
      <alignment horizontal="left" vertical="center" wrapText="1"/>
    </xf>
    <xf numFmtId="2" fontId="45" fillId="14" borderId="0" xfId="0" applyNumberFormat="1" applyFont="1" applyFill="1" applyBorder="1" applyAlignment="1">
      <alignment horizontal="right" vertical="center" wrapText="1"/>
    </xf>
    <xf numFmtId="4" fontId="45" fillId="14" borderId="0" xfId="0" applyNumberFormat="1" applyFont="1" applyFill="1" applyBorder="1" applyAlignment="1">
      <alignment horizontal="center" vertical="center" wrapText="1"/>
    </xf>
    <xf numFmtId="0" fontId="45" fillId="13" borderId="0" xfId="0" applyFont="1" applyFill="1" applyBorder="1" applyAlignment="1">
      <alignment horizontal="center" vertical="center" wrapText="1"/>
    </xf>
    <xf numFmtId="2" fontId="45" fillId="14" borderId="0" xfId="0" applyNumberFormat="1" applyFont="1" applyFill="1" applyBorder="1" applyAlignment="1">
      <alignment horizontal="center" vertical="center" wrapText="1"/>
    </xf>
    <xf numFmtId="0" fontId="3" fillId="2" borderId="9" xfId="3" applyFont="1" applyFill="1" applyBorder="1"/>
    <xf numFmtId="0" fontId="3" fillId="2" borderId="10" xfId="3" applyFont="1" applyFill="1" applyBorder="1"/>
    <xf numFmtId="0" fontId="3" fillId="2" borderId="11" xfId="3" applyFont="1" applyFill="1" applyBorder="1"/>
    <xf numFmtId="0" fontId="3" fillId="2" borderId="9" xfId="3" applyFont="1" applyFill="1" applyBorder="1" applyAlignment="1">
      <alignment horizontal="center"/>
    </xf>
    <xf numFmtId="0" fontId="3" fillId="2" borderId="11" xfId="3" applyFont="1" applyFill="1" applyBorder="1" applyAlignment="1">
      <alignment horizontal="center"/>
    </xf>
    <xf numFmtId="0" fontId="3" fillId="0" borderId="0" xfId="3" applyFont="1" applyFill="1" applyAlignment="1">
      <alignment horizontal="left" vertical="center" wrapText="1"/>
    </xf>
    <xf numFmtId="0" fontId="3" fillId="2" borderId="1" xfId="3" applyFont="1" applyFill="1" applyBorder="1" applyAlignment="1">
      <alignment horizontal="left" vertical="center" wrapText="1"/>
    </xf>
    <xf numFmtId="0" fontId="3" fillId="2" borderId="2" xfId="3" applyFont="1" applyFill="1" applyBorder="1" applyAlignment="1">
      <alignment horizontal="left" vertical="center"/>
    </xf>
    <xf numFmtId="0" fontId="3" fillId="2" borderId="3" xfId="3" applyFont="1" applyFill="1" applyBorder="1" applyAlignment="1">
      <alignment horizontal="left" vertical="center"/>
    </xf>
    <xf numFmtId="0" fontId="3" fillId="2" borderId="4" xfId="3" applyFont="1" applyFill="1" applyBorder="1" applyAlignment="1">
      <alignment horizontal="left" vertical="center"/>
    </xf>
    <xf numFmtId="0" fontId="3" fillId="2" borderId="5" xfId="3" applyFont="1" applyFill="1" applyBorder="1" applyAlignment="1">
      <alignment horizontal="left" vertical="center"/>
    </xf>
    <xf numFmtId="0" fontId="3" fillId="2" borderId="6" xfId="3" applyFont="1" applyFill="1" applyBorder="1" applyAlignment="1">
      <alignment horizontal="left" vertical="center"/>
    </xf>
    <xf numFmtId="0" fontId="44" fillId="5" borderId="7" xfId="3" applyFont="1" applyFill="1" applyBorder="1" applyAlignment="1">
      <alignment horizontal="center" vertical="center" wrapText="1"/>
    </xf>
    <xf numFmtId="0" fontId="44" fillId="5" borderId="12" xfId="3" applyFont="1" applyFill="1" applyBorder="1" applyAlignment="1">
      <alignment horizontal="center" vertical="center" wrapText="1"/>
    </xf>
    <xf numFmtId="0" fontId="44" fillId="5" borderId="13" xfId="3" applyFont="1" applyFill="1" applyBorder="1" applyAlignment="1">
      <alignment horizontal="center" vertical="center" wrapText="1"/>
    </xf>
    <xf numFmtId="0" fontId="10" fillId="0" borderId="0" xfId="3" applyFont="1" applyFill="1" applyBorder="1" applyAlignment="1">
      <alignment horizontal="left" vertical="center" wrapText="1"/>
    </xf>
    <xf numFmtId="0" fontId="10" fillId="0" borderId="0" xfId="3" applyFont="1" applyBorder="1" applyAlignment="1">
      <alignment horizontal="left" vertical="center" wrapText="1"/>
    </xf>
    <xf numFmtId="0" fontId="5" fillId="3" borderId="0" xfId="3" applyFont="1" applyFill="1" applyAlignment="1">
      <alignment horizontal="left" vertical="center"/>
    </xf>
    <xf numFmtId="0" fontId="11" fillId="0" borderId="0" xfId="3" applyFont="1" applyFill="1" applyBorder="1" applyAlignment="1">
      <alignment horizontal="left" indent="2"/>
    </xf>
    <xf numFmtId="0" fontId="3" fillId="2" borderId="2" xfId="3" applyFont="1" applyFill="1" applyBorder="1" applyAlignment="1">
      <alignment horizontal="left" vertical="center" wrapText="1"/>
    </xf>
    <xf numFmtId="0" fontId="3" fillId="2" borderId="3" xfId="3" applyFont="1" applyFill="1" applyBorder="1" applyAlignment="1">
      <alignment horizontal="left" vertical="center" wrapText="1"/>
    </xf>
    <xf numFmtId="0" fontId="3" fillId="2" borderId="4" xfId="3" applyFont="1" applyFill="1" applyBorder="1" applyAlignment="1">
      <alignment horizontal="left" vertical="center" wrapText="1"/>
    </xf>
    <xf numFmtId="0" fontId="3" fillId="2" borderId="5" xfId="3" applyFont="1" applyFill="1" applyBorder="1" applyAlignment="1">
      <alignment horizontal="left" vertical="center" wrapText="1"/>
    </xf>
    <xf numFmtId="0" fontId="3" fillId="2" borderId="6" xfId="3" applyFont="1" applyFill="1" applyBorder="1" applyAlignment="1">
      <alignment horizontal="left" vertical="center" wrapText="1"/>
    </xf>
    <xf numFmtId="0" fontId="27" fillId="0" borderId="0" xfId="3" applyFont="1" applyBorder="1" applyAlignment="1">
      <alignment horizontal="justify" vertical="center"/>
    </xf>
    <xf numFmtId="0" fontId="23" fillId="2" borderId="1" xfId="3" applyFont="1" applyFill="1" applyBorder="1" applyAlignment="1">
      <alignment horizontal="left" vertical="justify" wrapText="1"/>
    </xf>
    <xf numFmtId="0" fontId="23" fillId="2" borderId="2" xfId="3" applyFont="1" applyFill="1" applyBorder="1" applyAlignment="1">
      <alignment horizontal="left" vertical="justify" wrapText="1"/>
    </xf>
    <xf numFmtId="0" fontId="23" fillId="2" borderId="3" xfId="3" applyFont="1" applyFill="1" applyBorder="1" applyAlignment="1">
      <alignment horizontal="left" vertical="justify" wrapText="1"/>
    </xf>
    <xf numFmtId="0" fontId="23" fillId="2" borderId="14" xfId="3" applyFont="1" applyFill="1" applyBorder="1" applyAlignment="1">
      <alignment horizontal="left" vertical="justify" wrapText="1"/>
    </xf>
    <xf numFmtId="0" fontId="23" fillId="2" borderId="0" xfId="3" applyFont="1" applyFill="1" applyBorder="1" applyAlignment="1">
      <alignment horizontal="left" vertical="justify" wrapText="1"/>
    </xf>
    <xf numFmtId="0" fontId="23" fillId="2" borderId="15" xfId="3" applyFont="1" applyFill="1" applyBorder="1" applyAlignment="1">
      <alignment horizontal="left" vertical="justify" wrapText="1"/>
    </xf>
    <xf numFmtId="0" fontId="23" fillId="2" borderId="4" xfId="3" applyFont="1" applyFill="1" applyBorder="1" applyAlignment="1">
      <alignment horizontal="left" vertical="justify" wrapText="1"/>
    </xf>
    <xf numFmtId="0" fontId="23" fillId="2" borderId="5" xfId="3" applyFont="1" applyFill="1" applyBorder="1" applyAlignment="1">
      <alignment horizontal="left" vertical="justify" wrapText="1"/>
    </xf>
    <xf numFmtId="0" fontId="23" fillId="2" borderId="6" xfId="3" applyFont="1" applyFill="1" applyBorder="1" applyAlignment="1">
      <alignment horizontal="left" vertical="justify" wrapText="1"/>
    </xf>
    <xf numFmtId="0" fontId="21" fillId="3" borderId="0" xfId="3" applyFont="1" applyFill="1" applyAlignment="1">
      <alignment horizontal="left" vertical="center"/>
    </xf>
    <xf numFmtId="0" fontId="29" fillId="5" borderId="7" xfId="3" applyFont="1" applyFill="1" applyBorder="1" applyAlignment="1">
      <alignment horizontal="center" vertical="center" wrapText="1"/>
    </xf>
    <xf numFmtId="0" fontId="23" fillId="2" borderId="7" xfId="3" applyFont="1" applyFill="1" applyBorder="1" applyAlignment="1">
      <alignment horizontal="center" vertical="center"/>
    </xf>
    <xf numFmtId="0" fontId="13" fillId="12" borderId="12" xfId="0" applyFont="1" applyFill="1" applyBorder="1" applyAlignment="1">
      <alignment horizontal="left" vertical="center" wrapText="1"/>
    </xf>
    <xf numFmtId="0" fontId="13" fillId="12" borderId="18" xfId="0" applyFont="1" applyFill="1" applyBorder="1" applyAlignment="1">
      <alignment horizontal="left" vertical="center" wrapText="1"/>
    </xf>
    <xf numFmtId="0" fontId="13" fillId="12" borderId="13" xfId="0" applyFont="1" applyFill="1" applyBorder="1" applyAlignment="1">
      <alignment horizontal="left" vertical="center" wrapText="1"/>
    </xf>
    <xf numFmtId="0" fontId="9" fillId="5" borderId="7" xfId="3" applyFont="1" applyFill="1" applyBorder="1" applyAlignment="1">
      <alignment horizontal="center" vertical="center"/>
    </xf>
    <xf numFmtId="0" fontId="9" fillId="5" borderId="7" xfId="3" applyFont="1" applyFill="1" applyBorder="1" applyAlignment="1">
      <alignment horizontal="center" vertical="center" wrapText="1"/>
    </xf>
    <xf numFmtId="2" fontId="23" fillId="2" borderId="9" xfId="3" applyNumberFormat="1" applyFont="1" applyFill="1" applyBorder="1" applyAlignment="1">
      <alignment horizontal="center" vertical="center"/>
    </xf>
    <xf numFmtId="0" fontId="23" fillId="2" borderId="11" xfId="3" applyFont="1" applyFill="1" applyBorder="1" applyAlignment="1">
      <alignment horizontal="center" vertical="center"/>
    </xf>
    <xf numFmtId="0" fontId="22" fillId="2" borderId="9" xfId="3" applyFont="1" applyFill="1" applyBorder="1" applyAlignment="1">
      <alignment horizontal="center" vertical="center"/>
    </xf>
    <xf numFmtId="0" fontId="22" fillId="2" borderId="11" xfId="3" applyFont="1" applyFill="1" applyBorder="1" applyAlignment="1">
      <alignment horizontal="center" vertical="center"/>
    </xf>
    <xf numFmtId="0" fontId="38" fillId="2" borderId="9" xfId="3" applyFont="1" applyFill="1" applyBorder="1" applyAlignment="1">
      <alignment horizontal="center" vertical="center" wrapText="1"/>
    </xf>
    <xf numFmtId="0" fontId="38" fillId="2" borderId="11" xfId="3" applyFont="1" applyFill="1" applyBorder="1" applyAlignment="1">
      <alignment horizontal="center" vertical="center" wrapText="1"/>
    </xf>
    <xf numFmtId="0" fontId="22" fillId="2" borderId="1" xfId="3" applyFont="1" applyFill="1" applyBorder="1" applyAlignment="1">
      <alignment horizontal="left" vertical="center" wrapText="1"/>
    </xf>
    <xf numFmtId="0" fontId="22" fillId="2" borderId="2" xfId="3" applyFont="1" applyFill="1" applyBorder="1" applyAlignment="1">
      <alignment horizontal="left" vertical="center" wrapText="1"/>
    </xf>
    <xf numFmtId="0" fontId="22" fillId="2" borderId="3" xfId="3" applyFont="1" applyFill="1" applyBorder="1" applyAlignment="1">
      <alignment horizontal="left" vertical="center" wrapText="1"/>
    </xf>
    <xf numFmtId="0" fontId="22" fillId="2" borderId="4" xfId="3" applyFont="1" applyFill="1" applyBorder="1" applyAlignment="1">
      <alignment horizontal="left" vertical="center" wrapText="1"/>
    </xf>
    <xf numFmtId="0" fontId="22" fillId="2" borderId="5" xfId="3" applyFont="1" applyFill="1" applyBorder="1" applyAlignment="1">
      <alignment horizontal="left" vertical="center" wrapText="1"/>
    </xf>
    <xf numFmtId="0" fontId="22" fillId="2" borderId="6" xfId="3" applyFont="1" applyFill="1" applyBorder="1" applyAlignment="1">
      <alignment horizontal="left" vertical="center" wrapText="1"/>
    </xf>
    <xf numFmtId="0" fontId="23" fillId="2" borderId="16" xfId="3" applyFont="1" applyFill="1" applyBorder="1" applyAlignment="1">
      <alignment horizontal="center"/>
    </xf>
    <xf numFmtId="0" fontId="23" fillId="2" borderId="17" xfId="3" applyFont="1" applyFill="1" applyBorder="1" applyAlignment="1">
      <alignment horizontal="center"/>
    </xf>
    <xf numFmtId="0" fontId="27" fillId="5" borderId="7" xfId="3" applyFont="1" applyFill="1" applyBorder="1" applyAlignment="1">
      <alignment horizontal="center" vertical="center"/>
    </xf>
    <xf numFmtId="0" fontId="32" fillId="5" borderId="7" xfId="3" applyFont="1" applyFill="1" applyBorder="1" applyAlignment="1">
      <alignment horizontal="center" vertical="center"/>
    </xf>
    <xf numFmtId="0" fontId="23" fillId="6" borderId="8" xfId="3" applyFont="1" applyFill="1" applyBorder="1" applyAlignment="1">
      <alignment horizontal="center" vertical="center" wrapText="1"/>
    </xf>
    <xf numFmtId="0" fontId="23" fillId="2" borderId="4" xfId="3" applyFont="1" applyFill="1" applyBorder="1" applyAlignment="1">
      <alignment horizontal="center" vertical="center"/>
    </xf>
    <xf numFmtId="0" fontId="23" fillId="2" borderId="5" xfId="3" applyFont="1" applyFill="1" applyBorder="1" applyAlignment="1">
      <alignment horizontal="center" vertical="center"/>
    </xf>
    <xf numFmtId="0" fontId="23" fillId="2" borderId="6" xfId="3" applyFont="1" applyFill="1" applyBorder="1" applyAlignment="1">
      <alignment horizontal="center" vertical="center"/>
    </xf>
    <xf numFmtId="0" fontId="23" fillId="2" borderId="8" xfId="3" applyFont="1" applyFill="1" applyBorder="1" applyAlignment="1">
      <alignment horizontal="center" vertical="center"/>
    </xf>
    <xf numFmtId="0" fontId="22" fillId="2" borderId="8" xfId="3" applyFont="1" applyFill="1" applyBorder="1" applyAlignment="1">
      <alignment horizontal="center" vertical="center"/>
    </xf>
    <xf numFmtId="0" fontId="23" fillId="2" borderId="9" xfId="3" applyFont="1" applyFill="1" applyBorder="1" applyAlignment="1">
      <alignment horizontal="center" vertical="center"/>
    </xf>
    <xf numFmtId="0" fontId="22" fillId="2" borderId="14" xfId="3" applyFont="1" applyFill="1" applyBorder="1" applyAlignment="1">
      <alignment horizontal="left" vertical="center" wrapText="1"/>
    </xf>
    <xf numFmtId="0" fontId="22" fillId="2" borderId="0" xfId="3" applyFont="1" applyFill="1" applyBorder="1" applyAlignment="1">
      <alignment horizontal="left" vertical="center" wrapText="1"/>
    </xf>
    <xf numFmtId="0" fontId="22" fillId="2" borderId="15" xfId="3" applyFont="1" applyFill="1" applyBorder="1" applyAlignment="1">
      <alignment horizontal="left" vertical="center" wrapText="1"/>
    </xf>
    <xf numFmtId="0" fontId="22" fillId="2" borderId="9" xfId="3" applyFont="1" applyFill="1" applyBorder="1" applyAlignment="1">
      <alignment horizontal="left" vertical="center" wrapText="1"/>
    </xf>
    <xf numFmtId="0" fontId="22" fillId="2" borderId="10" xfId="3" applyFont="1" applyFill="1" applyBorder="1" applyAlignment="1">
      <alignment horizontal="left" vertical="center" wrapText="1"/>
    </xf>
    <xf numFmtId="0" fontId="22" fillId="2" borderId="11" xfId="3" applyFont="1" applyFill="1" applyBorder="1" applyAlignment="1">
      <alignment horizontal="left" vertical="center" wrapText="1"/>
    </xf>
    <xf numFmtId="0" fontId="22" fillId="2" borderId="9" xfId="3" applyFont="1" applyFill="1" applyBorder="1" applyAlignment="1">
      <alignment horizontal="center" vertical="center" wrapText="1"/>
    </xf>
    <xf numFmtId="0" fontId="22" fillId="2" borderId="11" xfId="3" applyFont="1" applyFill="1" applyBorder="1" applyAlignment="1">
      <alignment horizontal="center" vertical="center" wrapText="1"/>
    </xf>
    <xf numFmtId="0" fontId="27" fillId="5" borderId="7" xfId="3" applyFont="1" applyFill="1" applyBorder="1" applyAlignment="1">
      <alignment horizontal="center" vertical="center" wrapText="1"/>
    </xf>
    <xf numFmtId="0" fontId="32" fillId="5" borderId="7" xfId="3" applyFont="1" applyFill="1" applyBorder="1" applyAlignment="1">
      <alignment horizontal="center" vertical="center" wrapText="1"/>
    </xf>
    <xf numFmtId="0" fontId="45" fillId="6" borderId="0" xfId="0" applyFont="1" applyFill="1" applyBorder="1" applyAlignment="1">
      <alignment vertical="center" wrapText="1"/>
    </xf>
  </cellXfs>
  <cellStyles count="5">
    <cellStyle name="Millares" xfId="1" builtinId="3"/>
    <cellStyle name="Millares 10 10" xfId="4" xr:uid="{00000000-0005-0000-0000-000001000000}"/>
    <cellStyle name="Normal" xfId="0" builtinId="0"/>
    <cellStyle name="Normal 2" xfId="3" xr:uid="{00000000-0005-0000-0000-00000300000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GENERALES'!A1"/><Relationship Id="rId13" Type="http://schemas.openxmlformats.org/officeDocument/2006/relationships/hyperlink" Target="#'ANALISIS T&#201;CNICO'!A1"/><Relationship Id="rId3" Type="http://schemas.openxmlformats.org/officeDocument/2006/relationships/hyperlink" Target="#'AREA DE ESTUDIO'!A1"/><Relationship Id="rId7" Type="http://schemas.openxmlformats.org/officeDocument/2006/relationships/hyperlink" Target="#'PROBLEMA-OBJETIVO'!A1"/><Relationship Id="rId12" Type="http://schemas.openxmlformats.org/officeDocument/2006/relationships/hyperlink" Target="#'BRECHA DE SERVICIO'!A1"/><Relationship Id="rId17" Type="http://schemas.openxmlformats.org/officeDocument/2006/relationships/hyperlink" Target="#'MARCO LOGICO'!A1"/><Relationship Id="rId2" Type="http://schemas.openxmlformats.org/officeDocument/2006/relationships/image" Target="../media/image1.png"/><Relationship Id="rId16" Type="http://schemas.openxmlformats.org/officeDocument/2006/relationships/hyperlink" Target="#'IMPACTO AMBIENTAL'!A1"/><Relationship Id="rId1" Type="http://schemas.openxmlformats.org/officeDocument/2006/relationships/hyperlink" Target="#MEN&#218;!A1"/><Relationship Id="rId6" Type="http://schemas.openxmlformats.org/officeDocument/2006/relationships/hyperlink" Target="#'HORIZONTE DE EVALUACI&#211;N'!A1"/><Relationship Id="rId11" Type="http://schemas.openxmlformats.org/officeDocument/2006/relationships/hyperlink" Target="#'EVALUACION SOCIAL'!A1"/><Relationship Id="rId5" Type="http://schemas.openxmlformats.org/officeDocument/2006/relationships/hyperlink" Target="#'UNIDAD PRODUCTORA'!A1"/><Relationship Id="rId15" Type="http://schemas.openxmlformats.org/officeDocument/2006/relationships/hyperlink" Target="#GESTI&#211;N!A1"/><Relationship Id="rId10" Type="http://schemas.openxmlformats.org/officeDocument/2006/relationships/hyperlink" Target="#'COSTO TOTAL'!A1"/><Relationship Id="rId4" Type="http://schemas.openxmlformats.org/officeDocument/2006/relationships/hyperlink" Target="#INVOLUCRADOS!A1"/><Relationship Id="rId9" Type="http://schemas.openxmlformats.org/officeDocument/2006/relationships/hyperlink" Target="#'PROBLEMA-OBJETIVO'!A79"/><Relationship Id="rId14" Type="http://schemas.openxmlformats.org/officeDocument/2006/relationships/hyperlink" Target="#SOSTENIBILIDAD!A1"/></Relationships>
</file>

<file path=xl/drawings/drawing1.xml><?xml version="1.0" encoding="utf-8"?>
<xdr:wsDr xmlns:xdr="http://schemas.openxmlformats.org/drawingml/2006/spreadsheetDrawing" xmlns:a="http://schemas.openxmlformats.org/drawingml/2006/main">
  <xdr:twoCellAnchor>
    <xdr:from>
      <xdr:col>0</xdr:col>
      <xdr:colOff>228601</xdr:colOff>
      <xdr:row>3</xdr:row>
      <xdr:rowOff>133350</xdr:rowOff>
    </xdr:from>
    <xdr:to>
      <xdr:col>1</xdr:col>
      <xdr:colOff>127001</xdr:colOff>
      <xdr:row>8</xdr:row>
      <xdr:rowOff>6350</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800-0000FB000000}"/>
            </a:ext>
          </a:extLst>
        </xdr:cNvPr>
        <xdr:cNvSpPr/>
      </xdr:nvSpPr>
      <xdr:spPr>
        <a:xfrm>
          <a:off x="228601" y="365760"/>
          <a:ext cx="248920" cy="635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50000"/>
            <a:buFontTx/>
            <a:buBlip>
              <a:blip xmlns:r="http://schemas.openxmlformats.org/officeDocument/2006/relationships" r:embed="rId2"/>
            </a:buBlip>
          </a:pPr>
          <a:r>
            <a:rPr lang="es-MX" sz="1050" i="0" kern="1200">
              <a:solidFill>
                <a:schemeClr val="tx1"/>
              </a:solidFill>
              <a:effectLst/>
              <a:latin typeface="Agency FB" panose="020B0503020202020204" pitchFamily="34" charset="0"/>
              <a:ea typeface="Times New Roman" panose="02020603050405020304" pitchFamily="18" charset="0"/>
            </a:rPr>
            <a:t>Menú</a:t>
          </a:r>
          <a:endParaRPr lang="es-PE" sz="1600" i="0">
            <a:solidFill>
              <a:schemeClr val="tx1"/>
            </a:solidFill>
            <a:effectLst/>
            <a:latin typeface="Agency FB" panose="020B0503020202020204" pitchFamily="34" charset="0"/>
            <a:ea typeface="Times New Roman" panose="02020603050405020304" pitchFamily="18" charset="0"/>
          </a:endParaRPr>
        </a:p>
      </xdr:txBody>
    </xdr:sp>
    <xdr:clientData/>
  </xdr:twoCellAnchor>
  <xdr:twoCellAnchor>
    <xdr:from>
      <xdr:col>1</xdr:col>
      <xdr:colOff>123318</xdr:colOff>
      <xdr:row>5</xdr:row>
      <xdr:rowOff>176780</xdr:rowOff>
    </xdr:from>
    <xdr:to>
      <xdr:col>2</xdr:col>
      <xdr:colOff>552449</xdr:colOff>
      <xdr:row>8</xdr:row>
      <xdr:rowOff>16523</xdr:rowOff>
    </xdr:to>
    <xdr:sp macro="" textlink="">
      <xdr:nvSpPr>
        <xdr:cNvPr id="3" name="Rectángulo 2">
          <a:hlinkClick xmlns:r="http://schemas.openxmlformats.org/officeDocument/2006/relationships" r:id="rId3"/>
          <a:extLst>
            <a:ext uri="{FF2B5EF4-FFF2-40B4-BE49-F238E27FC236}">
              <a16:creationId xmlns:a16="http://schemas.microsoft.com/office/drawing/2014/main" id="{00000000-0008-0000-0800-0000FC000000}"/>
            </a:ext>
          </a:extLst>
        </xdr:cNvPr>
        <xdr:cNvSpPr/>
      </xdr:nvSpPr>
      <xdr:spPr>
        <a:xfrm>
          <a:off x="473838" y="365760"/>
          <a:ext cx="1153031" cy="16523"/>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Área de estudio / área de influencia</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2</xdr:col>
      <xdr:colOff>560040</xdr:colOff>
      <xdr:row>6</xdr:row>
      <xdr:rowOff>2942</xdr:rowOff>
    </xdr:from>
    <xdr:to>
      <xdr:col>4</xdr:col>
      <xdr:colOff>732</xdr:colOff>
      <xdr:row>8</xdr:row>
      <xdr:rowOff>21441</xdr:rowOff>
    </xdr:to>
    <xdr:sp macro="" textlink="">
      <xdr:nvSpPr>
        <xdr:cNvPr id="4" name="Rectángulo 3">
          <a:hlinkClick xmlns:r="http://schemas.openxmlformats.org/officeDocument/2006/relationships" r:id="rId4"/>
          <a:extLst>
            <a:ext uri="{FF2B5EF4-FFF2-40B4-BE49-F238E27FC236}">
              <a16:creationId xmlns:a16="http://schemas.microsoft.com/office/drawing/2014/main" id="{00000000-0008-0000-0800-0000FD000000}"/>
            </a:ext>
          </a:extLst>
        </xdr:cNvPr>
        <xdr:cNvSpPr/>
      </xdr:nvSpPr>
      <xdr:spPr>
        <a:xfrm>
          <a:off x="1634460" y="365760"/>
          <a:ext cx="1147572" cy="21441"/>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Involucrados</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2</xdr:col>
      <xdr:colOff>546098</xdr:colOff>
      <xdr:row>3</xdr:row>
      <xdr:rowOff>125801</xdr:rowOff>
    </xdr:from>
    <xdr:to>
      <xdr:col>4</xdr:col>
      <xdr:colOff>19050</xdr:colOff>
      <xdr:row>5</xdr:row>
      <xdr:rowOff>149694</xdr:rowOff>
    </xdr:to>
    <xdr:sp macro="" textlink="">
      <xdr:nvSpPr>
        <xdr:cNvPr id="5" name="Rectángulo 4">
          <a:hlinkClick xmlns:r="http://schemas.openxmlformats.org/officeDocument/2006/relationships" r:id="rId5"/>
          <a:extLst>
            <a:ext uri="{FF2B5EF4-FFF2-40B4-BE49-F238E27FC236}">
              <a16:creationId xmlns:a16="http://schemas.microsoft.com/office/drawing/2014/main" id="{00000000-0008-0000-0800-0000FE000000}"/>
            </a:ext>
          </a:extLst>
        </xdr:cNvPr>
        <xdr:cNvSpPr/>
      </xdr:nvSpPr>
      <xdr:spPr>
        <a:xfrm>
          <a:off x="1620518" y="365760"/>
          <a:ext cx="1179832"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1" kern="1200">
              <a:solidFill>
                <a:srgbClr val="000000"/>
              </a:solidFill>
              <a:effectLst/>
              <a:latin typeface="Agency FB" panose="020B0503020202020204" pitchFamily="34" charset="0"/>
              <a:ea typeface="Times New Roman" panose="02020603050405020304" pitchFamily="18" charset="0"/>
            </a:rPr>
            <a:t> </a:t>
          </a:r>
          <a:r>
            <a:rPr lang="es-MX" sz="1100" i="0" kern="1200">
              <a:solidFill>
                <a:srgbClr val="000000"/>
              </a:solidFill>
              <a:effectLst/>
              <a:latin typeface="Agency FB" panose="020B0503020202020204" pitchFamily="34" charset="0"/>
              <a:ea typeface="Times New Roman" panose="02020603050405020304" pitchFamily="18" charset="0"/>
            </a:rPr>
            <a:t>Unidad Productora</a:t>
          </a:r>
          <a:endParaRPr lang="es-PE" sz="1100" i="0">
            <a:effectLst/>
            <a:latin typeface="Agency FB" panose="020B0503020202020204" pitchFamily="34" charset="0"/>
            <a:ea typeface="Times New Roman" panose="02020603050405020304" pitchFamily="18" charset="0"/>
          </a:endParaRPr>
        </a:p>
      </xdr:txBody>
    </xdr:sp>
    <xdr:clientData/>
  </xdr:twoCellAnchor>
  <xdr:twoCellAnchor>
    <xdr:from>
      <xdr:col>5</xdr:col>
      <xdr:colOff>195746</xdr:colOff>
      <xdr:row>3</xdr:row>
      <xdr:rowOff>128943</xdr:rowOff>
    </xdr:from>
    <xdr:to>
      <xdr:col>6</xdr:col>
      <xdr:colOff>406400</xdr:colOff>
      <xdr:row>5</xdr:row>
      <xdr:rowOff>149087</xdr:rowOff>
    </xdr:to>
    <xdr:sp macro="" textlink="">
      <xdr:nvSpPr>
        <xdr:cNvPr id="6" name="Rectángulo 5">
          <a:hlinkClick xmlns:r="http://schemas.openxmlformats.org/officeDocument/2006/relationships" r:id="rId6"/>
          <a:extLst>
            <a:ext uri="{FF2B5EF4-FFF2-40B4-BE49-F238E27FC236}">
              <a16:creationId xmlns:a16="http://schemas.microsoft.com/office/drawing/2014/main" id="{00000000-0008-0000-0800-0000FF000000}"/>
            </a:ext>
          </a:extLst>
        </xdr:cNvPr>
        <xdr:cNvSpPr/>
      </xdr:nvSpPr>
      <xdr:spPr>
        <a:xfrm>
          <a:off x="3700946" y="365760"/>
          <a:ext cx="934554"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5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Horizonte de evaluación </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4</xdr:col>
      <xdr:colOff>33606</xdr:colOff>
      <xdr:row>3</xdr:row>
      <xdr:rowOff>125939</xdr:rowOff>
    </xdr:from>
    <xdr:to>
      <xdr:col>5</xdr:col>
      <xdr:colOff>171450</xdr:colOff>
      <xdr:row>5</xdr:row>
      <xdr:rowOff>152031</xdr:rowOff>
    </xdr:to>
    <xdr:sp macro="" textlink="">
      <xdr:nvSpPr>
        <xdr:cNvPr id="7" name="Rectángulo 6">
          <a:hlinkClick xmlns:r="http://schemas.openxmlformats.org/officeDocument/2006/relationships" r:id="rId7"/>
          <a:extLst>
            <a:ext uri="{FF2B5EF4-FFF2-40B4-BE49-F238E27FC236}">
              <a16:creationId xmlns:a16="http://schemas.microsoft.com/office/drawing/2014/main" id="{00000000-0008-0000-0800-000000010000}"/>
            </a:ext>
          </a:extLst>
        </xdr:cNvPr>
        <xdr:cNvSpPr/>
      </xdr:nvSpPr>
      <xdr:spPr>
        <a:xfrm>
          <a:off x="2814906" y="365760"/>
          <a:ext cx="861744"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50000"/>
            <a:buFontTx/>
            <a:buBlip>
              <a:blip xmlns:r="http://schemas.openxmlformats.org/officeDocument/2006/relationships" r:embed="rId2"/>
            </a:buBlip>
          </a:pPr>
          <a:r>
            <a:rPr lang="es-PE" sz="1050" b="0" i="0">
              <a:solidFill>
                <a:schemeClr val="tx1"/>
              </a:solidFill>
              <a:effectLst/>
              <a:latin typeface="Agency FB" panose="020B0503020202020204" pitchFamily="34" charset="0"/>
              <a:ea typeface="Times New Roman" panose="02020603050405020304" pitchFamily="18" charset="0"/>
            </a:rPr>
            <a:t>Problema</a:t>
          </a:r>
          <a:r>
            <a:rPr lang="es-PE" sz="1050" b="0" i="0" baseline="0">
              <a:solidFill>
                <a:schemeClr val="tx1"/>
              </a:solidFill>
              <a:effectLst/>
              <a:latin typeface="Agency FB" panose="020B0503020202020204" pitchFamily="34" charset="0"/>
              <a:ea typeface="Times New Roman" panose="02020603050405020304" pitchFamily="18" charset="0"/>
            </a:rPr>
            <a:t> /objetivo</a:t>
          </a:r>
          <a:endParaRPr lang="es-PE" sz="1050" b="0" i="0">
            <a:solidFill>
              <a:schemeClr val="tx1"/>
            </a:solidFill>
            <a:effectLst/>
            <a:latin typeface="Agency FB" panose="020B0503020202020204" pitchFamily="34" charset="0"/>
            <a:ea typeface="Times New Roman" panose="02020603050405020304" pitchFamily="18" charset="0"/>
          </a:endParaRPr>
        </a:p>
      </xdr:txBody>
    </xdr:sp>
    <xdr:clientData/>
  </xdr:twoCellAnchor>
  <xdr:twoCellAnchor>
    <xdr:from>
      <xdr:col>1</xdr:col>
      <xdr:colOff>149080</xdr:colOff>
      <xdr:row>3</xdr:row>
      <xdr:rowOff>131776</xdr:rowOff>
    </xdr:from>
    <xdr:to>
      <xdr:col>2</xdr:col>
      <xdr:colOff>539750</xdr:colOff>
      <xdr:row>5</xdr:row>
      <xdr:rowOff>155670</xdr:rowOff>
    </xdr:to>
    <xdr:sp macro="" textlink="">
      <xdr:nvSpPr>
        <xdr:cNvPr id="8" name="Rectángulo 7">
          <a:hlinkClick xmlns:r="http://schemas.openxmlformats.org/officeDocument/2006/relationships" r:id="rId8"/>
          <a:extLst>
            <a:ext uri="{FF2B5EF4-FFF2-40B4-BE49-F238E27FC236}">
              <a16:creationId xmlns:a16="http://schemas.microsoft.com/office/drawing/2014/main" id="{00000000-0008-0000-0800-000001010000}"/>
            </a:ext>
          </a:extLst>
        </xdr:cNvPr>
        <xdr:cNvSpPr/>
      </xdr:nvSpPr>
      <xdr:spPr>
        <a:xfrm>
          <a:off x="499600" y="365760"/>
          <a:ext cx="1114570"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Datos generales</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4</xdr:col>
      <xdr:colOff>20544</xdr:colOff>
      <xdr:row>6</xdr:row>
      <xdr:rowOff>8007</xdr:rowOff>
    </xdr:from>
    <xdr:to>
      <xdr:col>5</xdr:col>
      <xdr:colOff>209550</xdr:colOff>
      <xdr:row>8</xdr:row>
      <xdr:rowOff>34099</xdr:rowOff>
    </xdr:to>
    <xdr:sp macro="" textlink="">
      <xdr:nvSpPr>
        <xdr:cNvPr id="9" name="Rectángulo 8">
          <a:hlinkClick xmlns:r="http://schemas.openxmlformats.org/officeDocument/2006/relationships" r:id="rId9"/>
          <a:extLst>
            <a:ext uri="{FF2B5EF4-FFF2-40B4-BE49-F238E27FC236}">
              <a16:creationId xmlns:a16="http://schemas.microsoft.com/office/drawing/2014/main" id="{00000000-0008-0000-0800-000002010000}"/>
            </a:ext>
          </a:extLst>
        </xdr:cNvPr>
        <xdr:cNvSpPr/>
      </xdr:nvSpPr>
      <xdr:spPr>
        <a:xfrm>
          <a:off x="2801844" y="365760"/>
          <a:ext cx="912906" cy="34099"/>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5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Alternativas</a:t>
          </a:r>
          <a:r>
            <a:rPr lang="es-MX" sz="1050" i="0" kern="1200" baseline="0">
              <a:solidFill>
                <a:srgbClr val="000000"/>
              </a:solidFill>
              <a:effectLst/>
              <a:latin typeface="Agency FB" panose="020B0503020202020204" pitchFamily="34" charset="0"/>
              <a:ea typeface="Times New Roman" panose="02020603050405020304" pitchFamily="18" charset="0"/>
            </a:rPr>
            <a:t> de Solución</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6</xdr:col>
      <xdr:colOff>447739</xdr:colOff>
      <xdr:row>5</xdr:row>
      <xdr:rowOff>179066</xdr:rowOff>
    </xdr:from>
    <xdr:to>
      <xdr:col>7</xdr:col>
      <xdr:colOff>549339</xdr:colOff>
      <xdr:row>8</xdr:row>
      <xdr:rowOff>28713</xdr:rowOff>
    </xdr:to>
    <xdr:sp macro="" textlink="">
      <xdr:nvSpPr>
        <xdr:cNvPr id="10" name="Rectángulo 9">
          <a:hlinkClick xmlns:r="http://schemas.openxmlformats.org/officeDocument/2006/relationships" r:id="rId10"/>
          <a:extLst>
            <a:ext uri="{FF2B5EF4-FFF2-40B4-BE49-F238E27FC236}">
              <a16:creationId xmlns:a16="http://schemas.microsoft.com/office/drawing/2014/main" id="{00000000-0008-0000-0800-000003010000}"/>
            </a:ext>
          </a:extLst>
        </xdr:cNvPr>
        <xdr:cNvSpPr/>
      </xdr:nvSpPr>
      <xdr:spPr>
        <a:xfrm>
          <a:off x="4676839" y="365760"/>
          <a:ext cx="825500" cy="28713"/>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PE" sz="1050" i="0">
              <a:solidFill>
                <a:schemeClr val="tx1"/>
              </a:solidFill>
              <a:effectLst/>
              <a:latin typeface="Agency FB" panose="020B0503020202020204" pitchFamily="34" charset="0"/>
              <a:ea typeface="Times New Roman" panose="02020603050405020304" pitchFamily="18" charset="0"/>
            </a:rPr>
            <a:t>Costos</a:t>
          </a:r>
        </a:p>
      </xdr:txBody>
    </xdr:sp>
    <xdr:clientData/>
  </xdr:twoCellAnchor>
  <xdr:twoCellAnchor>
    <xdr:from>
      <xdr:col>7</xdr:col>
      <xdr:colOff>574052</xdr:colOff>
      <xdr:row>3</xdr:row>
      <xdr:rowOff>136557</xdr:rowOff>
    </xdr:from>
    <xdr:to>
      <xdr:col>9</xdr:col>
      <xdr:colOff>95250</xdr:colOff>
      <xdr:row>5</xdr:row>
      <xdr:rowOff>151020</xdr:rowOff>
    </xdr:to>
    <xdr:sp macro="" textlink="">
      <xdr:nvSpPr>
        <xdr:cNvPr id="11" name="Rectángulo 10">
          <a:hlinkClick xmlns:r="http://schemas.openxmlformats.org/officeDocument/2006/relationships" r:id="rId11"/>
          <a:extLst>
            <a:ext uri="{FF2B5EF4-FFF2-40B4-BE49-F238E27FC236}">
              <a16:creationId xmlns:a16="http://schemas.microsoft.com/office/drawing/2014/main" id="{00000000-0008-0000-0800-000004010000}"/>
            </a:ext>
          </a:extLst>
        </xdr:cNvPr>
        <xdr:cNvSpPr/>
      </xdr:nvSpPr>
      <xdr:spPr>
        <a:xfrm>
          <a:off x="5527052" y="365760"/>
          <a:ext cx="1250938"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Evaluación social</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0</xdr:col>
      <xdr:colOff>285750</xdr:colOff>
      <xdr:row>0</xdr:row>
      <xdr:rowOff>123825</xdr:rowOff>
    </xdr:from>
    <xdr:to>
      <xdr:col>2</xdr:col>
      <xdr:colOff>527050</xdr:colOff>
      <xdr:row>2</xdr:row>
      <xdr:rowOff>133350</xdr:rowOff>
    </xdr:to>
    <xdr:sp macro="" textlink="">
      <xdr:nvSpPr>
        <xdr:cNvPr id="12" name="CuadroTexto 11">
          <a:extLst>
            <a:ext uri="{FF2B5EF4-FFF2-40B4-BE49-F238E27FC236}">
              <a16:creationId xmlns:a16="http://schemas.microsoft.com/office/drawing/2014/main" id="{00000000-0008-0000-0800-000005010000}"/>
            </a:ext>
          </a:extLst>
        </xdr:cNvPr>
        <xdr:cNvSpPr txBox="1"/>
      </xdr:nvSpPr>
      <xdr:spPr>
        <a:xfrm>
          <a:off x="285750" y="123825"/>
          <a:ext cx="1315720" cy="241935"/>
        </a:xfrm>
        <a:prstGeom prst="rect">
          <a:avLst/>
        </a:prstGeom>
        <a:solidFill>
          <a:schemeClr val="bg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400" b="1">
              <a:solidFill>
                <a:schemeClr val="accent6"/>
              </a:solidFill>
            </a:rPr>
            <a:t>ANÁLISIS</a:t>
          </a:r>
          <a:r>
            <a:rPr lang="es-PE" sz="1400" b="1" baseline="0">
              <a:solidFill>
                <a:schemeClr val="accent6"/>
              </a:solidFill>
            </a:rPr>
            <a:t> TÉCNICO</a:t>
          </a:r>
          <a:endParaRPr lang="es-PE" sz="1400" b="1">
            <a:solidFill>
              <a:schemeClr val="accent6"/>
            </a:solidFill>
          </a:endParaRPr>
        </a:p>
      </xdr:txBody>
    </xdr:sp>
    <xdr:clientData/>
  </xdr:twoCellAnchor>
  <xdr:twoCellAnchor>
    <xdr:from>
      <xdr:col>9</xdr:col>
      <xdr:colOff>85272</xdr:colOff>
      <xdr:row>0</xdr:row>
      <xdr:rowOff>97065</xdr:rowOff>
    </xdr:from>
    <xdr:to>
      <xdr:col>11</xdr:col>
      <xdr:colOff>107949</xdr:colOff>
      <xdr:row>2</xdr:row>
      <xdr:rowOff>106589</xdr:rowOff>
    </xdr:to>
    <xdr:sp macro="[2]!instructivobmc" textlink="">
      <xdr:nvSpPr>
        <xdr:cNvPr id="13" name="CuadroTexto 12">
          <a:extLst>
            <a:ext uri="{FF2B5EF4-FFF2-40B4-BE49-F238E27FC236}">
              <a16:creationId xmlns:a16="http://schemas.microsoft.com/office/drawing/2014/main" id="{00000000-0008-0000-0800-000006010000}"/>
            </a:ext>
          </a:extLst>
        </xdr:cNvPr>
        <xdr:cNvSpPr txBox="1"/>
      </xdr:nvSpPr>
      <xdr:spPr>
        <a:xfrm>
          <a:off x="6768012" y="97065"/>
          <a:ext cx="2034357" cy="268695"/>
        </a:xfrm>
        <a:prstGeom prst="rect">
          <a:avLst/>
        </a:prstGeom>
        <a:solidFill>
          <a:schemeClr val="bg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400" b="1">
              <a:solidFill>
                <a:schemeClr val="accent6"/>
              </a:solidFill>
            </a:rPr>
            <a:t>INSTRUCTIVO</a:t>
          </a:r>
        </a:p>
      </xdr:txBody>
    </xdr:sp>
    <xdr:clientData/>
  </xdr:twoCellAnchor>
  <xdr:twoCellAnchor>
    <xdr:from>
      <xdr:col>5</xdr:col>
      <xdr:colOff>205128</xdr:colOff>
      <xdr:row>6</xdr:row>
      <xdr:rowOff>8284</xdr:rowOff>
    </xdr:from>
    <xdr:to>
      <xdr:col>6</xdr:col>
      <xdr:colOff>415782</xdr:colOff>
      <xdr:row>8</xdr:row>
      <xdr:rowOff>34376</xdr:rowOff>
    </xdr:to>
    <xdr:sp macro="" textlink="">
      <xdr:nvSpPr>
        <xdr:cNvPr id="14" name="Rectángulo 13">
          <a:hlinkClick xmlns:r="http://schemas.openxmlformats.org/officeDocument/2006/relationships" r:id="rId12"/>
          <a:extLst>
            <a:ext uri="{FF2B5EF4-FFF2-40B4-BE49-F238E27FC236}">
              <a16:creationId xmlns:a16="http://schemas.microsoft.com/office/drawing/2014/main" id="{00000000-0008-0000-0800-000007010000}"/>
            </a:ext>
          </a:extLst>
        </xdr:cNvPr>
        <xdr:cNvSpPr/>
      </xdr:nvSpPr>
      <xdr:spPr>
        <a:xfrm>
          <a:off x="3710328" y="365760"/>
          <a:ext cx="934554" cy="34376"/>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5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Brecha</a:t>
          </a:r>
          <a:r>
            <a:rPr lang="es-MX" sz="1050" i="0" kern="1200" baseline="0">
              <a:solidFill>
                <a:srgbClr val="000000"/>
              </a:solidFill>
              <a:effectLst/>
              <a:latin typeface="Agency FB" panose="020B0503020202020204" pitchFamily="34" charset="0"/>
              <a:ea typeface="Times New Roman" panose="02020603050405020304" pitchFamily="18" charset="0"/>
            </a:rPr>
            <a:t> de servicio</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6</xdr:col>
      <xdr:colOff>438150</xdr:colOff>
      <xdr:row>3</xdr:row>
      <xdr:rowOff>128104</xdr:rowOff>
    </xdr:from>
    <xdr:to>
      <xdr:col>7</xdr:col>
      <xdr:colOff>539750</xdr:colOff>
      <xdr:row>5</xdr:row>
      <xdr:rowOff>137054</xdr:rowOff>
    </xdr:to>
    <xdr:sp macro="" textlink="">
      <xdr:nvSpPr>
        <xdr:cNvPr id="15" name="Rectángulo 14">
          <a:hlinkClick xmlns:r="http://schemas.openxmlformats.org/officeDocument/2006/relationships" r:id="rId13"/>
          <a:extLst>
            <a:ext uri="{FF2B5EF4-FFF2-40B4-BE49-F238E27FC236}">
              <a16:creationId xmlns:a16="http://schemas.microsoft.com/office/drawing/2014/main" id="{00000000-0008-0000-0800-000008010000}"/>
            </a:ext>
          </a:extLst>
        </xdr:cNvPr>
        <xdr:cNvSpPr/>
      </xdr:nvSpPr>
      <xdr:spPr>
        <a:xfrm>
          <a:off x="4667250" y="365760"/>
          <a:ext cx="825500"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PE" sz="1050" i="0">
              <a:solidFill>
                <a:schemeClr val="tx1"/>
              </a:solidFill>
              <a:effectLst/>
              <a:latin typeface="Agency FB" panose="020B0503020202020204" pitchFamily="34" charset="0"/>
              <a:ea typeface="Times New Roman" panose="02020603050405020304" pitchFamily="18" charset="0"/>
            </a:rPr>
            <a:t>Análisis técnico</a:t>
          </a:r>
        </a:p>
      </xdr:txBody>
    </xdr:sp>
    <xdr:clientData/>
  </xdr:twoCellAnchor>
  <xdr:twoCellAnchor>
    <xdr:from>
      <xdr:col>7</xdr:col>
      <xdr:colOff>574164</xdr:colOff>
      <xdr:row>6</xdr:row>
      <xdr:rowOff>1933</xdr:rowOff>
    </xdr:from>
    <xdr:to>
      <xdr:col>9</xdr:col>
      <xdr:colOff>88899</xdr:colOff>
      <xdr:row>8</xdr:row>
      <xdr:rowOff>35063</xdr:rowOff>
    </xdr:to>
    <xdr:sp macro="" textlink="">
      <xdr:nvSpPr>
        <xdr:cNvPr id="16" name="Rectángulo 15">
          <a:hlinkClick xmlns:r="http://schemas.openxmlformats.org/officeDocument/2006/relationships" r:id="rId14"/>
          <a:extLst>
            <a:ext uri="{FF2B5EF4-FFF2-40B4-BE49-F238E27FC236}">
              <a16:creationId xmlns:a16="http://schemas.microsoft.com/office/drawing/2014/main" id="{00000000-0008-0000-0800-000009010000}"/>
            </a:ext>
          </a:extLst>
        </xdr:cNvPr>
        <xdr:cNvSpPr/>
      </xdr:nvSpPr>
      <xdr:spPr>
        <a:xfrm>
          <a:off x="5527164" y="365760"/>
          <a:ext cx="1244475" cy="35063"/>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Sostenibilidad</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9</xdr:col>
      <xdr:colOff>130735</xdr:colOff>
      <xdr:row>3</xdr:row>
      <xdr:rowOff>128917</xdr:rowOff>
    </xdr:from>
    <xdr:to>
      <xdr:col>10</xdr:col>
      <xdr:colOff>168835</xdr:colOff>
      <xdr:row>5</xdr:row>
      <xdr:rowOff>143380</xdr:rowOff>
    </xdr:to>
    <xdr:sp macro="" textlink="">
      <xdr:nvSpPr>
        <xdr:cNvPr id="17" name="Rectángulo 16">
          <a:hlinkClick xmlns:r="http://schemas.openxmlformats.org/officeDocument/2006/relationships" r:id="rId15"/>
          <a:extLst>
            <a:ext uri="{FF2B5EF4-FFF2-40B4-BE49-F238E27FC236}">
              <a16:creationId xmlns:a16="http://schemas.microsoft.com/office/drawing/2014/main" id="{00000000-0008-0000-0800-00000A010000}"/>
            </a:ext>
          </a:extLst>
        </xdr:cNvPr>
        <xdr:cNvSpPr/>
      </xdr:nvSpPr>
      <xdr:spPr>
        <a:xfrm>
          <a:off x="6813475" y="365760"/>
          <a:ext cx="1043940" cy="0"/>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Gestión </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9</xdr:col>
      <xdr:colOff>76200</xdr:colOff>
      <xdr:row>5</xdr:row>
      <xdr:rowOff>178443</xdr:rowOff>
    </xdr:from>
    <xdr:to>
      <xdr:col>10</xdr:col>
      <xdr:colOff>194348</xdr:colOff>
      <xdr:row>8</xdr:row>
      <xdr:rowOff>27423</xdr:rowOff>
    </xdr:to>
    <xdr:sp macro="" textlink="">
      <xdr:nvSpPr>
        <xdr:cNvPr id="18" name="Rectángulo 17">
          <a:hlinkClick xmlns:r="http://schemas.openxmlformats.org/officeDocument/2006/relationships" r:id="rId16"/>
          <a:extLst>
            <a:ext uri="{FF2B5EF4-FFF2-40B4-BE49-F238E27FC236}">
              <a16:creationId xmlns:a16="http://schemas.microsoft.com/office/drawing/2014/main" id="{00000000-0008-0000-0800-00000B010000}"/>
            </a:ext>
          </a:extLst>
        </xdr:cNvPr>
        <xdr:cNvSpPr/>
      </xdr:nvSpPr>
      <xdr:spPr>
        <a:xfrm>
          <a:off x="6758940" y="365760"/>
          <a:ext cx="1123988" cy="27423"/>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60000"/>
            <a:buFontTx/>
            <a:buBlip>
              <a:blip xmlns:r="http://schemas.openxmlformats.org/officeDocument/2006/relationships" r:embed="rId2"/>
            </a:buBlip>
          </a:pPr>
          <a:r>
            <a:rPr lang="es-MX" sz="1050" i="0" kern="1200">
              <a:solidFill>
                <a:srgbClr val="000000"/>
              </a:solidFill>
              <a:effectLst/>
              <a:latin typeface="Agency FB" panose="020B0503020202020204" pitchFamily="34" charset="0"/>
              <a:ea typeface="Times New Roman" panose="02020603050405020304" pitchFamily="18" charset="0"/>
            </a:rPr>
            <a:t>Impacto ambiental</a:t>
          </a:r>
          <a:endParaRPr lang="es-PE" sz="1600" i="0">
            <a:effectLst/>
            <a:latin typeface="Agency FB" panose="020B0503020202020204" pitchFamily="34" charset="0"/>
            <a:ea typeface="Times New Roman" panose="02020603050405020304" pitchFamily="18" charset="0"/>
          </a:endParaRPr>
        </a:p>
      </xdr:txBody>
    </xdr:sp>
    <xdr:clientData/>
  </xdr:twoCellAnchor>
  <xdr:twoCellAnchor>
    <xdr:from>
      <xdr:col>10</xdr:col>
      <xdr:colOff>205369</xdr:colOff>
      <xdr:row>3</xdr:row>
      <xdr:rowOff>127315</xdr:rowOff>
    </xdr:from>
    <xdr:to>
      <xdr:col>11</xdr:col>
      <xdr:colOff>120650</xdr:colOff>
      <xdr:row>8</xdr:row>
      <xdr:rowOff>27924</xdr:rowOff>
    </xdr:to>
    <xdr:sp macro="" textlink="">
      <xdr:nvSpPr>
        <xdr:cNvPr id="19" name="Rectángulo 18">
          <a:hlinkClick xmlns:r="http://schemas.openxmlformats.org/officeDocument/2006/relationships" r:id="rId17"/>
          <a:extLst>
            <a:ext uri="{FF2B5EF4-FFF2-40B4-BE49-F238E27FC236}">
              <a16:creationId xmlns:a16="http://schemas.microsoft.com/office/drawing/2014/main" id="{00000000-0008-0000-0800-00000C010000}"/>
            </a:ext>
          </a:extLst>
        </xdr:cNvPr>
        <xdr:cNvSpPr/>
      </xdr:nvSpPr>
      <xdr:spPr>
        <a:xfrm>
          <a:off x="7893949" y="365760"/>
          <a:ext cx="921121" cy="27924"/>
        </a:xfrm>
        <a:prstGeom prst="rect">
          <a:avLst/>
        </a:prstGeom>
        <a:solidFill>
          <a:schemeClr val="bg2"/>
        </a:solidFill>
        <a:ln>
          <a:noFill/>
        </a:ln>
        <a:effectLst>
          <a:outerShdw blurRad="57785" dist="33020" dir="3180000" algn="ctr">
            <a:srgbClr val="000000">
              <a:alpha val="3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171450" indent="-171450" algn="l">
            <a:spcAft>
              <a:spcPts val="0"/>
            </a:spcAft>
            <a:buSzPct val="150000"/>
            <a:buFontTx/>
            <a:buBlip>
              <a:blip xmlns:r="http://schemas.openxmlformats.org/officeDocument/2006/relationships" r:embed="rId2"/>
            </a:buBlip>
          </a:pPr>
          <a:r>
            <a:rPr lang="es-MX" sz="1050" i="0" kern="1200">
              <a:solidFill>
                <a:schemeClr val="tx1"/>
              </a:solidFill>
              <a:effectLst/>
              <a:latin typeface="Agency FB" panose="020B0503020202020204" pitchFamily="34" charset="0"/>
              <a:ea typeface="Times New Roman" panose="02020603050405020304" pitchFamily="18" charset="0"/>
            </a:rPr>
            <a:t>Marco lógico</a:t>
          </a:r>
          <a:endParaRPr lang="es-PE" sz="1600" i="0">
            <a:solidFill>
              <a:schemeClr val="tx1"/>
            </a:solidFill>
            <a:effectLst/>
            <a:latin typeface="Agency FB" panose="020B0503020202020204" pitchFamily="34" charset="0"/>
            <a:ea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CIR%202020\0.2.%202do%20ENTREGABLE%20PI%20CA&#209;ON%20....9\8.2.%20FORMULACION...9\9.%20COSTOS%20INVERSION%20....9\1.%20PRESUPUESTO%20PI%20Turismo%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CIR%202020\0.2.%202do%20ENTREGABLE%20PI%20CA&#209;ON%20....9\8.0.%20PERFIL%20F6%20-%20F7%20%20-%20Actualizado...9\0.1.%20formato6b_PIP%20TURISMO................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formato6b_directiva001_2019_PIPAPA.....CEL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Presupuesto"/>
      <sheetName val="PRESUPUESTO (2)"/>
      <sheetName val="C 1"/>
      <sheetName val="SUSTENTO DE COSTOS"/>
      <sheetName val="C 2"/>
      <sheetName val="C3"/>
      <sheetName val="C 4"/>
      <sheetName val="PMA"/>
      <sheetName val="MITIG AMB"/>
    </sheetNames>
    <sheetDataSet>
      <sheetData sheetId="0"/>
      <sheetData sheetId="1">
        <row r="386">
          <cell r="M386">
            <v>475455.27687841142</v>
          </cell>
          <cell r="N386">
            <v>475455.27687841142</v>
          </cell>
          <cell r="P386">
            <v>440236.36748001061</v>
          </cell>
        </row>
        <row r="387">
          <cell r="M387">
            <v>475455.27687841142</v>
          </cell>
          <cell r="N387">
            <v>475455.27687841142</v>
          </cell>
          <cell r="P387">
            <v>440236.36748001061</v>
          </cell>
        </row>
        <row r="388">
          <cell r="M388">
            <v>5705463.322540937</v>
          </cell>
          <cell r="N388">
            <v>5705463.322540937</v>
          </cell>
          <cell r="P388">
            <v>5282836.4097601278</v>
          </cell>
        </row>
        <row r="389">
          <cell r="M389">
            <v>713182.91531761712</v>
          </cell>
          <cell r="N389">
            <v>713182.91531761712</v>
          </cell>
          <cell r="P389">
            <v>660354.55122001597</v>
          </cell>
        </row>
        <row r="390">
          <cell r="M390">
            <v>237727.63843920571</v>
          </cell>
          <cell r="N390">
            <v>237727.63843920571</v>
          </cell>
          <cell r="P390">
            <v>220118.1837400053</v>
          </cell>
        </row>
      </sheetData>
      <sheetData sheetId="2"/>
      <sheetData sheetId="3"/>
      <sheetData sheetId="4">
        <row r="7">
          <cell r="E7">
            <v>5</v>
          </cell>
          <cell r="F7">
            <v>2172</v>
          </cell>
          <cell r="I7">
            <v>9601.42</v>
          </cell>
        </row>
        <row r="9">
          <cell r="E9">
            <v>5</v>
          </cell>
          <cell r="F9">
            <v>2172</v>
          </cell>
          <cell r="I9">
            <v>9601.42</v>
          </cell>
        </row>
        <row r="11">
          <cell r="E11">
            <v>1</v>
          </cell>
          <cell r="F11">
            <v>37805</v>
          </cell>
          <cell r="I11">
            <v>32699.735000000001</v>
          </cell>
        </row>
        <row r="14">
          <cell r="E14">
            <v>5</v>
          </cell>
          <cell r="F14">
            <v>2122</v>
          </cell>
          <cell r="I14">
            <v>9389.67</v>
          </cell>
        </row>
        <row r="16">
          <cell r="E16">
            <v>1</v>
          </cell>
          <cell r="F16">
            <v>2122</v>
          </cell>
          <cell r="I16">
            <v>1877.934</v>
          </cell>
        </row>
        <row r="17">
          <cell r="E17">
            <v>1</v>
          </cell>
          <cell r="F17">
            <v>2122</v>
          </cell>
          <cell r="I17">
            <v>1877.934</v>
          </cell>
        </row>
        <row r="18">
          <cell r="E18">
            <v>1</v>
          </cell>
          <cell r="F18">
            <v>2122</v>
          </cell>
          <cell r="I18">
            <v>1877.934</v>
          </cell>
        </row>
        <row r="19">
          <cell r="E19">
            <v>1</v>
          </cell>
          <cell r="F19">
            <v>2122</v>
          </cell>
          <cell r="I19">
            <v>1877.934</v>
          </cell>
        </row>
        <row r="20">
          <cell r="E20">
            <v>1</v>
          </cell>
          <cell r="F20">
            <v>2122</v>
          </cell>
          <cell r="I20">
            <v>1877.934</v>
          </cell>
        </row>
        <row r="21">
          <cell r="E21">
            <v>1</v>
          </cell>
          <cell r="F21">
            <v>2122</v>
          </cell>
          <cell r="I21">
            <v>1877.934</v>
          </cell>
        </row>
        <row r="23">
          <cell r="E23">
            <v>5</v>
          </cell>
          <cell r="F23">
            <v>15357.5</v>
          </cell>
          <cell r="I23">
            <v>65349.012499999997</v>
          </cell>
        </row>
        <row r="25">
          <cell r="E25">
            <v>1</v>
          </cell>
          <cell r="F25">
            <v>54900</v>
          </cell>
          <cell r="I25">
            <v>49786.3</v>
          </cell>
        </row>
        <row r="28">
          <cell r="E28">
            <v>5</v>
          </cell>
          <cell r="F28">
            <v>23657.5</v>
          </cell>
          <cell r="I28">
            <v>100499.51250000001</v>
          </cell>
        </row>
        <row r="30">
          <cell r="E30">
            <v>1</v>
          </cell>
          <cell r="F30">
            <v>535870</v>
          </cell>
          <cell r="I30">
            <v>471551.89</v>
          </cell>
        </row>
      </sheetData>
      <sheetData sheetId="5">
        <row r="6">
          <cell r="E6">
            <v>5</v>
          </cell>
          <cell r="F6">
            <v>2122</v>
          </cell>
          <cell r="I6">
            <v>9389.67</v>
          </cell>
        </row>
        <row r="7">
          <cell r="E7">
            <v>5</v>
          </cell>
          <cell r="F7">
            <v>2122</v>
          </cell>
          <cell r="I7">
            <v>9389.67</v>
          </cell>
        </row>
        <row r="9">
          <cell r="E9">
            <v>5</v>
          </cell>
          <cell r="F9">
            <v>2122</v>
          </cell>
          <cell r="I9">
            <v>9389.67</v>
          </cell>
        </row>
        <row r="10">
          <cell r="E10">
            <v>5</v>
          </cell>
          <cell r="F10">
            <v>2122</v>
          </cell>
          <cell r="I10">
            <v>9389.67</v>
          </cell>
        </row>
        <row r="12">
          <cell r="E12">
            <v>5</v>
          </cell>
          <cell r="F12">
            <v>2122</v>
          </cell>
          <cell r="I12">
            <v>9389.67</v>
          </cell>
        </row>
        <row r="13">
          <cell r="E13">
            <v>5</v>
          </cell>
          <cell r="F13">
            <v>2122</v>
          </cell>
          <cell r="I13">
            <v>9389.67</v>
          </cell>
        </row>
        <row r="14">
          <cell r="E14">
            <v>5</v>
          </cell>
          <cell r="F14">
            <v>2122</v>
          </cell>
          <cell r="I14">
            <v>9389.67</v>
          </cell>
        </row>
        <row r="17">
          <cell r="E17">
            <v>1</v>
          </cell>
          <cell r="F17">
            <v>2122</v>
          </cell>
          <cell r="I17">
            <v>1877.934</v>
          </cell>
        </row>
        <row r="18">
          <cell r="E18">
            <v>1</v>
          </cell>
          <cell r="F18">
            <v>2122</v>
          </cell>
          <cell r="I18">
            <v>1877.934</v>
          </cell>
        </row>
        <row r="19">
          <cell r="E19">
            <v>1</v>
          </cell>
          <cell r="F19">
            <v>2122</v>
          </cell>
          <cell r="I19">
            <v>1877.934</v>
          </cell>
        </row>
        <row r="20">
          <cell r="E20">
            <v>1</v>
          </cell>
          <cell r="F20">
            <v>2122</v>
          </cell>
          <cell r="I20">
            <v>1877.934</v>
          </cell>
        </row>
        <row r="21">
          <cell r="E21">
            <v>1</v>
          </cell>
          <cell r="F21">
            <v>2122</v>
          </cell>
          <cell r="I21">
            <v>1877.934</v>
          </cell>
        </row>
        <row r="22">
          <cell r="E22">
            <v>1</v>
          </cell>
          <cell r="F22">
            <v>2122</v>
          </cell>
          <cell r="I22">
            <v>1877.934</v>
          </cell>
        </row>
        <row r="23">
          <cell r="E23">
            <v>1</v>
          </cell>
          <cell r="F23">
            <v>37805</v>
          </cell>
          <cell r="I23">
            <v>32699.735000000001</v>
          </cell>
        </row>
        <row r="24">
          <cell r="E24">
            <v>5</v>
          </cell>
          <cell r="F24">
            <v>2000</v>
          </cell>
          <cell r="I24">
            <v>8470</v>
          </cell>
        </row>
        <row r="26">
          <cell r="E26">
            <v>20</v>
          </cell>
          <cell r="F26">
            <v>1553.5</v>
          </cell>
          <cell r="I26">
            <v>27804.289999999997</v>
          </cell>
        </row>
        <row r="27">
          <cell r="E27">
            <v>3</v>
          </cell>
          <cell r="F27">
            <v>76242.5</v>
          </cell>
          <cell r="I27">
            <v>197228.99249999999</v>
          </cell>
        </row>
        <row r="29">
          <cell r="E29">
            <v>10</v>
          </cell>
          <cell r="F29">
            <v>1553.5</v>
          </cell>
          <cell r="I29">
            <v>423.5</v>
          </cell>
        </row>
        <row r="30">
          <cell r="E30">
            <v>2</v>
          </cell>
          <cell r="F30">
            <v>76242.5</v>
          </cell>
          <cell r="I30">
            <v>131485.995</v>
          </cell>
        </row>
        <row r="33">
          <cell r="E33">
            <v>5</v>
          </cell>
          <cell r="F33">
            <v>2122</v>
          </cell>
          <cell r="I33">
            <v>9389.67</v>
          </cell>
        </row>
        <row r="34">
          <cell r="E34">
            <v>5</v>
          </cell>
          <cell r="F34">
            <v>2122</v>
          </cell>
          <cell r="I34">
            <v>9389.67</v>
          </cell>
        </row>
        <row r="35">
          <cell r="E35">
            <v>5</v>
          </cell>
          <cell r="F35">
            <v>2122</v>
          </cell>
          <cell r="I35">
            <v>9389.67</v>
          </cell>
        </row>
        <row r="36">
          <cell r="E36">
            <v>5</v>
          </cell>
          <cell r="F36">
            <v>2122</v>
          </cell>
          <cell r="I36">
            <v>9389.67</v>
          </cell>
        </row>
        <row r="37">
          <cell r="E37">
            <v>7</v>
          </cell>
          <cell r="F37">
            <v>1553.5</v>
          </cell>
          <cell r="I37">
            <v>9731.5014999999985</v>
          </cell>
        </row>
        <row r="38">
          <cell r="E38">
            <v>7</v>
          </cell>
          <cell r="F38">
            <v>1553.5</v>
          </cell>
          <cell r="I38">
            <v>9731.5014999999985</v>
          </cell>
        </row>
        <row r="40">
          <cell r="E40">
            <v>5</v>
          </cell>
          <cell r="F40">
            <v>2122</v>
          </cell>
          <cell r="I40">
            <v>9389.67</v>
          </cell>
        </row>
        <row r="41">
          <cell r="E41">
            <v>5</v>
          </cell>
          <cell r="F41">
            <v>2122</v>
          </cell>
          <cell r="I41">
            <v>9389.67</v>
          </cell>
        </row>
      </sheetData>
      <sheetData sheetId="6">
        <row r="5">
          <cell r="E5">
            <v>5</v>
          </cell>
          <cell r="F5">
            <v>31939</v>
          </cell>
          <cell r="I5">
            <v>142794.66500000001</v>
          </cell>
        </row>
        <row r="7">
          <cell r="E7">
            <v>1</v>
          </cell>
          <cell r="F7">
            <v>10039</v>
          </cell>
          <cell r="I7">
            <v>9123.0329999999994</v>
          </cell>
        </row>
        <row r="9">
          <cell r="E9">
            <v>1</v>
          </cell>
          <cell r="F9">
            <v>150000</v>
          </cell>
          <cell r="I9">
            <v>136350</v>
          </cell>
        </row>
        <row r="10">
          <cell r="E10">
            <v>1</v>
          </cell>
          <cell r="F10">
            <v>200000</v>
          </cell>
          <cell r="I10">
            <v>181800</v>
          </cell>
        </row>
        <row r="11">
          <cell r="E11">
            <v>1</v>
          </cell>
          <cell r="F11">
            <v>30000</v>
          </cell>
          <cell r="I11">
            <v>27270</v>
          </cell>
        </row>
        <row r="12">
          <cell r="E12">
            <v>5</v>
          </cell>
          <cell r="F12">
            <v>3740</v>
          </cell>
          <cell r="I12">
            <v>16396.900000000001</v>
          </cell>
        </row>
        <row r="13">
          <cell r="E13">
            <v>1</v>
          </cell>
          <cell r="F13">
            <v>77342.5</v>
          </cell>
          <cell r="I13">
            <v>66997.097500000003</v>
          </cell>
        </row>
        <row r="14">
          <cell r="E14">
            <v>1</v>
          </cell>
          <cell r="F14">
            <v>77342.5</v>
          </cell>
          <cell r="I14">
            <v>66997.097500000003</v>
          </cell>
        </row>
        <row r="15">
          <cell r="E15">
            <v>2</v>
          </cell>
          <cell r="F15">
            <v>54222.5</v>
          </cell>
          <cell r="I15">
            <v>93588.915000000008</v>
          </cell>
        </row>
        <row r="17">
          <cell r="E17">
            <v>1</v>
          </cell>
          <cell r="F17">
            <v>40000</v>
          </cell>
          <cell r="I17">
            <v>36360</v>
          </cell>
        </row>
        <row r="19">
          <cell r="E19">
            <v>1</v>
          </cell>
          <cell r="F19">
            <v>40000</v>
          </cell>
          <cell r="I19">
            <v>36360</v>
          </cell>
        </row>
        <row r="20">
          <cell r="E20">
            <v>1</v>
          </cell>
          <cell r="F20">
            <v>60000</v>
          </cell>
          <cell r="I20">
            <v>54540</v>
          </cell>
        </row>
        <row r="23">
          <cell r="E23">
            <v>2</v>
          </cell>
          <cell r="F23">
            <v>2172</v>
          </cell>
          <cell r="I23">
            <v>3840.5680000000002</v>
          </cell>
        </row>
        <row r="24">
          <cell r="E24">
            <v>2</v>
          </cell>
          <cell r="F24">
            <v>2172</v>
          </cell>
          <cell r="I24">
            <v>3840.5680000000002</v>
          </cell>
        </row>
        <row r="25">
          <cell r="E25">
            <v>2</v>
          </cell>
          <cell r="F25">
            <v>2172</v>
          </cell>
          <cell r="I25">
            <v>3840.5680000000002</v>
          </cell>
        </row>
        <row r="26">
          <cell r="E26">
            <v>2</v>
          </cell>
          <cell r="F26">
            <v>2172</v>
          </cell>
          <cell r="I26">
            <v>3840.5680000000002</v>
          </cell>
        </row>
        <row r="27">
          <cell r="E27">
            <v>2</v>
          </cell>
          <cell r="F27">
            <v>2172</v>
          </cell>
          <cell r="I27">
            <v>3840.5680000000002</v>
          </cell>
        </row>
        <row r="28">
          <cell r="E28">
            <v>10</v>
          </cell>
          <cell r="F28">
            <v>1000</v>
          </cell>
          <cell r="I28">
            <v>8470</v>
          </cell>
        </row>
        <row r="30">
          <cell r="E30">
            <v>2</v>
          </cell>
          <cell r="F30">
            <v>2172</v>
          </cell>
          <cell r="I30">
            <v>3840.5680000000002</v>
          </cell>
        </row>
        <row r="31">
          <cell r="E31">
            <v>2</v>
          </cell>
          <cell r="F31">
            <v>2172</v>
          </cell>
          <cell r="I31">
            <v>3840.5680000000002</v>
          </cell>
        </row>
        <row r="32">
          <cell r="E32">
            <v>2</v>
          </cell>
          <cell r="F32">
            <v>2172</v>
          </cell>
          <cell r="I32">
            <v>3840.5680000000002</v>
          </cell>
        </row>
        <row r="33">
          <cell r="E33">
            <v>2</v>
          </cell>
          <cell r="F33">
            <v>2172</v>
          </cell>
          <cell r="I33">
            <v>3840.5680000000002</v>
          </cell>
        </row>
        <row r="34">
          <cell r="E34">
            <v>2</v>
          </cell>
          <cell r="F34">
            <v>2172</v>
          </cell>
          <cell r="I34">
            <v>3840.5680000000002</v>
          </cell>
        </row>
        <row r="35">
          <cell r="E35">
            <v>10</v>
          </cell>
          <cell r="F35">
            <v>1000</v>
          </cell>
          <cell r="I35">
            <v>8470</v>
          </cell>
        </row>
        <row r="37">
          <cell r="E37">
            <v>2</v>
          </cell>
          <cell r="F37">
            <v>2172</v>
          </cell>
          <cell r="I37">
            <v>3840.5680000000002</v>
          </cell>
        </row>
        <row r="38">
          <cell r="E38">
            <v>2</v>
          </cell>
          <cell r="F38">
            <v>2172</v>
          </cell>
          <cell r="I38">
            <v>3840.5680000000002</v>
          </cell>
        </row>
        <row r="39">
          <cell r="E39">
            <v>2</v>
          </cell>
          <cell r="F39">
            <v>2172</v>
          </cell>
          <cell r="I39">
            <v>3840.5680000000002</v>
          </cell>
        </row>
        <row r="40">
          <cell r="E40">
            <v>2</v>
          </cell>
          <cell r="F40">
            <v>2172</v>
          </cell>
          <cell r="I40">
            <v>3840.5680000000002</v>
          </cell>
        </row>
        <row r="41">
          <cell r="E41">
            <v>2</v>
          </cell>
          <cell r="F41">
            <v>2172</v>
          </cell>
          <cell r="I41">
            <v>3840.5680000000002</v>
          </cell>
        </row>
        <row r="42">
          <cell r="E42">
            <v>10</v>
          </cell>
          <cell r="F42">
            <v>1000</v>
          </cell>
          <cell r="I42">
            <v>8470</v>
          </cell>
        </row>
        <row r="44">
          <cell r="E44">
            <v>2</v>
          </cell>
          <cell r="F44">
            <v>2172</v>
          </cell>
          <cell r="I44">
            <v>3840.5680000000002</v>
          </cell>
        </row>
        <row r="45">
          <cell r="E45">
            <v>2</v>
          </cell>
          <cell r="F45">
            <v>2172</v>
          </cell>
          <cell r="I45">
            <v>3840.5680000000002</v>
          </cell>
        </row>
        <row r="46">
          <cell r="E46">
            <v>2</v>
          </cell>
          <cell r="F46">
            <v>2172</v>
          </cell>
          <cell r="I46">
            <v>3840.5680000000002</v>
          </cell>
        </row>
        <row r="47">
          <cell r="E47">
            <v>2</v>
          </cell>
          <cell r="F47">
            <v>2172</v>
          </cell>
          <cell r="I47">
            <v>3840.5680000000002</v>
          </cell>
        </row>
        <row r="48">
          <cell r="E48">
            <v>2</v>
          </cell>
          <cell r="F48">
            <v>2172</v>
          </cell>
          <cell r="I48">
            <v>3840.5680000000002</v>
          </cell>
        </row>
        <row r="49">
          <cell r="E49">
            <v>10</v>
          </cell>
          <cell r="F49">
            <v>1000</v>
          </cell>
          <cell r="I49">
            <v>8470</v>
          </cell>
        </row>
        <row r="51">
          <cell r="E51">
            <v>15</v>
          </cell>
          <cell r="F51">
            <v>2122</v>
          </cell>
          <cell r="I51">
            <v>28169.01</v>
          </cell>
        </row>
        <row r="53">
          <cell r="E53">
            <v>1</v>
          </cell>
          <cell r="F53">
            <v>54900</v>
          </cell>
          <cell r="I53">
            <v>49786.3</v>
          </cell>
        </row>
        <row r="56">
          <cell r="E56">
            <v>3</v>
          </cell>
          <cell r="F56">
            <v>2122</v>
          </cell>
          <cell r="I56">
            <v>5633.8019999999997</v>
          </cell>
        </row>
        <row r="57">
          <cell r="E57">
            <v>9</v>
          </cell>
          <cell r="F57">
            <v>2172</v>
          </cell>
          <cell r="I57">
            <v>17282.556</v>
          </cell>
        </row>
        <row r="59">
          <cell r="E59">
            <v>1</v>
          </cell>
          <cell r="F59">
            <v>50000</v>
          </cell>
          <cell r="I59">
            <v>45450</v>
          </cell>
        </row>
        <row r="60">
          <cell r="E60">
            <v>5</v>
          </cell>
          <cell r="F60">
            <v>9439</v>
          </cell>
          <cell r="I60">
            <v>41307.165000000008</v>
          </cell>
        </row>
        <row r="61">
          <cell r="E61">
            <v>3</v>
          </cell>
          <cell r="F61">
            <v>42430</v>
          </cell>
          <cell r="I61">
            <v>108391.23000000001</v>
          </cell>
        </row>
        <row r="62">
          <cell r="E62">
            <v>3</v>
          </cell>
          <cell r="F62">
            <v>42430</v>
          </cell>
          <cell r="I62">
            <v>108391.23000000001</v>
          </cell>
        </row>
        <row r="63">
          <cell r="E63">
            <v>3</v>
          </cell>
          <cell r="F63">
            <v>42430</v>
          </cell>
          <cell r="I63">
            <v>108391.23000000001</v>
          </cell>
        </row>
      </sheetData>
      <sheetData sheetId="7">
        <row r="20">
          <cell r="F20">
            <v>19504.939999999999</v>
          </cell>
        </row>
      </sheetData>
      <sheetData sheetId="8">
        <row r="50">
          <cell r="J50">
            <v>587650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GENERALES"/>
      <sheetName val="AREA DE ESTUDIO"/>
      <sheetName val="UNIDAD PRODUCTORA"/>
      <sheetName val="INVOLUCRADOS"/>
      <sheetName val="PROBLEMA-OBJETIVO"/>
      <sheetName val="HORIZONTE DE EVALUACIÓN"/>
      <sheetName val="BRECHA DE SERVICIO"/>
      <sheetName val="ANALISIS TÉCNICO"/>
      <sheetName val="auxiliar"/>
      <sheetName val="COSTO TOTAL"/>
      <sheetName val="EVALUACION SOCIAL"/>
      <sheetName val="SOSTENIBILIDAD"/>
      <sheetName val="IMPACTO AMBIENTAL"/>
      <sheetName val="GESTIÓN"/>
      <sheetName val="MARCO LOGICO"/>
      <sheetName val="CONCLUSIONES"/>
      <sheetName val="FIRMAS"/>
      <sheetName val="ANEXOS"/>
      <sheetName val="Protocolo final"/>
      <sheetName val="DETALLE DEL COSTO TOTAL"/>
      <sheetName val="Hoja1"/>
      <sheetName val="Hoja2"/>
      <sheetName val="0.1. formato6b_PIP TURISMO...."/>
    </sheetNames>
    <definedNames>
      <definedName name="instructivobmc"/>
    </definedNames>
    <sheetDataSet>
      <sheetData sheetId="0"/>
      <sheetData sheetId="1"/>
      <sheetData sheetId="2"/>
      <sheetData sheetId="3"/>
      <sheetData sheetId="4"/>
      <sheetData sheetId="5"/>
      <sheetData sheetId="6"/>
      <sheetData sheetId="7"/>
      <sheetData sheetId="8"/>
      <sheetData sheetId="9">
        <row r="8">
          <cell r="C8" t="str">
            <v>Señal TIPO INFORMATIVA SERIE B-3</v>
          </cell>
          <cell r="D8">
            <v>5</v>
          </cell>
        </row>
        <row r="9">
          <cell r="C9" t="str">
            <v>Señal TIPO INFORMATIVA SERIE C-6</v>
          </cell>
          <cell r="D9">
            <v>5</v>
          </cell>
        </row>
        <row r="10">
          <cell r="C10" t="str">
            <v>Señal TIPO INFORMATIVA SERIE B-3</v>
          </cell>
          <cell r="D10">
            <v>1</v>
          </cell>
        </row>
        <row r="11">
          <cell r="C11" t="str">
            <v>Señal TIPO INFORMATIVA SERIE B-4</v>
          </cell>
          <cell r="D11">
            <v>1</v>
          </cell>
        </row>
        <row r="12">
          <cell r="C12" t="str">
            <v>Señal TIPO INFORMATIVA SERIE C-6</v>
          </cell>
          <cell r="D12">
            <v>1</v>
          </cell>
        </row>
        <row r="13">
          <cell r="C13" t="str">
            <v>Señal TIPO INFORMATIVA SERIE B-3</v>
          </cell>
          <cell r="D13">
            <v>1</v>
          </cell>
        </row>
        <row r="14">
          <cell r="C14" t="str">
            <v>Señal TIPO INFORMATIVA SERIE B-4</v>
          </cell>
          <cell r="D14">
            <v>1</v>
          </cell>
        </row>
        <row r="15">
          <cell r="C15" t="str">
            <v>Señal TIPO INFORMATIVA SERIE C-6</v>
          </cell>
          <cell r="D15">
            <v>1</v>
          </cell>
        </row>
        <row r="16">
          <cell r="C16" t="str">
            <v>Señal TIPO INFORMATIVA SERIE B-3</v>
          </cell>
          <cell r="D16">
            <v>1</v>
          </cell>
        </row>
        <row r="17">
          <cell r="C17" t="str">
            <v>Señal TIPO INFORMATIVA SERIE B-4</v>
          </cell>
          <cell r="D17">
            <v>3</v>
          </cell>
        </row>
        <row r="18">
          <cell r="C18" t="str">
            <v>Señal TIPO INFORMATIVA SERIE C-6</v>
          </cell>
          <cell r="D18">
            <v>2</v>
          </cell>
        </row>
        <row r="19">
          <cell r="C19" t="str">
            <v>Señal TIPO INFORMATIVA SERIE B-4</v>
          </cell>
          <cell r="D19">
            <v>2</v>
          </cell>
        </row>
        <row r="20">
          <cell r="C20" t="str">
            <v>Señal TIPO INFORMATIVA SERIE B-5</v>
          </cell>
          <cell r="D20">
            <v>2</v>
          </cell>
        </row>
        <row r="21">
          <cell r="C21" t="str">
            <v>Señal TIPO INFORMATIVA SERIE C-6</v>
          </cell>
          <cell r="D21">
            <v>1</v>
          </cell>
        </row>
        <row r="22">
          <cell r="C22" t="str">
            <v>Señal TIPO INFORMATIVA SERIE B-4</v>
          </cell>
          <cell r="D22">
            <v>2</v>
          </cell>
        </row>
        <row r="23">
          <cell r="C23" t="str">
            <v>Caseta de Información CAPITÁN RUMI     A= 16.00 m2</v>
          </cell>
          <cell r="D23">
            <v>1</v>
          </cell>
        </row>
        <row r="24">
          <cell r="C24" t="str">
            <v>Caseta de Información  MIRADOR DE SAN CRISTÓBAL     A= 16.00 m2</v>
          </cell>
          <cell r="D24">
            <v>2</v>
          </cell>
        </row>
        <row r="25">
          <cell r="C25" t="str">
            <v>Caseta de Información  MIRADOR DE QORIWAYRACHINA    A= 16.00 m2</v>
          </cell>
          <cell r="D25">
            <v>1</v>
          </cell>
        </row>
        <row r="26">
          <cell r="C26" t="str">
            <v>Caseta de Información en  CCONOC    A= 16.00 m2</v>
          </cell>
          <cell r="D26">
            <v>1</v>
          </cell>
        </row>
        <row r="28">
          <cell r="C28" t="str">
            <v xml:space="preserve">Señal TIPO REFERENCIA TIPO FLECHA DE PIEDRA </v>
          </cell>
          <cell r="D28">
            <v>5</v>
          </cell>
        </row>
        <row r="29">
          <cell r="C29" t="str">
            <v>Señal TIPO ORIENTACIÓN O1</v>
          </cell>
          <cell r="D29">
            <v>15</v>
          </cell>
        </row>
        <row r="31">
          <cell r="C31" t="str">
            <v>Metros Lineales</v>
          </cell>
          <cell r="D31">
            <v>1250</v>
          </cell>
        </row>
        <row r="32">
          <cell r="C32" t="str">
            <v>Metros Lineales</v>
          </cell>
          <cell r="D32">
            <v>960</v>
          </cell>
        </row>
        <row r="33">
          <cell r="C33" t="str">
            <v>Metros Lineales</v>
          </cell>
          <cell r="D33">
            <v>1700</v>
          </cell>
        </row>
        <row r="35">
          <cell r="C35" t="str">
            <v>Estacionamiento A=540 m2</v>
          </cell>
          <cell r="D35">
            <v>1</v>
          </cell>
        </row>
        <row r="36">
          <cell r="C36" t="str">
            <v>Estacionamiento A=291 m2</v>
          </cell>
          <cell r="D36">
            <v>1</v>
          </cell>
        </row>
        <row r="37">
          <cell r="C37" t="str">
            <v>Estacionamiento A=180 m2</v>
          </cell>
          <cell r="D37">
            <v>1</v>
          </cell>
        </row>
        <row r="39">
          <cell r="C39" t="str">
            <v>Arco</v>
          </cell>
          <cell r="D39">
            <v>1</v>
          </cell>
        </row>
        <row r="40">
          <cell r="C40" t="str">
            <v>Centro de Interpretacion A=1693.25 m2</v>
          </cell>
          <cell r="D40">
            <v>1</v>
          </cell>
        </row>
        <row r="41">
          <cell r="C41" t="str">
            <v>Muros de Interpretación A=10 m2</v>
          </cell>
          <cell r="D41">
            <v>1</v>
          </cell>
        </row>
        <row r="42">
          <cell r="C42" t="str">
            <v>Muros de Interpretación A=10 m2</v>
          </cell>
          <cell r="D42">
            <v>1</v>
          </cell>
        </row>
        <row r="43">
          <cell r="C43" t="str">
            <v>Muros de Interpretación A=10 m2</v>
          </cell>
          <cell r="D43">
            <v>1</v>
          </cell>
        </row>
        <row r="44">
          <cell r="C44" t="str">
            <v>Muros de Interpretación A=10 m2</v>
          </cell>
          <cell r="D44">
            <v>1</v>
          </cell>
        </row>
        <row r="46">
          <cell r="C46" t="str">
            <v>Metros Lineales</v>
          </cell>
          <cell r="D46">
            <v>150</v>
          </cell>
        </row>
        <row r="47">
          <cell r="C47" t="str">
            <v>Metros Lineales</v>
          </cell>
          <cell r="D47">
            <v>300</v>
          </cell>
        </row>
        <row r="48">
          <cell r="C48" t="str">
            <v>Metros Lineales</v>
          </cell>
          <cell r="D48">
            <v>300</v>
          </cell>
        </row>
        <row r="50">
          <cell r="C50" t="str">
            <v xml:space="preserve">Parador de Descanso TIPO 2 </v>
          </cell>
          <cell r="D50">
            <v>4</v>
          </cell>
        </row>
        <row r="51">
          <cell r="C51" t="str">
            <v xml:space="preserve">Parador de Descanso TIPO 1 </v>
          </cell>
          <cell r="D51">
            <v>3</v>
          </cell>
        </row>
        <row r="52">
          <cell r="C52" t="str">
            <v xml:space="preserve">Parador de Descanso TIPO 1 </v>
          </cell>
          <cell r="D52">
            <v>5</v>
          </cell>
        </row>
        <row r="53">
          <cell r="C53" t="str">
            <v xml:space="preserve">Parador de Descanso TIPO 2 </v>
          </cell>
          <cell r="D53">
            <v>2</v>
          </cell>
        </row>
        <row r="55">
          <cell r="C55" t="str">
            <v>Mirador A= 594.54 m2</v>
          </cell>
          <cell r="D55">
            <v>1</v>
          </cell>
        </row>
        <row r="56">
          <cell r="C56" t="str">
            <v>Mirador  A=  1160.00</v>
          </cell>
          <cell r="D56">
            <v>1</v>
          </cell>
        </row>
        <row r="57">
          <cell r="C57" t="str">
            <v>Mirador  A= 1160.00</v>
          </cell>
          <cell r="D57">
            <v>1</v>
          </cell>
        </row>
        <row r="58">
          <cell r="C58" t="str">
            <v>Escultura Tallada en Piedra</v>
          </cell>
          <cell r="D58">
            <v>3</v>
          </cell>
        </row>
        <row r="60">
          <cell r="C60" t="str">
            <v>Área de Exposición Cultural en el Sector de Rurmi Rumi A=200 m2</v>
          </cell>
          <cell r="D60">
            <v>1</v>
          </cell>
        </row>
        <row r="61">
          <cell r="C61" t="str">
            <v>Área de Exposición Cultural en el Sector de San Cristobal A= 200 m2</v>
          </cell>
          <cell r="D61">
            <v>1</v>
          </cell>
        </row>
        <row r="63">
          <cell r="C63" t="str">
            <v>Embarcadero  en CCONOC      A= 100 m2</v>
          </cell>
          <cell r="D63">
            <v>1</v>
          </cell>
        </row>
        <row r="64">
          <cell r="C64" t="str">
            <v>Embarcadero en CUNYAC      A= 100 m2</v>
          </cell>
          <cell r="D64">
            <v>1</v>
          </cell>
        </row>
        <row r="66">
          <cell r="C66" t="str">
            <v>Área de Camping en MIRADOR DE SAN CRISTÓBAL A= 796.42</v>
          </cell>
          <cell r="D66">
            <v>1</v>
          </cell>
        </row>
        <row r="69">
          <cell r="C69" t="str">
            <v>Señal TIPO INFORMATIVA SERIE B-4</v>
          </cell>
          <cell r="D69">
            <v>5</v>
          </cell>
        </row>
        <row r="70">
          <cell r="C70" t="str">
            <v>Señal TIPO INFORMATIVA SERIE C-6</v>
          </cell>
          <cell r="D70">
            <v>5</v>
          </cell>
        </row>
        <row r="71">
          <cell r="C71" t="str">
            <v>Señal TIPO INFORMATIVA SERIE C-6</v>
          </cell>
          <cell r="D71">
            <v>2</v>
          </cell>
        </row>
        <row r="72">
          <cell r="C72" t="str">
            <v>Señal INTERPRETACIÓN TIPO PEDESTAL</v>
          </cell>
          <cell r="D72">
            <v>1</v>
          </cell>
        </row>
        <row r="73">
          <cell r="C73" t="str">
            <v>Señal TIPO INFORMATIVA SERIE B-3</v>
          </cell>
          <cell r="D73">
            <v>8</v>
          </cell>
        </row>
        <row r="74">
          <cell r="C74" t="str">
            <v>Señal TIPO INFORMATIVA SERIE C-6</v>
          </cell>
          <cell r="D74">
            <v>7</v>
          </cell>
        </row>
        <row r="75">
          <cell r="C75" t="str">
            <v>Caseta de Información en  MIRADOR DE CAPULLIYOC       A= 16.00 m2</v>
          </cell>
          <cell r="D75">
            <v>1</v>
          </cell>
        </row>
        <row r="77">
          <cell r="C77" t="str">
            <v>Señal de Orientación tipo O2 TRAMO PEATONAL MIRADOR DE CAPULIYOC - PLAYA ROSALINAS</v>
          </cell>
          <cell r="D77">
            <v>4</v>
          </cell>
        </row>
        <row r="78">
          <cell r="C78" t="str">
            <v>Señal de Orientación tipo O1 TRAMO VEHICULAR RAMAL DE CACHORA – CACHORA - PARADOR TURÍSTICO DE CAPULLIYOC</v>
          </cell>
          <cell r="D78">
            <v>5</v>
          </cell>
        </row>
        <row r="79">
          <cell r="C79" t="str">
            <v xml:space="preserve"> Señal TIPO REFERENCIA TIPO FLECHA DE PIEDRA </v>
          </cell>
          <cell r="D79">
            <v>5</v>
          </cell>
        </row>
        <row r="81">
          <cell r="C81" t="str">
            <v>Metros Lineales</v>
          </cell>
          <cell r="D81">
            <v>9620</v>
          </cell>
        </row>
        <row r="83">
          <cell r="C83" t="str">
            <v xml:space="preserve">Estacionamiento A= 120.00 .m2 </v>
          </cell>
          <cell r="D83">
            <v>1</v>
          </cell>
        </row>
        <row r="85">
          <cell r="C85" t="str">
            <v>Muros de Interpretación A= 10.00 m2</v>
          </cell>
          <cell r="D85">
            <v>1</v>
          </cell>
        </row>
        <row r="86">
          <cell r="C86" t="str">
            <v>Muros de Interpretación A= 10.00 m2</v>
          </cell>
          <cell r="D86">
            <v>1</v>
          </cell>
        </row>
        <row r="87">
          <cell r="C87" t="str">
            <v>Muros de Interpretación A= 10.00 m2</v>
          </cell>
          <cell r="D87">
            <v>1</v>
          </cell>
        </row>
        <row r="88">
          <cell r="C88" t="str">
            <v>Muros de Interpretación A= 10.00 m2</v>
          </cell>
          <cell r="D88">
            <v>1</v>
          </cell>
        </row>
        <row r="89">
          <cell r="C89" t="str">
            <v>Muros de Interpretación A= 10.00 m2</v>
          </cell>
          <cell r="D89">
            <v>1</v>
          </cell>
        </row>
        <row r="91">
          <cell r="C91" t="str">
            <v xml:space="preserve"> Metros Lineales</v>
          </cell>
          <cell r="D91">
            <v>430</v>
          </cell>
        </row>
        <row r="93">
          <cell r="C93" t="str">
            <v xml:space="preserve">Parador de Descanso TIPO 2 </v>
          </cell>
          <cell r="D93">
            <v>6</v>
          </cell>
        </row>
        <row r="95">
          <cell r="C95" t="str">
            <v>Mirador A= 579.40 m2</v>
          </cell>
          <cell r="D95">
            <v>1</v>
          </cell>
        </row>
        <row r="98">
          <cell r="C98" t="str">
            <v>Señal informativas TIPO Serie B-3</v>
          </cell>
          <cell r="D98">
            <v>6</v>
          </cell>
        </row>
        <row r="99">
          <cell r="C99" t="str">
            <v>Señal TIPO INFORMATIVA SERIE B-4</v>
          </cell>
          <cell r="D99">
            <v>4</v>
          </cell>
        </row>
        <row r="100">
          <cell r="C100" t="str">
            <v>Señal informativas TIPO Serie C-6</v>
          </cell>
          <cell r="D100">
            <v>6</v>
          </cell>
        </row>
        <row r="101">
          <cell r="C101" t="str">
            <v>Señal TIPO INFORMATIVA SERIE C-6</v>
          </cell>
          <cell r="D101">
            <v>4</v>
          </cell>
        </row>
        <row r="102">
          <cell r="C102" t="str">
            <v>Caseta de Información A= 16.00 m2</v>
          </cell>
          <cell r="D102">
            <v>1</v>
          </cell>
        </row>
        <row r="103">
          <cell r="C103" t="str">
            <v>Caseta de Información A= 16.00 m2</v>
          </cell>
          <cell r="D103">
            <v>1</v>
          </cell>
        </row>
        <row r="105">
          <cell r="C105" t="str">
            <v xml:space="preserve">Señal TIPO orientación O1 </v>
          </cell>
          <cell r="D105">
            <v>8</v>
          </cell>
        </row>
        <row r="106">
          <cell r="C106" t="str">
            <v xml:space="preserve">Señal TIPO orientación O1 </v>
          </cell>
          <cell r="D106">
            <v>2</v>
          </cell>
        </row>
        <row r="108">
          <cell r="C108" t="str">
            <v>Estacionamiento A= 128.54 m2</v>
          </cell>
          <cell r="D108">
            <v>1</v>
          </cell>
        </row>
        <row r="109">
          <cell r="C109" t="str">
            <v>Estacionamiento A= 128.54 m2</v>
          </cell>
          <cell r="D109">
            <v>1</v>
          </cell>
        </row>
        <row r="111">
          <cell r="C111" t="str">
            <v>Muros de Interpretación A= 10.00 m2</v>
          </cell>
          <cell r="D111">
            <v>2</v>
          </cell>
        </row>
        <row r="112">
          <cell r="C112" t="str">
            <v>Muros de Interpretación A= 10.00 m2</v>
          </cell>
          <cell r="D112">
            <v>2</v>
          </cell>
        </row>
        <row r="113">
          <cell r="C113" t="str">
            <v>Muros de Interpretación A= 10.00 m2</v>
          </cell>
          <cell r="D113">
            <v>3</v>
          </cell>
        </row>
        <row r="114">
          <cell r="C114" t="str">
            <v>Centro de Interpretación A= 400.00 m2</v>
          </cell>
          <cell r="D114">
            <v>1</v>
          </cell>
        </row>
        <row r="115">
          <cell r="C115" t="str">
            <v>Centro de Interpretación A= 1693.25 m2</v>
          </cell>
          <cell r="D115">
            <v>1</v>
          </cell>
        </row>
        <row r="117">
          <cell r="C117" t="str">
            <v>Metros Lineales</v>
          </cell>
          <cell r="D117">
            <v>430</v>
          </cell>
        </row>
        <row r="118">
          <cell r="C118" t="str">
            <v>Metros Lineales</v>
          </cell>
          <cell r="D118">
            <v>2340</v>
          </cell>
        </row>
        <row r="120">
          <cell r="C120" t="str">
            <v xml:space="preserve">Parador de Descanso TIPO 2 </v>
          </cell>
          <cell r="D120">
            <v>3</v>
          </cell>
        </row>
        <row r="121">
          <cell r="C121" t="str">
            <v>Parador de Descanso TIPO 1</v>
          </cell>
          <cell r="D121">
            <v>2</v>
          </cell>
        </row>
        <row r="122">
          <cell r="C122" t="str">
            <v>Parador de Descanso TIPO 1</v>
          </cell>
          <cell r="D122">
            <v>4</v>
          </cell>
        </row>
        <row r="124">
          <cell r="C124" t="str">
            <v>Mirador  A= 1458.02 m2</v>
          </cell>
          <cell r="D124">
            <v>1</v>
          </cell>
        </row>
        <row r="125">
          <cell r="C125" t="str">
            <v>Mirador  A= 697.95 m2</v>
          </cell>
          <cell r="D125">
            <v>1</v>
          </cell>
        </row>
        <row r="127">
          <cell r="C127" t="str">
            <v>Área de Exposición Cultural  A= 200.00 m2</v>
          </cell>
          <cell r="D127">
            <v>1</v>
          </cell>
        </row>
        <row r="128">
          <cell r="C128" t="str">
            <v>Área de Exposición Cultural  A= 200.00 m2</v>
          </cell>
          <cell r="D128">
            <v>1</v>
          </cell>
        </row>
        <row r="131">
          <cell r="C131" t="str">
            <v>Señal TIPO INFORMATIVA SERIE C-6</v>
          </cell>
          <cell r="D131">
            <v>4</v>
          </cell>
        </row>
        <row r="132">
          <cell r="C132" t="str">
            <v>Señal INTERPRETACIÓN TIPO PEDESTAL</v>
          </cell>
          <cell r="D132">
            <v>3</v>
          </cell>
        </row>
        <row r="133">
          <cell r="C133" t="str">
            <v>Señal TIPO INFORMATIVA SERIE B-4</v>
          </cell>
          <cell r="D133">
            <v>5</v>
          </cell>
        </row>
        <row r="134">
          <cell r="C134" t="str">
            <v xml:space="preserve"> Señal TIPO INFORMATIVA SERIE C-6</v>
          </cell>
          <cell r="D134">
            <v>5</v>
          </cell>
        </row>
        <row r="135">
          <cell r="C135" t="str">
            <v>Caseta de Información  A= 16.00 m2</v>
          </cell>
          <cell r="D135">
            <v>1</v>
          </cell>
        </row>
        <row r="137">
          <cell r="C137" t="str">
            <v>Señal TIPO orientación 01</v>
          </cell>
          <cell r="D137">
            <v>10</v>
          </cell>
        </row>
        <row r="138">
          <cell r="C138" t="str">
            <v xml:space="preserve">Señal TIPO B-4 </v>
          </cell>
          <cell r="D138">
            <v>4</v>
          </cell>
        </row>
        <row r="140">
          <cell r="C140" t="str">
            <v>Estacionamiento A= 1534.51 m2</v>
          </cell>
          <cell r="D140">
            <v>1</v>
          </cell>
        </row>
        <row r="142">
          <cell r="C142" t="str">
            <v>Muros de Interpretación A= 10.00 m2</v>
          </cell>
          <cell r="D142">
            <v>2</v>
          </cell>
        </row>
        <row r="143">
          <cell r="C143" t="str">
            <v>Muros de Interpretación A= 10.00 m2</v>
          </cell>
          <cell r="D143">
            <v>2</v>
          </cell>
        </row>
        <row r="144">
          <cell r="C144" t="str">
            <v>Centro de Interpretacion - Sector Kiuñalla                         A= 1693.25 m2</v>
          </cell>
          <cell r="D144">
            <v>1</v>
          </cell>
        </row>
        <row r="145">
          <cell r="C145"/>
          <cell r="D145"/>
        </row>
        <row r="146">
          <cell r="C146" t="str">
            <v>Metros Lineales</v>
          </cell>
          <cell r="D146">
            <v>300</v>
          </cell>
        </row>
        <row r="148">
          <cell r="C148" t="str">
            <v>Parador de Descanso Pérgola tipo 3</v>
          </cell>
          <cell r="D148">
            <v>5</v>
          </cell>
        </row>
        <row r="150">
          <cell r="C150" t="str">
            <v>Mirador  A= 545.32 m2</v>
          </cell>
          <cell r="D150">
            <v>1</v>
          </cell>
        </row>
        <row r="152">
          <cell r="C152" t="str">
            <v>Área de Exposición Cultural A= 200.00 m2</v>
          </cell>
          <cell r="D152">
            <v>1</v>
          </cell>
        </row>
        <row r="154">
          <cell r="C154" t="str">
            <v>Área de Camping  A= 1000 m2</v>
          </cell>
          <cell r="D154">
            <v>1</v>
          </cell>
        </row>
        <row r="157">
          <cell r="C157" t="str">
            <v>Señal TIPO INFORMATIVA SERIE B-4</v>
          </cell>
          <cell r="D157">
            <v>2</v>
          </cell>
        </row>
        <row r="158">
          <cell r="C158" t="str">
            <v xml:space="preserve"> Señal TIPO INFORMATIVA SERIE C-6</v>
          </cell>
          <cell r="D158">
            <v>3</v>
          </cell>
        </row>
        <row r="159">
          <cell r="C159" t="str">
            <v xml:space="preserve"> Señal TIPO INFORMATIVA SERIE B-4</v>
          </cell>
          <cell r="D159">
            <v>3</v>
          </cell>
        </row>
        <row r="160">
          <cell r="C160" t="str">
            <v>Señal TIPO INFORMATIVA SERIE C-6</v>
          </cell>
          <cell r="D160">
            <v>5</v>
          </cell>
        </row>
        <row r="162">
          <cell r="C162" t="str">
            <v xml:space="preserve"> Señal TIPO INFORMATIVA SERIE B-4</v>
          </cell>
          <cell r="D162">
            <v>4</v>
          </cell>
        </row>
        <row r="163">
          <cell r="C163" t="str">
            <v xml:space="preserve"> Señal TIPO INFORMATIVA SERIE B-4</v>
          </cell>
          <cell r="D163">
            <v>4</v>
          </cell>
        </row>
        <row r="164">
          <cell r="C164"/>
          <cell r="D164"/>
        </row>
        <row r="165">
          <cell r="C165" t="str">
            <v xml:space="preserve"> Metros Lineales</v>
          </cell>
          <cell r="D165">
            <v>7800</v>
          </cell>
        </row>
        <row r="167">
          <cell r="C167" t="str">
            <v>Muros de Interpretación A= 10.00 m2</v>
          </cell>
          <cell r="D167">
            <v>2</v>
          </cell>
        </row>
        <row r="168">
          <cell r="C168" t="str">
            <v>Muros de Interpretación A= 10.00 m2</v>
          </cell>
          <cell r="D168">
            <v>1</v>
          </cell>
        </row>
        <row r="169">
          <cell r="C169" t="str">
            <v>Muros de Interpretación A= 10.00 m2</v>
          </cell>
          <cell r="D169">
            <v>1</v>
          </cell>
        </row>
        <row r="170">
          <cell r="C170" t="str">
            <v>Centro de Interpretación A= 400.00 m2</v>
          </cell>
          <cell r="D170">
            <v>1</v>
          </cell>
        </row>
        <row r="172">
          <cell r="C172" t="str">
            <v>Paradores de Descanso Pérgola TIPO 1</v>
          </cell>
          <cell r="D172">
            <v>6</v>
          </cell>
        </row>
        <row r="174">
          <cell r="C174" t="str">
            <v>Área de Camping   A= 120.00 .m2</v>
          </cell>
          <cell r="D174">
            <v>1</v>
          </cell>
        </row>
        <row r="175">
          <cell r="C175" t="str">
            <v>Parador turístico   A= 700.00 m2</v>
          </cell>
          <cell r="D175">
            <v>1</v>
          </cell>
        </row>
        <row r="176">
          <cell r="C176" t="str">
            <v>Parador turístico   A= 350.00 m2</v>
          </cell>
          <cell r="D176">
            <v>1</v>
          </cell>
        </row>
        <row r="179">
          <cell r="C179" t="str">
            <v>Señal INTERPRETACIÓN TIPO PEDESTAL</v>
          </cell>
          <cell r="D179">
            <v>3</v>
          </cell>
        </row>
        <row r="180">
          <cell r="C180" t="str">
            <v xml:space="preserve">Señal TIPO INFORMATIVA SERIE C-6 </v>
          </cell>
          <cell r="D180">
            <v>4</v>
          </cell>
        </row>
        <row r="181">
          <cell r="C181" t="str">
            <v>Señal TIPO INFORMATIVA SERIE B-4</v>
          </cell>
          <cell r="D181">
            <v>4</v>
          </cell>
        </row>
        <row r="182">
          <cell r="C182" t="str">
            <v>Caseta de Información A= 16.00 m2</v>
          </cell>
          <cell r="D182">
            <v>1</v>
          </cell>
        </row>
        <row r="184">
          <cell r="C184" t="str">
            <v>Señal TIPO orientación O1</v>
          </cell>
          <cell r="D184">
            <v>4</v>
          </cell>
        </row>
        <row r="185">
          <cell r="C185" t="str">
            <v xml:space="preserve">Señal TIPO SERIE C-6 </v>
          </cell>
          <cell r="D185">
            <v>4</v>
          </cell>
        </row>
        <row r="187">
          <cell r="C187" t="str">
            <v xml:space="preserve"> Metros Lineales</v>
          </cell>
          <cell r="D187">
            <v>225</v>
          </cell>
        </row>
        <row r="189">
          <cell r="C189" t="str">
            <v>Estacionamiento A= 1081.50 m2</v>
          </cell>
          <cell r="D189">
            <v>1</v>
          </cell>
        </row>
        <row r="190">
          <cell r="C190" t="str">
            <v>Estacionamiento   A= 100.00 m2</v>
          </cell>
          <cell r="D190">
            <v>1</v>
          </cell>
        </row>
        <row r="191">
          <cell r="C191" t="str">
            <v>Estacionamiento   A= 100.00 m2</v>
          </cell>
          <cell r="D191">
            <v>1</v>
          </cell>
        </row>
        <row r="193">
          <cell r="C193" t="str">
            <v>Muros de Interpretación A= 10.00 m2</v>
          </cell>
          <cell r="D193">
            <v>1</v>
          </cell>
        </row>
        <row r="194">
          <cell r="C194" t="str">
            <v>Muros de Interpretación A= 10.00 m2</v>
          </cell>
          <cell r="D194">
            <v>2</v>
          </cell>
        </row>
        <row r="195">
          <cell r="C195" t="str">
            <v>Muros de Interpretación A= 10.00 m2</v>
          </cell>
          <cell r="D195">
            <v>2</v>
          </cell>
        </row>
        <row r="196">
          <cell r="C196" t="str">
            <v>Muros de Interpretación A= 10.00 m2</v>
          </cell>
          <cell r="D196">
            <v>4</v>
          </cell>
        </row>
        <row r="197">
          <cell r="C197" t="str">
            <v>Centro de Interpretación   A= 500.00 m2</v>
          </cell>
          <cell r="D197">
            <v>1</v>
          </cell>
        </row>
        <row r="199">
          <cell r="C199" t="str">
            <v>Metros Lineales</v>
          </cell>
          <cell r="D199">
            <v>740</v>
          </cell>
        </row>
        <row r="201">
          <cell r="C201" t="str">
            <v>Parador de Descanso TIPO 3</v>
          </cell>
          <cell r="D201">
            <v>2</v>
          </cell>
        </row>
        <row r="202">
          <cell r="C202" t="str">
            <v>Parador de Descanso TIPO 3</v>
          </cell>
          <cell r="D202">
            <v>3</v>
          </cell>
        </row>
        <row r="203">
          <cell r="C203" t="str">
            <v>Parador de Descanso TIPO 1</v>
          </cell>
          <cell r="D203">
            <v>1</v>
          </cell>
        </row>
        <row r="204">
          <cell r="C204" t="str">
            <v>Parador de Descanso TIPO 1</v>
          </cell>
          <cell r="D204">
            <v>4</v>
          </cell>
        </row>
        <row r="205">
          <cell r="C205" t="str">
            <v>Parador de Descanso TIPO 1</v>
          </cell>
          <cell r="D205">
            <v>1</v>
          </cell>
        </row>
        <row r="207">
          <cell r="C207" t="str">
            <v>Mirador A= 800.00 m2</v>
          </cell>
          <cell r="D207">
            <v>1</v>
          </cell>
        </row>
        <row r="208">
          <cell r="C208" t="str">
            <v>Mirador  A= 150.00 m2</v>
          </cell>
          <cell r="D208">
            <v>3</v>
          </cell>
        </row>
        <row r="209">
          <cell r="C209" t="str">
            <v>Mirador  A= 150.00 m2</v>
          </cell>
          <cell r="D209">
            <v>1</v>
          </cell>
        </row>
        <row r="211">
          <cell r="C211" t="str">
            <v>Área de Exposición Cultural    A= 200.00 m2</v>
          </cell>
          <cell r="D211">
            <v>1</v>
          </cell>
        </row>
        <row r="214">
          <cell r="C214" t="str">
            <v xml:space="preserve">Señal de Orientación tipo O2 TRAMO PEATONAL </v>
          </cell>
          <cell r="D214">
            <v>14</v>
          </cell>
        </row>
        <row r="215">
          <cell r="C215" t="str">
            <v xml:space="preserve">Señal TIPO REFERENCIA TIPO FLECHA DE PIEDRA </v>
          </cell>
          <cell r="D215">
            <v>20</v>
          </cell>
        </row>
        <row r="216">
          <cell r="C216" t="str">
            <v xml:space="preserve"> Señal de Orientación tipo O1 </v>
          </cell>
          <cell r="D216">
            <v>9</v>
          </cell>
        </row>
        <row r="217">
          <cell r="C217" t="str">
            <v>Caseta de Información A= 16.00 m2</v>
          </cell>
          <cell r="D217">
            <v>1</v>
          </cell>
        </row>
        <row r="219">
          <cell r="C219" t="str">
            <v>Señal de Orientación tipo O1</v>
          </cell>
          <cell r="D219">
            <v>10</v>
          </cell>
        </row>
        <row r="220">
          <cell r="C220" t="str">
            <v>Señal de Orientación tipo O1</v>
          </cell>
          <cell r="D220">
            <v>10</v>
          </cell>
        </row>
        <row r="222">
          <cell r="C222" t="str">
            <v>Muros de Interpretación A= 10.00 m2</v>
          </cell>
          <cell r="D222">
            <v>2</v>
          </cell>
        </row>
        <row r="223">
          <cell r="C223" t="str">
            <v>Muros de Interpretación A= 10.00 m2</v>
          </cell>
          <cell r="D223">
            <v>2</v>
          </cell>
        </row>
        <row r="224">
          <cell r="C224" t="str">
            <v>Muros de Interpretación A= 10.00 m2</v>
          </cell>
          <cell r="D224">
            <v>2</v>
          </cell>
        </row>
        <row r="225">
          <cell r="C225" t="str">
            <v>Muros de Interpretación A= 10.00 m2</v>
          </cell>
          <cell r="D225">
            <v>2</v>
          </cell>
        </row>
        <row r="226">
          <cell r="C226" t="str">
            <v>Muros de Interpretación A= 10.00 m2</v>
          </cell>
          <cell r="D226">
            <v>2</v>
          </cell>
        </row>
        <row r="227">
          <cell r="C227" t="str">
            <v>Muros de Interpretación A= 10.00 m2</v>
          </cell>
          <cell r="D227">
            <v>2</v>
          </cell>
        </row>
        <row r="228">
          <cell r="C228" t="str">
            <v>Muros de Interpretación A= 10.00 m2</v>
          </cell>
          <cell r="D228">
            <v>2</v>
          </cell>
        </row>
        <row r="229">
          <cell r="C229"/>
          <cell r="D229"/>
        </row>
        <row r="230">
          <cell r="C230" t="str">
            <v>Metros Lineales</v>
          </cell>
          <cell r="D230">
            <v>18970</v>
          </cell>
        </row>
        <row r="232">
          <cell r="C232" t="str">
            <v>Parador de Descanso TIPO 1</v>
          </cell>
          <cell r="D232">
            <v>10</v>
          </cell>
        </row>
        <row r="234">
          <cell r="C234" t="str">
            <v>Mirador    A= 50.00 m2</v>
          </cell>
          <cell r="D234">
            <v>1</v>
          </cell>
        </row>
        <row r="235">
          <cell r="C235" t="str">
            <v>Mirador    A= 50.00 m2</v>
          </cell>
          <cell r="D235">
            <v>2</v>
          </cell>
        </row>
        <row r="236">
          <cell r="C236" t="str">
            <v>Area de Recreacion   A= 20000.00 m2</v>
          </cell>
          <cell r="D236">
            <v>1</v>
          </cell>
        </row>
        <row r="237">
          <cell r="C237" t="str">
            <v>Metros Lineales</v>
          </cell>
          <cell r="D237">
            <v>200</v>
          </cell>
        </row>
        <row r="239">
          <cell r="C239" t="str">
            <v>Área de Camping  A= 1000 m2</v>
          </cell>
          <cell r="D239">
            <v>1</v>
          </cell>
        </row>
        <row r="240">
          <cell r="C240" t="str">
            <v>Área de Camping  A= 1000 m2</v>
          </cell>
          <cell r="D240">
            <v>1</v>
          </cell>
        </row>
        <row r="245">
          <cell r="C245" t="str">
            <v xml:space="preserve">Curso de Sensibilización </v>
          </cell>
          <cell r="D245">
            <v>5</v>
          </cell>
        </row>
        <row r="247">
          <cell r="C247" t="str">
            <v xml:space="preserve">Curso de Sensibilización </v>
          </cell>
          <cell r="D247">
            <v>5</v>
          </cell>
        </row>
        <row r="249">
          <cell r="C249" t="str">
            <v>Pasantía</v>
          </cell>
          <cell r="D249">
            <v>1</v>
          </cell>
        </row>
        <row r="252">
          <cell r="C252" t="str">
            <v xml:space="preserve">Curso de Sensibilización </v>
          </cell>
          <cell r="D252">
            <v>5</v>
          </cell>
        </row>
        <row r="254">
          <cell r="C254" t="str">
            <v xml:space="preserve">Curso de Sensibilización </v>
          </cell>
          <cell r="D254">
            <v>1</v>
          </cell>
        </row>
        <row r="255">
          <cell r="C255" t="str">
            <v xml:space="preserve">Curso de Sensibilización </v>
          </cell>
          <cell r="D255">
            <v>1</v>
          </cell>
        </row>
        <row r="256">
          <cell r="C256" t="str">
            <v xml:space="preserve">Curso de Sensibilización </v>
          </cell>
          <cell r="D256">
            <v>1</v>
          </cell>
        </row>
        <row r="257">
          <cell r="C257" t="str">
            <v xml:space="preserve">Curso de Sensibilización </v>
          </cell>
          <cell r="D257">
            <v>1</v>
          </cell>
        </row>
        <row r="258">
          <cell r="C258" t="str">
            <v xml:space="preserve">Curso de Sensibilización </v>
          </cell>
          <cell r="D258">
            <v>1</v>
          </cell>
        </row>
        <row r="259">
          <cell r="C259" t="str">
            <v xml:space="preserve">Curso de Sensibilización </v>
          </cell>
          <cell r="D259">
            <v>1</v>
          </cell>
        </row>
        <row r="261">
          <cell r="C261" t="str">
            <v xml:space="preserve">Campaña de Sensibilización </v>
          </cell>
          <cell r="D261">
            <v>5</v>
          </cell>
        </row>
        <row r="263">
          <cell r="C263" t="str">
            <v>Plan</v>
          </cell>
          <cell r="D263">
            <v>1</v>
          </cell>
        </row>
        <row r="266">
          <cell r="C266" t="str">
            <v xml:space="preserve">Campaña de Sensibilización </v>
          </cell>
          <cell r="D266">
            <v>5</v>
          </cell>
        </row>
        <row r="268">
          <cell r="C268" t="str">
            <v>Plan</v>
          </cell>
          <cell r="D268">
            <v>1</v>
          </cell>
        </row>
        <row r="273">
          <cell r="C273" t="str">
            <v xml:space="preserve">Taller de Capacitación </v>
          </cell>
          <cell r="D273">
            <v>5</v>
          </cell>
        </row>
        <row r="274">
          <cell r="C274" t="str">
            <v xml:space="preserve">Taller de Capacitación </v>
          </cell>
          <cell r="D274">
            <v>5</v>
          </cell>
        </row>
        <row r="276">
          <cell r="C276" t="str">
            <v xml:space="preserve">Taller de Capacitación </v>
          </cell>
          <cell r="D276">
            <v>5</v>
          </cell>
        </row>
        <row r="277">
          <cell r="C277" t="str">
            <v xml:space="preserve">Taller de Capacitación </v>
          </cell>
          <cell r="D277">
            <v>5</v>
          </cell>
        </row>
        <row r="279">
          <cell r="C279" t="str">
            <v xml:space="preserve">Taller de Capacitación </v>
          </cell>
          <cell r="D279">
            <v>5</v>
          </cell>
        </row>
        <row r="280">
          <cell r="C280" t="str">
            <v xml:space="preserve">Taller de Capacitación </v>
          </cell>
          <cell r="D280">
            <v>5</v>
          </cell>
        </row>
        <row r="281">
          <cell r="C281" t="str">
            <v xml:space="preserve">Taller de Capacitación </v>
          </cell>
          <cell r="D281">
            <v>5</v>
          </cell>
        </row>
        <row r="284">
          <cell r="C284" t="str">
            <v xml:space="preserve">Taller de Capacitación </v>
          </cell>
          <cell r="D284">
            <v>1</v>
          </cell>
        </row>
        <row r="285">
          <cell r="C285" t="str">
            <v xml:space="preserve">Taller de Capacitación </v>
          </cell>
          <cell r="D285">
            <v>1</v>
          </cell>
        </row>
        <row r="286">
          <cell r="C286" t="str">
            <v xml:space="preserve">Taller de Capacitación </v>
          </cell>
          <cell r="D286">
            <v>1</v>
          </cell>
        </row>
        <row r="287">
          <cell r="C287" t="str">
            <v xml:space="preserve">Taller de Capacitación </v>
          </cell>
          <cell r="D287">
            <v>1</v>
          </cell>
        </row>
        <row r="288">
          <cell r="C288" t="str">
            <v xml:space="preserve">Taller de Capacitación </v>
          </cell>
          <cell r="D288">
            <v>1</v>
          </cell>
        </row>
        <row r="289">
          <cell r="C289" t="str">
            <v xml:space="preserve">Taller de Capacitación </v>
          </cell>
          <cell r="D289">
            <v>1</v>
          </cell>
        </row>
        <row r="290">
          <cell r="C290" t="str">
            <v xml:space="preserve">Pasantía  </v>
          </cell>
          <cell r="D290">
            <v>1</v>
          </cell>
        </row>
        <row r="291">
          <cell r="C291" t="str">
            <v xml:space="preserve">Replicas  </v>
          </cell>
          <cell r="D291">
            <v>5</v>
          </cell>
        </row>
        <row r="293">
          <cell r="C293" t="str">
            <v>reunion</v>
          </cell>
          <cell r="D293">
            <v>20</v>
          </cell>
        </row>
        <row r="294">
          <cell r="C294" t="str">
            <v>Foro</v>
          </cell>
          <cell r="D294">
            <v>3</v>
          </cell>
        </row>
        <row r="296">
          <cell r="C296" t="str">
            <v>reunion</v>
          </cell>
          <cell r="D296">
            <v>10</v>
          </cell>
        </row>
        <row r="297">
          <cell r="C297" t="str">
            <v>Congreso</v>
          </cell>
          <cell r="D297">
            <v>2</v>
          </cell>
        </row>
        <row r="300">
          <cell r="C300" t="str">
            <v xml:space="preserve">Taller de Capacitación </v>
          </cell>
          <cell r="D300">
            <v>5</v>
          </cell>
        </row>
        <row r="301">
          <cell r="C301" t="str">
            <v xml:space="preserve">Taller de Capacitación </v>
          </cell>
          <cell r="D301">
            <v>5</v>
          </cell>
        </row>
        <row r="302">
          <cell r="C302" t="str">
            <v xml:space="preserve">Taller de Capacitación </v>
          </cell>
          <cell r="D302">
            <v>5</v>
          </cell>
        </row>
        <row r="303">
          <cell r="C303" t="str">
            <v xml:space="preserve">Taller de Capacitación </v>
          </cell>
          <cell r="D303">
            <v>5</v>
          </cell>
        </row>
        <row r="304">
          <cell r="C304" t="str">
            <v>Reunion Tecnica</v>
          </cell>
          <cell r="D304">
            <v>7</v>
          </cell>
        </row>
        <row r="305">
          <cell r="C305" t="str">
            <v>Reunion Tecnica</v>
          </cell>
          <cell r="D305">
            <v>7</v>
          </cell>
        </row>
        <row r="307">
          <cell r="C307" t="str">
            <v xml:space="preserve">Taller de Capacitación </v>
          </cell>
          <cell r="D307">
            <v>5</v>
          </cell>
        </row>
        <row r="308">
          <cell r="C308" t="str">
            <v xml:space="preserve">Taller de Capacitación </v>
          </cell>
          <cell r="D308">
            <v>5</v>
          </cell>
        </row>
        <row r="313">
          <cell r="C313" t="str">
            <v xml:space="preserve">módulos </v>
          </cell>
          <cell r="D313">
            <v>5</v>
          </cell>
        </row>
        <row r="315">
          <cell r="C315" t="str">
            <v xml:space="preserve">sistema  </v>
          </cell>
          <cell r="D315">
            <v>1</v>
          </cell>
        </row>
        <row r="317">
          <cell r="C317" t="str">
            <v>Global</v>
          </cell>
          <cell r="D317">
            <v>1</v>
          </cell>
        </row>
        <row r="318">
          <cell r="C318" t="str">
            <v>Global</v>
          </cell>
          <cell r="D318">
            <v>1</v>
          </cell>
        </row>
        <row r="319">
          <cell r="C319" t="str">
            <v>Consultoria</v>
          </cell>
          <cell r="D319">
            <v>1</v>
          </cell>
        </row>
        <row r="320">
          <cell r="C320" t="str">
            <v>dias</v>
          </cell>
          <cell r="D320">
            <v>5</v>
          </cell>
        </row>
        <row r="321">
          <cell r="C321" t="str">
            <v xml:space="preserve">Plan de Difusión </v>
          </cell>
          <cell r="D321">
            <v>1</v>
          </cell>
        </row>
        <row r="322">
          <cell r="C322" t="str">
            <v xml:space="preserve">Plan de Socialización </v>
          </cell>
          <cell r="D322">
            <v>1</v>
          </cell>
        </row>
        <row r="323">
          <cell r="C323" t="str">
            <v>Fam Trip</v>
          </cell>
          <cell r="D323">
            <v>2</v>
          </cell>
        </row>
        <row r="325">
          <cell r="C325" t="str">
            <v>Consultoria - Banco</v>
          </cell>
          <cell r="D325">
            <v>1</v>
          </cell>
        </row>
        <row r="327">
          <cell r="C327" t="str">
            <v xml:space="preserve">Consultoria - App Aplicativo </v>
          </cell>
          <cell r="D327">
            <v>1</v>
          </cell>
        </row>
        <row r="328">
          <cell r="C328" t="str">
            <v xml:space="preserve">Consultoria - Implementacion de App Aplicativo </v>
          </cell>
          <cell r="D328">
            <v>1</v>
          </cell>
        </row>
        <row r="331">
          <cell r="C331" t="str">
            <v>Curso de Capcitacion</v>
          </cell>
          <cell r="D331">
            <v>2</v>
          </cell>
        </row>
        <row r="332">
          <cell r="C332" t="str">
            <v>Curso de Capcitacion</v>
          </cell>
          <cell r="D332">
            <v>2</v>
          </cell>
        </row>
        <row r="333">
          <cell r="C333" t="str">
            <v>Curso de Capcitacion</v>
          </cell>
          <cell r="D333">
            <v>2</v>
          </cell>
        </row>
        <row r="334">
          <cell r="C334" t="str">
            <v>Curso de Capcitacion</v>
          </cell>
          <cell r="D334">
            <v>2</v>
          </cell>
        </row>
        <row r="335">
          <cell r="C335" t="str">
            <v>Curso de Capcitacion</v>
          </cell>
          <cell r="D335">
            <v>2</v>
          </cell>
        </row>
        <row r="336">
          <cell r="C336" t="str">
            <v xml:space="preserve">Replica </v>
          </cell>
          <cell r="D336">
            <v>10</v>
          </cell>
        </row>
        <row r="338">
          <cell r="C338" t="str">
            <v>Curso de Capcitacion</v>
          </cell>
          <cell r="D338">
            <v>2</v>
          </cell>
        </row>
        <row r="339">
          <cell r="C339" t="str">
            <v>Curso de Capcitacion</v>
          </cell>
          <cell r="D339">
            <v>2</v>
          </cell>
        </row>
        <row r="340">
          <cell r="C340" t="str">
            <v>Curso de Capcitacion</v>
          </cell>
          <cell r="D340">
            <v>2</v>
          </cell>
        </row>
        <row r="341">
          <cell r="C341" t="str">
            <v>Curso de Capcitacion</v>
          </cell>
          <cell r="D341">
            <v>2</v>
          </cell>
        </row>
        <row r="342">
          <cell r="C342" t="str">
            <v>Curso de Capcitacion</v>
          </cell>
          <cell r="D342">
            <v>2</v>
          </cell>
        </row>
        <row r="343">
          <cell r="C343" t="str">
            <v xml:space="preserve">Replica </v>
          </cell>
          <cell r="D343">
            <v>10</v>
          </cell>
        </row>
        <row r="345">
          <cell r="C345" t="str">
            <v>Curso de Capcitacion</v>
          </cell>
          <cell r="D345">
            <v>2</v>
          </cell>
        </row>
        <row r="346">
          <cell r="C346" t="str">
            <v>Curso de Capcitacion</v>
          </cell>
          <cell r="D346">
            <v>2</v>
          </cell>
        </row>
        <row r="347">
          <cell r="C347" t="str">
            <v>Curso de Capcitacion</v>
          </cell>
          <cell r="D347">
            <v>2</v>
          </cell>
        </row>
        <row r="348">
          <cell r="C348" t="str">
            <v>Curso de Capcitacion</v>
          </cell>
          <cell r="D348">
            <v>2</v>
          </cell>
        </row>
        <row r="349">
          <cell r="C349" t="str">
            <v>Curso de Capcitacion</v>
          </cell>
          <cell r="D349">
            <v>2</v>
          </cell>
        </row>
        <row r="350">
          <cell r="C350" t="str">
            <v xml:space="preserve">Replica </v>
          </cell>
          <cell r="D350">
            <v>10</v>
          </cell>
        </row>
        <row r="352">
          <cell r="C352" t="str">
            <v>Curso de Capcitacion</v>
          </cell>
          <cell r="D352">
            <v>2</v>
          </cell>
        </row>
        <row r="353">
          <cell r="C353" t="str">
            <v>Curso de Capcitacion</v>
          </cell>
          <cell r="D353">
            <v>2</v>
          </cell>
        </row>
        <row r="354">
          <cell r="C354" t="str">
            <v>Curso de Capcitacion</v>
          </cell>
          <cell r="D354">
            <v>2</v>
          </cell>
        </row>
        <row r="355">
          <cell r="C355" t="str">
            <v>Curso de Capcitacion</v>
          </cell>
          <cell r="D355">
            <v>2</v>
          </cell>
        </row>
        <row r="356">
          <cell r="C356" t="str">
            <v>Curso de Capcitacion</v>
          </cell>
          <cell r="D356">
            <v>2</v>
          </cell>
        </row>
        <row r="357">
          <cell r="C357" t="str">
            <v xml:space="preserve">Replica </v>
          </cell>
          <cell r="D357">
            <v>10</v>
          </cell>
        </row>
        <row r="359">
          <cell r="C359" t="str">
            <v xml:space="preserve">Taller de Capacitación </v>
          </cell>
          <cell r="D359">
            <v>15</v>
          </cell>
        </row>
        <row r="361">
          <cell r="C361" t="str">
            <v>Plan</v>
          </cell>
          <cell r="D361">
            <v>1</v>
          </cell>
        </row>
        <row r="364">
          <cell r="C364" t="str">
            <v xml:space="preserve">Taller de Capacitación </v>
          </cell>
          <cell r="D364">
            <v>3</v>
          </cell>
        </row>
        <row r="365">
          <cell r="C365" t="str">
            <v>Evento</v>
          </cell>
          <cell r="D365">
            <v>9</v>
          </cell>
        </row>
        <row r="367">
          <cell r="C367" t="str">
            <v xml:space="preserve">Consultoría  </v>
          </cell>
          <cell r="D367">
            <v>1</v>
          </cell>
        </row>
        <row r="368">
          <cell r="C368" t="str">
            <v xml:space="preserve"> módulos </v>
          </cell>
          <cell r="D368">
            <v>5</v>
          </cell>
        </row>
        <row r="369">
          <cell r="C369" t="str">
            <v xml:space="preserve">Festivales Turísticos  </v>
          </cell>
          <cell r="D369">
            <v>3</v>
          </cell>
        </row>
        <row r="370">
          <cell r="C370" t="str">
            <v xml:space="preserve">WORKSHOPS  </v>
          </cell>
          <cell r="D370">
            <v>3</v>
          </cell>
        </row>
        <row r="371">
          <cell r="C371" t="str">
            <v xml:space="preserve">Rueda de Negocios </v>
          </cell>
          <cell r="D371">
            <v>3</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GENERALES"/>
      <sheetName val="AREA DE ESTUDIO"/>
      <sheetName val="UNIDAD PRODUCTORA"/>
      <sheetName val="INVOLUCRADOS"/>
      <sheetName val="PROBLEMA-OBJETIVO"/>
      <sheetName val="HORIZONTE DE EVALUACIÓN"/>
      <sheetName val="BRECHA DE SERVICIO"/>
      <sheetName val="ANALISIS TÉCNICO"/>
      <sheetName val="COSTO TOTAL"/>
      <sheetName val="EVALUACION SOCIAL"/>
      <sheetName val="SOSTENIBILIDAD"/>
      <sheetName val="GESTIÓN"/>
      <sheetName val="IMPACTO AMBIENTAL"/>
      <sheetName val="MARCO LOGICO"/>
      <sheetName val="CONCLUSIONES"/>
      <sheetName val="FIRMAS"/>
      <sheetName val="ANEXOS"/>
      <sheetName val="Protocolo final"/>
      <sheetName val="DETALLE DEL COSTO TOTAL"/>
      <sheetName val="Hoja1"/>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4"/>
  <sheetViews>
    <sheetView tabSelected="1" zoomScale="85" zoomScaleNormal="85" workbookViewId="0">
      <selection activeCell="B1" sqref="B1"/>
    </sheetView>
  </sheetViews>
  <sheetFormatPr baseColWidth="10" defaultColWidth="11.44140625" defaultRowHeight="13.8" x14ac:dyDescent="0.3"/>
  <cols>
    <col min="1" max="1" width="8.77734375" style="234" customWidth="1"/>
    <col min="2" max="2" width="80.5546875" style="152" customWidth="1"/>
    <col min="3" max="3" width="40.5546875" style="235" customWidth="1"/>
    <col min="4" max="4" width="14.5546875" style="262" customWidth="1"/>
    <col min="5" max="11" width="10.44140625" style="262" customWidth="1"/>
    <col min="12" max="12" width="4" style="256" customWidth="1"/>
    <col min="13" max="13" width="16.6640625" style="256" customWidth="1"/>
    <col min="14" max="14" width="19.33203125" style="256" customWidth="1"/>
    <col min="15" max="15" width="4.77734375" style="258" customWidth="1"/>
    <col min="16" max="16" width="17.44140625" style="256" customWidth="1"/>
    <col min="17" max="17" width="5.6640625" style="152" customWidth="1"/>
    <col min="18" max="18" width="14.88671875" style="152" customWidth="1"/>
    <col min="19" max="19" width="10.77734375" style="152" bestFit="1" customWidth="1"/>
    <col min="20" max="20" width="17.6640625" style="152" customWidth="1"/>
    <col min="21" max="16384" width="11.44140625" style="152"/>
  </cols>
  <sheetData>
    <row r="1" spans="1:19" ht="27.6" customHeight="1" x14ac:dyDescent="0.3">
      <c r="A1" s="380" t="s">
        <v>389</v>
      </c>
      <c r="B1" s="238"/>
      <c r="C1" s="238"/>
      <c r="D1" s="259"/>
      <c r="E1" s="259"/>
      <c r="F1" s="259"/>
      <c r="G1" s="259"/>
      <c r="H1" s="259"/>
      <c r="I1" s="259"/>
      <c r="J1" s="259"/>
      <c r="K1" s="259"/>
      <c r="L1" s="255"/>
      <c r="M1" s="255"/>
      <c r="N1" s="255"/>
    </row>
    <row r="3" spans="1:19" ht="13.8" customHeight="1" x14ac:dyDescent="0.3">
      <c r="A3" s="303" t="s">
        <v>390</v>
      </c>
      <c r="B3" s="303" t="s">
        <v>391</v>
      </c>
      <c r="C3" s="303" t="s">
        <v>392</v>
      </c>
      <c r="D3" s="302" t="s">
        <v>393</v>
      </c>
      <c r="E3" s="304" t="s">
        <v>873</v>
      </c>
      <c r="F3" s="304" t="s">
        <v>874</v>
      </c>
      <c r="G3" s="304" t="s">
        <v>394</v>
      </c>
      <c r="H3" s="304" t="s">
        <v>875</v>
      </c>
      <c r="I3" s="304" t="s">
        <v>395</v>
      </c>
      <c r="J3" s="304" t="s">
        <v>396</v>
      </c>
      <c r="K3" s="301" t="s">
        <v>876</v>
      </c>
      <c r="M3" s="302" t="s">
        <v>397</v>
      </c>
      <c r="N3" s="302" t="s">
        <v>398</v>
      </c>
      <c r="O3" s="264"/>
      <c r="P3" s="302" t="s">
        <v>400</v>
      </c>
      <c r="R3" s="152" t="s">
        <v>401</v>
      </c>
      <c r="S3" s="152">
        <v>0.84745762711864403</v>
      </c>
    </row>
    <row r="4" spans="1:19" x14ac:dyDescent="0.3">
      <c r="A4" s="303"/>
      <c r="B4" s="303"/>
      <c r="C4" s="303"/>
      <c r="D4" s="302"/>
      <c r="E4" s="304"/>
      <c r="F4" s="304"/>
      <c r="G4" s="304"/>
      <c r="H4" s="304"/>
      <c r="I4" s="304"/>
      <c r="J4" s="304"/>
      <c r="K4" s="301"/>
      <c r="M4" s="302"/>
      <c r="N4" s="302"/>
      <c r="O4" s="264"/>
      <c r="P4" s="302"/>
      <c r="R4" s="152" t="s">
        <v>402</v>
      </c>
      <c r="S4" s="152">
        <v>0.92592592592592604</v>
      </c>
    </row>
    <row r="5" spans="1:19" ht="21" customHeight="1" x14ac:dyDescent="0.3">
      <c r="A5" s="242" t="s">
        <v>403</v>
      </c>
      <c r="B5" s="242"/>
      <c r="C5" s="242"/>
      <c r="D5" s="260"/>
      <c r="E5" s="260"/>
      <c r="F5" s="260"/>
      <c r="G5" s="260"/>
      <c r="H5" s="260"/>
      <c r="I5" s="261"/>
      <c r="J5" s="261"/>
      <c r="K5" s="261"/>
      <c r="M5" s="251"/>
      <c r="N5" s="252">
        <f>N6+N53+N70+N93+N104+N118+N122+N125+N130+N138+N174+N190+N214+N233+N236+N247+N251+N261+N265+N268</f>
        <v>40653454.487841144</v>
      </c>
      <c r="O5" s="257"/>
      <c r="P5" s="252">
        <f>P6+P53+P70+P93+P104+P118+P122+P125+P130+P138+P174+P190+P214+P233+P236+P247+P251+P261+P265+P268</f>
        <v>34436415.664016195</v>
      </c>
    </row>
    <row r="6" spans="1:19" x14ac:dyDescent="0.3">
      <c r="A6" s="246" t="s">
        <v>404</v>
      </c>
      <c r="B6" s="247" t="s">
        <v>840</v>
      </c>
      <c r="C6" s="248"/>
      <c r="D6" s="250">
        <f t="shared" ref="D6:K6" si="0">D7+D23+D30+D35+D40+D45+D49</f>
        <v>161</v>
      </c>
      <c r="E6" s="250"/>
      <c r="F6" s="250"/>
      <c r="G6" s="250"/>
      <c r="H6" s="250"/>
      <c r="I6" s="250"/>
      <c r="J6" s="250"/>
      <c r="K6" s="250">
        <f t="shared" si="0"/>
        <v>195000</v>
      </c>
      <c r="M6" s="253"/>
      <c r="N6" s="253">
        <f>N7+N23+N30+N35+N40+N45+N49</f>
        <v>805000</v>
      </c>
      <c r="O6" s="257"/>
      <c r="P6" s="253">
        <f>P7+P23+P30+P35+P40+P45+P49</f>
        <v>682203.3898305085</v>
      </c>
    </row>
    <row r="7" spans="1:19" ht="27.6" x14ac:dyDescent="0.3">
      <c r="A7" s="243"/>
      <c r="B7" s="265" t="s">
        <v>833</v>
      </c>
      <c r="C7" s="243"/>
      <c r="D7" s="249">
        <f>SUM(D8:D22)</f>
        <v>29</v>
      </c>
      <c r="E7" s="249"/>
      <c r="F7" s="249"/>
      <c r="G7" s="249"/>
      <c r="H7" s="249"/>
      <c r="I7" s="249"/>
      <c r="J7" s="249"/>
      <c r="K7" s="249">
        <f>SUM(K8:K22)</f>
        <v>75000</v>
      </c>
      <c r="L7" s="257"/>
      <c r="M7" s="254">
        <f>SUM(M8:M22)</f>
        <v>75000</v>
      </c>
      <c r="N7" s="254">
        <f>SUM(N8:N22)</f>
        <v>145000</v>
      </c>
      <c r="O7" s="257"/>
      <c r="P7" s="254">
        <f>SUM(P8:P22)</f>
        <v>122881.35593220335</v>
      </c>
    </row>
    <row r="8" spans="1:19" x14ac:dyDescent="0.3">
      <c r="A8" s="299" t="s">
        <v>877</v>
      </c>
      <c r="B8" s="299" t="s">
        <v>179</v>
      </c>
      <c r="C8" s="165" t="s">
        <v>407</v>
      </c>
      <c r="D8" s="262">
        <v>5</v>
      </c>
      <c r="E8" s="172" t="s">
        <v>870</v>
      </c>
      <c r="F8" s="172">
        <v>1</v>
      </c>
      <c r="G8" s="166"/>
      <c r="H8" s="166"/>
      <c r="I8" s="166"/>
      <c r="J8" s="166"/>
      <c r="K8" s="166">
        <v>5000</v>
      </c>
      <c r="L8" s="152"/>
      <c r="M8" s="256">
        <v>5000</v>
      </c>
      <c r="N8" s="256">
        <v>25000</v>
      </c>
      <c r="P8" s="256">
        <v>21186.4406779661</v>
      </c>
    </row>
    <row r="9" spans="1:19" x14ac:dyDescent="0.3">
      <c r="A9" s="299"/>
      <c r="B9" s="299"/>
      <c r="C9" s="165" t="s">
        <v>408</v>
      </c>
      <c r="D9" s="262">
        <v>5</v>
      </c>
      <c r="E9" s="172" t="s">
        <v>870</v>
      </c>
      <c r="F9" s="172">
        <v>1</v>
      </c>
      <c r="G9" s="166"/>
      <c r="H9" s="166"/>
      <c r="I9" s="166"/>
      <c r="J9" s="166"/>
      <c r="K9" s="166">
        <v>5000</v>
      </c>
      <c r="L9" s="152"/>
      <c r="M9" s="256">
        <v>5000</v>
      </c>
      <c r="N9" s="256">
        <v>25000</v>
      </c>
      <c r="P9" s="256">
        <v>21186.4406779661</v>
      </c>
    </row>
    <row r="10" spans="1:19" x14ac:dyDescent="0.3">
      <c r="A10" s="299" t="s">
        <v>878</v>
      </c>
      <c r="B10" s="299" t="s">
        <v>181</v>
      </c>
      <c r="C10" s="165" t="s">
        <v>407</v>
      </c>
      <c r="D10" s="262">
        <v>1</v>
      </c>
      <c r="E10" s="172" t="s">
        <v>870</v>
      </c>
      <c r="F10" s="172">
        <v>1</v>
      </c>
      <c r="G10" s="166"/>
      <c r="H10" s="166"/>
      <c r="I10" s="166"/>
      <c r="J10" s="166"/>
      <c r="K10" s="166">
        <v>5000</v>
      </c>
      <c r="L10" s="152"/>
      <c r="M10" s="256">
        <v>5000</v>
      </c>
      <c r="N10" s="256">
        <v>5000</v>
      </c>
      <c r="P10" s="256">
        <v>4237.2881355932204</v>
      </c>
    </row>
    <row r="11" spans="1:19" x14ac:dyDescent="0.3">
      <c r="A11" s="299"/>
      <c r="B11" s="299"/>
      <c r="C11" s="165" t="s">
        <v>410</v>
      </c>
      <c r="D11" s="262">
        <v>1</v>
      </c>
      <c r="E11" s="172" t="s">
        <v>870</v>
      </c>
      <c r="F11" s="172">
        <v>1</v>
      </c>
      <c r="G11" s="166"/>
      <c r="H11" s="166"/>
      <c r="I11" s="166"/>
      <c r="J11" s="166"/>
      <c r="K11" s="166">
        <v>5000</v>
      </c>
      <c r="L11" s="152"/>
      <c r="M11" s="256">
        <v>5000</v>
      </c>
      <c r="N11" s="256">
        <v>5000</v>
      </c>
      <c r="P11" s="256">
        <v>4237.2881355932204</v>
      </c>
    </row>
    <row r="12" spans="1:19" x14ac:dyDescent="0.3">
      <c r="A12" s="299"/>
      <c r="B12" s="299"/>
      <c r="C12" s="165" t="s">
        <v>408</v>
      </c>
      <c r="D12" s="262">
        <v>1</v>
      </c>
      <c r="E12" s="172" t="s">
        <v>870</v>
      </c>
      <c r="F12" s="172">
        <v>1</v>
      </c>
      <c r="G12" s="166"/>
      <c r="H12" s="166"/>
      <c r="I12" s="166"/>
      <c r="J12" s="166"/>
      <c r="K12" s="166">
        <v>5000</v>
      </c>
      <c r="L12" s="152"/>
      <c r="M12" s="256">
        <v>5000</v>
      </c>
      <c r="N12" s="256">
        <v>5000</v>
      </c>
      <c r="P12" s="256">
        <v>4237.2881355932204</v>
      </c>
    </row>
    <row r="13" spans="1:19" x14ac:dyDescent="0.3">
      <c r="A13" s="299" t="s">
        <v>879</v>
      </c>
      <c r="B13" s="299" t="s">
        <v>182</v>
      </c>
      <c r="C13" s="165" t="s">
        <v>407</v>
      </c>
      <c r="D13" s="262">
        <v>1</v>
      </c>
      <c r="E13" s="172" t="s">
        <v>870</v>
      </c>
      <c r="F13" s="172">
        <v>1</v>
      </c>
      <c r="G13" s="166"/>
      <c r="H13" s="166"/>
      <c r="I13" s="166"/>
      <c r="J13" s="166"/>
      <c r="K13" s="166">
        <v>5000</v>
      </c>
      <c r="L13" s="152"/>
      <c r="M13" s="256">
        <v>5000</v>
      </c>
      <c r="N13" s="256">
        <v>5000</v>
      </c>
      <c r="P13" s="256">
        <v>4237.2881355932204</v>
      </c>
    </row>
    <row r="14" spans="1:19" x14ac:dyDescent="0.3">
      <c r="A14" s="299"/>
      <c r="B14" s="299"/>
      <c r="C14" s="165" t="s">
        <v>410</v>
      </c>
      <c r="D14" s="262">
        <v>1</v>
      </c>
      <c r="E14" s="172" t="s">
        <v>870</v>
      </c>
      <c r="F14" s="172">
        <v>1</v>
      </c>
      <c r="G14" s="166"/>
      <c r="H14" s="166"/>
      <c r="I14" s="166"/>
      <c r="J14" s="166"/>
      <c r="K14" s="166">
        <v>5000</v>
      </c>
      <c r="L14" s="152"/>
      <c r="M14" s="256">
        <v>5000</v>
      </c>
      <c r="N14" s="256">
        <v>5000</v>
      </c>
      <c r="P14" s="256">
        <v>4237.2881355932204</v>
      </c>
    </row>
    <row r="15" spans="1:19" x14ac:dyDescent="0.3">
      <c r="A15" s="299"/>
      <c r="B15" s="299"/>
      <c r="C15" s="165" t="s">
        <v>408</v>
      </c>
      <c r="D15" s="262">
        <v>1</v>
      </c>
      <c r="E15" s="172" t="s">
        <v>870</v>
      </c>
      <c r="F15" s="172">
        <v>1</v>
      </c>
      <c r="G15" s="166"/>
      <c r="H15" s="166"/>
      <c r="I15" s="166"/>
      <c r="J15" s="166"/>
      <c r="K15" s="166">
        <v>5000</v>
      </c>
      <c r="L15" s="152"/>
      <c r="M15" s="256">
        <v>5000</v>
      </c>
      <c r="N15" s="256">
        <v>5000</v>
      </c>
      <c r="P15" s="256">
        <v>4237.2881355932204</v>
      </c>
    </row>
    <row r="16" spans="1:19" x14ac:dyDescent="0.3">
      <c r="A16" s="299" t="s">
        <v>880</v>
      </c>
      <c r="B16" s="299" t="s">
        <v>183</v>
      </c>
      <c r="C16" s="165" t="s">
        <v>407</v>
      </c>
      <c r="D16" s="262">
        <v>1</v>
      </c>
      <c r="E16" s="172" t="s">
        <v>870</v>
      </c>
      <c r="F16" s="172">
        <v>1</v>
      </c>
      <c r="G16" s="166"/>
      <c r="H16" s="166"/>
      <c r="I16" s="166"/>
      <c r="J16" s="166"/>
      <c r="K16" s="166">
        <v>5000</v>
      </c>
      <c r="L16" s="152"/>
      <c r="M16" s="256">
        <v>5000</v>
      </c>
      <c r="N16" s="256">
        <v>5000</v>
      </c>
      <c r="P16" s="256">
        <v>4237.2881355932204</v>
      </c>
    </row>
    <row r="17" spans="1:16" x14ac:dyDescent="0.3">
      <c r="A17" s="299"/>
      <c r="B17" s="299"/>
      <c r="C17" s="165" t="s">
        <v>410</v>
      </c>
      <c r="D17" s="262">
        <v>3</v>
      </c>
      <c r="E17" s="172" t="s">
        <v>870</v>
      </c>
      <c r="F17" s="172">
        <v>1</v>
      </c>
      <c r="G17" s="166"/>
      <c r="H17" s="166"/>
      <c r="I17" s="166"/>
      <c r="J17" s="166"/>
      <c r="K17" s="166">
        <v>5000</v>
      </c>
      <c r="L17" s="152"/>
      <c r="M17" s="256">
        <v>5000</v>
      </c>
      <c r="N17" s="256">
        <v>15000</v>
      </c>
      <c r="P17" s="256">
        <v>12711.864406779661</v>
      </c>
    </row>
    <row r="18" spans="1:16" x14ac:dyDescent="0.3">
      <c r="A18" s="299"/>
      <c r="B18" s="299"/>
      <c r="C18" s="165" t="s">
        <v>408</v>
      </c>
      <c r="D18" s="262">
        <v>2</v>
      </c>
      <c r="E18" s="172" t="s">
        <v>870</v>
      </c>
      <c r="F18" s="172">
        <v>1</v>
      </c>
      <c r="G18" s="166"/>
      <c r="H18" s="166"/>
      <c r="I18" s="166"/>
      <c r="J18" s="166"/>
      <c r="K18" s="166">
        <v>5000</v>
      </c>
      <c r="L18" s="152"/>
      <c r="M18" s="256">
        <v>5000</v>
      </c>
      <c r="N18" s="256">
        <v>10000</v>
      </c>
      <c r="P18" s="256">
        <v>8474.5762711864409</v>
      </c>
    </row>
    <row r="19" spans="1:16" x14ac:dyDescent="0.3">
      <c r="A19" s="151" t="s">
        <v>881</v>
      </c>
      <c r="B19" s="151" t="s">
        <v>184</v>
      </c>
      <c r="C19" s="165" t="s">
        <v>410</v>
      </c>
      <c r="D19" s="262">
        <v>2</v>
      </c>
      <c r="E19" s="172" t="s">
        <v>870</v>
      </c>
      <c r="F19" s="172">
        <v>1</v>
      </c>
      <c r="G19" s="166"/>
      <c r="H19" s="166"/>
      <c r="I19" s="166"/>
      <c r="J19" s="166"/>
      <c r="K19" s="166">
        <v>5000</v>
      </c>
      <c r="L19" s="152"/>
      <c r="M19" s="256">
        <v>5000</v>
      </c>
      <c r="N19" s="256">
        <v>10000</v>
      </c>
      <c r="P19" s="256">
        <v>8474.5762711864409</v>
      </c>
    </row>
    <row r="20" spans="1:16" x14ac:dyDescent="0.3">
      <c r="A20" s="151" t="s">
        <v>882</v>
      </c>
      <c r="B20" s="151" t="s">
        <v>185</v>
      </c>
      <c r="C20" s="165" t="s">
        <v>415</v>
      </c>
      <c r="D20" s="262">
        <v>2</v>
      </c>
      <c r="E20" s="172" t="s">
        <v>870</v>
      </c>
      <c r="F20" s="172">
        <v>1</v>
      </c>
      <c r="G20" s="166"/>
      <c r="H20" s="166"/>
      <c r="I20" s="166"/>
      <c r="J20" s="166"/>
      <c r="K20" s="166">
        <v>5000</v>
      </c>
      <c r="L20" s="152"/>
      <c r="M20" s="256">
        <v>5000</v>
      </c>
      <c r="N20" s="256">
        <v>10000</v>
      </c>
      <c r="P20" s="256">
        <v>8474.5762711864409</v>
      </c>
    </row>
    <row r="21" spans="1:16" x14ac:dyDescent="0.3">
      <c r="A21" s="151" t="s">
        <v>883</v>
      </c>
      <c r="B21" s="151" t="s">
        <v>186</v>
      </c>
      <c r="C21" s="165" t="s">
        <v>408</v>
      </c>
      <c r="D21" s="262">
        <v>1</v>
      </c>
      <c r="E21" s="172" t="s">
        <v>870</v>
      </c>
      <c r="F21" s="172">
        <v>1</v>
      </c>
      <c r="G21" s="166"/>
      <c r="H21" s="166"/>
      <c r="I21" s="166"/>
      <c r="J21" s="166"/>
      <c r="K21" s="166">
        <v>5000</v>
      </c>
      <c r="L21" s="152"/>
      <c r="M21" s="256">
        <v>5000</v>
      </c>
      <c r="N21" s="256">
        <v>5000</v>
      </c>
      <c r="P21" s="256">
        <v>4237.2881355932204</v>
      </c>
    </row>
    <row r="22" spans="1:16" x14ac:dyDescent="0.3">
      <c r="A22" s="151" t="s">
        <v>884</v>
      </c>
      <c r="B22" s="151" t="s">
        <v>187</v>
      </c>
      <c r="C22" s="165" t="s">
        <v>410</v>
      </c>
      <c r="D22" s="262">
        <v>2</v>
      </c>
      <c r="E22" s="172" t="s">
        <v>870</v>
      </c>
      <c r="F22" s="172">
        <v>1</v>
      </c>
      <c r="G22" s="166"/>
      <c r="H22" s="166"/>
      <c r="I22" s="166"/>
      <c r="J22" s="166"/>
      <c r="K22" s="166">
        <v>5000</v>
      </c>
      <c r="L22" s="152"/>
      <c r="M22" s="256">
        <v>5000</v>
      </c>
      <c r="N22" s="256">
        <v>10000</v>
      </c>
      <c r="P22" s="256">
        <v>8474.5762711864409</v>
      </c>
    </row>
    <row r="23" spans="1:16" x14ac:dyDescent="0.3">
      <c r="A23" s="243"/>
      <c r="B23" s="265" t="s">
        <v>834</v>
      </c>
      <c r="C23" s="243"/>
      <c r="D23" s="249">
        <f>SUM(D24:D29)</f>
        <v>28</v>
      </c>
      <c r="E23" s="249"/>
      <c r="F23" s="249"/>
      <c r="G23" s="249"/>
      <c r="H23" s="249"/>
      <c r="I23" s="249"/>
      <c r="J23" s="249"/>
      <c r="K23" s="249">
        <f t="shared" ref="K23" si="1">SUM(K24:K29)</f>
        <v>30000</v>
      </c>
      <c r="L23" s="257"/>
      <c r="M23" s="254">
        <f>SUM(M24:M29)</f>
        <v>30000</v>
      </c>
      <c r="N23" s="254">
        <f t="shared" ref="N23:P23" si="2">SUM(N24:N29)</f>
        <v>140000</v>
      </c>
      <c r="O23" s="257"/>
      <c r="P23" s="254">
        <f t="shared" si="2"/>
        <v>118644.06779661016</v>
      </c>
    </row>
    <row r="24" spans="1:16" x14ac:dyDescent="0.3">
      <c r="A24" s="300" t="s">
        <v>885</v>
      </c>
      <c r="B24" s="300" t="s">
        <v>191</v>
      </c>
      <c r="C24" s="165" t="s">
        <v>410</v>
      </c>
      <c r="D24" s="262">
        <v>5</v>
      </c>
      <c r="E24" s="262" t="s">
        <v>870</v>
      </c>
      <c r="F24" s="262">
        <v>1</v>
      </c>
      <c r="K24" s="262">
        <v>5000</v>
      </c>
      <c r="M24" s="256">
        <v>5000</v>
      </c>
      <c r="N24" s="256">
        <v>25000</v>
      </c>
      <c r="P24" s="256">
        <v>21186.4406779661</v>
      </c>
    </row>
    <row r="25" spans="1:16" x14ac:dyDescent="0.3">
      <c r="A25" s="300"/>
      <c r="B25" s="300"/>
      <c r="C25" s="165" t="s">
        <v>408</v>
      </c>
      <c r="D25" s="262">
        <v>5</v>
      </c>
      <c r="E25" s="262" t="s">
        <v>870</v>
      </c>
      <c r="F25" s="262">
        <v>1</v>
      </c>
      <c r="K25" s="262">
        <v>5000</v>
      </c>
      <c r="M25" s="256">
        <v>5000</v>
      </c>
      <c r="N25" s="256">
        <v>25000</v>
      </c>
      <c r="P25" s="256">
        <v>21186.4406779661</v>
      </c>
    </row>
    <row r="26" spans="1:16" x14ac:dyDescent="0.3">
      <c r="A26" s="300" t="s">
        <v>886</v>
      </c>
      <c r="B26" s="300" t="s">
        <v>192</v>
      </c>
      <c r="C26" s="165" t="s">
        <v>408</v>
      </c>
      <c r="D26" s="262">
        <v>2</v>
      </c>
      <c r="E26" s="262" t="s">
        <v>870</v>
      </c>
      <c r="F26" s="262">
        <v>1</v>
      </c>
      <c r="K26" s="262">
        <v>5000</v>
      </c>
      <c r="M26" s="256">
        <v>5000</v>
      </c>
      <c r="N26" s="256">
        <v>10000</v>
      </c>
      <c r="P26" s="256">
        <v>8474.5762711864409</v>
      </c>
    </row>
    <row r="27" spans="1:16" x14ac:dyDescent="0.3">
      <c r="A27" s="300"/>
      <c r="B27" s="300"/>
      <c r="C27" s="165" t="s">
        <v>480</v>
      </c>
      <c r="D27" s="262">
        <v>1</v>
      </c>
      <c r="E27" s="262" t="s">
        <v>870</v>
      </c>
      <c r="F27" s="262">
        <v>1</v>
      </c>
      <c r="K27" s="262">
        <v>5000</v>
      </c>
      <c r="M27" s="256">
        <v>5000</v>
      </c>
      <c r="N27" s="256">
        <v>5000</v>
      </c>
      <c r="P27" s="256">
        <v>4237.2881355932204</v>
      </c>
    </row>
    <row r="28" spans="1:16" x14ac:dyDescent="0.3">
      <c r="A28" s="300" t="s">
        <v>887</v>
      </c>
      <c r="B28" s="300" t="s">
        <v>193</v>
      </c>
      <c r="C28" s="165" t="s">
        <v>407</v>
      </c>
      <c r="D28" s="262">
        <v>8</v>
      </c>
      <c r="E28" s="262" t="s">
        <v>870</v>
      </c>
      <c r="F28" s="262">
        <v>1</v>
      </c>
      <c r="K28" s="262">
        <v>5000</v>
      </c>
      <c r="M28" s="256">
        <v>5000</v>
      </c>
      <c r="N28" s="256">
        <v>40000</v>
      </c>
      <c r="P28" s="256">
        <v>33898.305084745763</v>
      </c>
    </row>
    <row r="29" spans="1:16" x14ac:dyDescent="0.3">
      <c r="A29" s="300"/>
      <c r="B29" s="300"/>
      <c r="C29" s="165" t="s">
        <v>408</v>
      </c>
      <c r="D29" s="262">
        <v>7</v>
      </c>
      <c r="E29" s="262" t="s">
        <v>870</v>
      </c>
      <c r="F29" s="262">
        <v>1</v>
      </c>
      <c r="K29" s="262">
        <v>5000</v>
      </c>
      <c r="M29" s="256">
        <v>5000</v>
      </c>
      <c r="N29" s="256">
        <v>35000</v>
      </c>
      <c r="P29" s="256">
        <v>29661.016949152541</v>
      </c>
    </row>
    <row r="30" spans="1:16" x14ac:dyDescent="0.3">
      <c r="A30" s="243"/>
      <c r="B30" s="265" t="s">
        <v>835</v>
      </c>
      <c r="C30" s="243"/>
      <c r="D30" s="249">
        <f>SUM(D31:D34)</f>
        <v>20</v>
      </c>
      <c r="E30" s="249"/>
      <c r="F30" s="249"/>
      <c r="G30" s="249"/>
      <c r="H30" s="249"/>
      <c r="I30" s="249"/>
      <c r="J30" s="249"/>
      <c r="K30" s="249">
        <f t="shared" ref="K30" si="3">SUM(K31:K34)</f>
        <v>20000</v>
      </c>
      <c r="L30" s="257"/>
      <c r="M30" s="254">
        <f>SUM(M31:M34)</f>
        <v>20000</v>
      </c>
      <c r="N30" s="254">
        <f t="shared" ref="N30:P30" si="4">SUM(N31:N34)</f>
        <v>100000</v>
      </c>
      <c r="O30" s="257"/>
      <c r="P30" s="254">
        <f t="shared" si="4"/>
        <v>84745.762711864401</v>
      </c>
    </row>
    <row r="31" spans="1:16" x14ac:dyDescent="0.3">
      <c r="A31" s="298" t="s">
        <v>888</v>
      </c>
      <c r="B31" s="298" t="s">
        <v>196</v>
      </c>
      <c r="C31" s="171" t="s">
        <v>512</v>
      </c>
      <c r="D31" s="264">
        <v>6</v>
      </c>
      <c r="E31" s="264" t="s">
        <v>870</v>
      </c>
      <c r="F31" s="264">
        <v>1</v>
      </c>
      <c r="G31" s="264"/>
      <c r="H31" s="264"/>
      <c r="I31" s="264"/>
      <c r="K31" s="262">
        <v>5000</v>
      </c>
      <c r="M31" s="256">
        <v>5000</v>
      </c>
      <c r="N31" s="256">
        <v>30000</v>
      </c>
      <c r="P31" s="256">
        <v>25423.728813559323</v>
      </c>
    </row>
    <row r="32" spans="1:16" x14ac:dyDescent="0.3">
      <c r="A32" s="298"/>
      <c r="B32" s="298"/>
      <c r="C32" s="171" t="s">
        <v>410</v>
      </c>
      <c r="D32" s="264">
        <v>4</v>
      </c>
      <c r="E32" s="264" t="s">
        <v>870</v>
      </c>
      <c r="F32" s="264">
        <v>1</v>
      </c>
      <c r="G32" s="264"/>
      <c r="H32" s="264"/>
      <c r="I32" s="264"/>
      <c r="J32" s="264"/>
      <c r="K32" s="264">
        <v>5000</v>
      </c>
      <c r="M32" s="256">
        <v>5000</v>
      </c>
      <c r="N32" s="256">
        <v>20000</v>
      </c>
      <c r="P32" s="256">
        <v>16949.152542372882</v>
      </c>
    </row>
    <row r="33" spans="1:16" x14ac:dyDescent="0.3">
      <c r="A33" s="298"/>
      <c r="B33" s="298"/>
      <c r="C33" s="171" t="s">
        <v>513</v>
      </c>
      <c r="D33" s="264">
        <v>6</v>
      </c>
      <c r="E33" s="264" t="s">
        <v>870</v>
      </c>
      <c r="F33" s="264">
        <v>1</v>
      </c>
      <c r="G33" s="264"/>
      <c r="H33" s="264"/>
      <c r="I33" s="264"/>
      <c r="J33" s="264"/>
      <c r="K33" s="264">
        <v>5000</v>
      </c>
      <c r="M33" s="256">
        <v>5000</v>
      </c>
      <c r="N33" s="256">
        <v>30000</v>
      </c>
      <c r="P33" s="256">
        <v>25423.728813559323</v>
      </c>
    </row>
    <row r="34" spans="1:16" x14ac:dyDescent="0.3">
      <c r="A34" s="184" t="s">
        <v>889</v>
      </c>
      <c r="B34" s="184" t="s">
        <v>197</v>
      </c>
      <c r="C34" s="171" t="s">
        <v>408</v>
      </c>
      <c r="D34" s="264">
        <v>4</v>
      </c>
      <c r="E34" s="264" t="s">
        <v>870</v>
      </c>
      <c r="F34" s="264">
        <v>1</v>
      </c>
      <c r="G34" s="264"/>
      <c r="H34" s="264"/>
      <c r="I34" s="264"/>
      <c r="J34" s="264"/>
      <c r="K34" s="264">
        <v>5000</v>
      </c>
      <c r="M34" s="256">
        <v>5000</v>
      </c>
      <c r="N34" s="256">
        <v>20000</v>
      </c>
      <c r="P34" s="256">
        <v>16949.152542372882</v>
      </c>
    </row>
    <row r="35" spans="1:16" x14ac:dyDescent="0.3">
      <c r="A35" s="243"/>
      <c r="B35" s="265" t="s">
        <v>836</v>
      </c>
      <c r="C35" s="243"/>
      <c r="D35" s="249">
        <f>SUM(D36:D39)</f>
        <v>17</v>
      </c>
      <c r="E35" s="249"/>
      <c r="F35" s="249"/>
      <c r="G35" s="249"/>
      <c r="H35" s="249"/>
      <c r="I35" s="249"/>
      <c r="J35" s="249"/>
      <c r="K35" s="249">
        <f t="shared" ref="K35" si="5">SUM(K36:K39)</f>
        <v>20000</v>
      </c>
      <c r="L35" s="257"/>
      <c r="M35" s="254">
        <f>SUM(M36:M39)</f>
        <v>20000</v>
      </c>
      <c r="N35" s="254">
        <f t="shared" ref="N35:P35" si="6">SUM(N36:N39)</f>
        <v>85000</v>
      </c>
      <c r="O35" s="257"/>
      <c r="P35" s="254">
        <f t="shared" si="6"/>
        <v>72033.898305084746</v>
      </c>
    </row>
    <row r="36" spans="1:16" x14ac:dyDescent="0.3">
      <c r="A36" s="298" t="s">
        <v>890</v>
      </c>
      <c r="B36" s="298" t="s">
        <v>199</v>
      </c>
      <c r="C36" s="171" t="s">
        <v>408</v>
      </c>
      <c r="D36" s="262">
        <v>4</v>
      </c>
      <c r="E36" s="262" t="s">
        <v>870</v>
      </c>
      <c r="F36" s="262">
        <v>1</v>
      </c>
      <c r="J36" s="264"/>
      <c r="K36" s="264">
        <v>5000</v>
      </c>
      <c r="M36" s="256">
        <v>5000</v>
      </c>
      <c r="N36" s="256">
        <v>20000</v>
      </c>
      <c r="P36" s="256">
        <v>16949.152542372882</v>
      </c>
    </row>
    <row r="37" spans="1:16" x14ac:dyDescent="0.3">
      <c r="A37" s="298"/>
      <c r="B37" s="298"/>
      <c r="C37" s="171" t="s">
        <v>480</v>
      </c>
      <c r="D37" s="262">
        <v>3</v>
      </c>
      <c r="E37" s="262" t="s">
        <v>870</v>
      </c>
      <c r="F37" s="262">
        <v>1</v>
      </c>
      <c r="J37" s="264"/>
      <c r="K37" s="264">
        <v>5000</v>
      </c>
      <c r="M37" s="256">
        <v>5000</v>
      </c>
      <c r="N37" s="256">
        <v>15000</v>
      </c>
      <c r="P37" s="256">
        <v>12711.864406779661</v>
      </c>
    </row>
    <row r="38" spans="1:16" x14ac:dyDescent="0.3">
      <c r="A38" s="298" t="s">
        <v>891</v>
      </c>
      <c r="B38" s="298" t="s">
        <v>200</v>
      </c>
      <c r="C38" s="171" t="s">
        <v>410</v>
      </c>
      <c r="D38" s="262">
        <v>5</v>
      </c>
      <c r="E38" s="262" t="s">
        <v>870</v>
      </c>
      <c r="F38" s="262">
        <v>1</v>
      </c>
      <c r="J38" s="264"/>
      <c r="K38" s="264">
        <v>5000</v>
      </c>
      <c r="M38" s="256">
        <v>5000</v>
      </c>
      <c r="N38" s="256">
        <v>25000</v>
      </c>
      <c r="P38" s="256">
        <v>21186.4406779661</v>
      </c>
    </row>
    <row r="39" spans="1:16" x14ac:dyDescent="0.3">
      <c r="A39" s="298"/>
      <c r="B39" s="298"/>
      <c r="C39" s="171" t="s">
        <v>555</v>
      </c>
      <c r="D39" s="262">
        <v>5</v>
      </c>
      <c r="E39" s="262" t="s">
        <v>870</v>
      </c>
      <c r="F39" s="262">
        <v>1</v>
      </c>
      <c r="J39" s="264"/>
      <c r="K39" s="264">
        <v>5000</v>
      </c>
      <c r="M39" s="256">
        <v>5000</v>
      </c>
      <c r="N39" s="256">
        <v>25000</v>
      </c>
      <c r="P39" s="256">
        <v>21186.4406779661</v>
      </c>
    </row>
    <row r="40" spans="1:16" x14ac:dyDescent="0.3">
      <c r="A40" s="243"/>
      <c r="B40" s="265" t="s">
        <v>837</v>
      </c>
      <c r="C40" s="243"/>
      <c r="D40" s="249">
        <f>SUM(D41:D44)</f>
        <v>13</v>
      </c>
      <c r="E40" s="249"/>
      <c r="F40" s="249"/>
      <c r="G40" s="249"/>
      <c r="H40" s="249"/>
      <c r="I40" s="249"/>
      <c r="J40" s="249"/>
      <c r="K40" s="249">
        <f t="shared" ref="K40" si="7">SUM(K41:K44)</f>
        <v>20000</v>
      </c>
      <c r="L40" s="257"/>
      <c r="M40" s="254">
        <f>SUM(M41:M44)</f>
        <v>20000</v>
      </c>
      <c r="N40" s="254">
        <f t="shared" ref="N40:P40" si="8">SUM(N41:N44)</f>
        <v>65000</v>
      </c>
      <c r="O40" s="257"/>
      <c r="P40" s="254">
        <f t="shared" si="8"/>
        <v>55084.745762711864</v>
      </c>
    </row>
    <row r="41" spans="1:16" x14ac:dyDescent="0.3">
      <c r="A41" s="298" t="s">
        <v>896</v>
      </c>
      <c r="B41" s="298" t="s">
        <v>201</v>
      </c>
      <c r="C41" s="171" t="s">
        <v>410</v>
      </c>
      <c r="D41" s="262">
        <v>2</v>
      </c>
      <c r="E41" s="262" t="s">
        <v>870</v>
      </c>
      <c r="F41" s="262">
        <v>1</v>
      </c>
      <c r="K41" s="262">
        <v>5000</v>
      </c>
      <c r="M41" s="256">
        <v>5000</v>
      </c>
      <c r="N41" s="256">
        <v>10000</v>
      </c>
      <c r="P41" s="256">
        <v>8474.5762711864409</v>
      </c>
    </row>
    <row r="42" spans="1:16" x14ac:dyDescent="0.3">
      <c r="A42" s="298"/>
      <c r="B42" s="298"/>
      <c r="C42" s="171" t="s">
        <v>555</v>
      </c>
      <c r="D42" s="262">
        <v>3</v>
      </c>
      <c r="E42" s="262" t="s">
        <v>870</v>
      </c>
      <c r="F42" s="262">
        <v>1</v>
      </c>
      <c r="K42" s="262">
        <v>5000</v>
      </c>
      <c r="M42" s="256">
        <v>5000</v>
      </c>
      <c r="N42" s="256">
        <v>15000</v>
      </c>
      <c r="P42" s="256">
        <v>12711.864406779661</v>
      </c>
    </row>
    <row r="43" spans="1:16" x14ac:dyDescent="0.3">
      <c r="A43" s="298" t="s">
        <v>897</v>
      </c>
      <c r="B43" s="298" t="s">
        <v>202</v>
      </c>
      <c r="C43" s="171" t="s">
        <v>588</v>
      </c>
      <c r="D43" s="262">
        <v>3</v>
      </c>
      <c r="E43" s="262" t="s">
        <v>870</v>
      </c>
      <c r="F43" s="262">
        <v>1</v>
      </c>
      <c r="K43" s="262">
        <v>5000</v>
      </c>
      <c r="M43" s="256">
        <v>5000</v>
      </c>
      <c r="N43" s="256">
        <v>15000</v>
      </c>
      <c r="P43" s="256">
        <v>12711.864406779661</v>
      </c>
    </row>
    <row r="44" spans="1:16" x14ac:dyDescent="0.3">
      <c r="A44" s="298"/>
      <c r="B44" s="298"/>
      <c r="C44" s="171" t="s">
        <v>408</v>
      </c>
      <c r="D44" s="262">
        <v>5</v>
      </c>
      <c r="E44" s="262" t="s">
        <v>870</v>
      </c>
      <c r="F44" s="262">
        <v>1</v>
      </c>
      <c r="K44" s="262">
        <v>5000</v>
      </c>
      <c r="M44" s="256">
        <v>5000</v>
      </c>
      <c r="N44" s="256">
        <v>25000</v>
      </c>
      <c r="P44" s="256">
        <v>21186.4406779661</v>
      </c>
    </row>
    <row r="45" spans="1:16" x14ac:dyDescent="0.3">
      <c r="A45" s="243"/>
      <c r="B45" s="265" t="s">
        <v>838</v>
      </c>
      <c r="C45" s="243"/>
      <c r="D45" s="249">
        <f>SUM(D46:D48)</f>
        <v>11</v>
      </c>
      <c r="E45" s="249"/>
      <c r="F45" s="249"/>
      <c r="G45" s="249"/>
      <c r="H45" s="249"/>
      <c r="I45" s="249"/>
      <c r="J45" s="249"/>
      <c r="K45" s="249">
        <f>SUM(K46:K48)</f>
        <v>15000</v>
      </c>
      <c r="L45" s="257"/>
      <c r="M45" s="254">
        <f>SUM(M46:M48)</f>
        <v>15000</v>
      </c>
      <c r="N45" s="254">
        <f>SUM(N46:N48)</f>
        <v>55000</v>
      </c>
      <c r="O45" s="257"/>
      <c r="P45" s="254">
        <f>SUM(P46:P48)</f>
        <v>46610.169491525427</v>
      </c>
    </row>
    <row r="46" spans="1:16" x14ac:dyDescent="0.3">
      <c r="A46" s="170" t="s">
        <v>898</v>
      </c>
      <c r="B46" s="151" t="s">
        <v>204</v>
      </c>
      <c r="C46" s="165" t="s">
        <v>480</v>
      </c>
      <c r="D46" s="262">
        <v>3</v>
      </c>
      <c r="E46" s="262" t="s">
        <v>870</v>
      </c>
      <c r="F46" s="262">
        <v>1</v>
      </c>
      <c r="K46" s="262">
        <v>5000</v>
      </c>
      <c r="M46" s="256">
        <v>5000</v>
      </c>
      <c r="N46" s="256">
        <v>15000</v>
      </c>
      <c r="P46" s="256">
        <v>12711.864406779661</v>
      </c>
    </row>
    <row r="47" spans="1:16" x14ac:dyDescent="0.3">
      <c r="A47" s="298" t="s">
        <v>899</v>
      </c>
      <c r="B47" s="298" t="s">
        <v>205</v>
      </c>
      <c r="C47" s="171" t="s">
        <v>613</v>
      </c>
      <c r="D47" s="262">
        <v>4</v>
      </c>
      <c r="E47" s="262" t="s">
        <v>870</v>
      </c>
      <c r="F47" s="262">
        <v>1</v>
      </c>
      <c r="K47" s="262">
        <v>5000</v>
      </c>
      <c r="M47" s="256">
        <v>5000</v>
      </c>
      <c r="N47" s="256">
        <v>20000</v>
      </c>
      <c r="P47" s="256">
        <v>16949.152542372882</v>
      </c>
    </row>
    <row r="48" spans="1:16" x14ac:dyDescent="0.3">
      <c r="A48" s="298"/>
      <c r="B48" s="298"/>
      <c r="C48" s="171" t="s">
        <v>410</v>
      </c>
      <c r="D48" s="262">
        <v>4</v>
      </c>
      <c r="E48" s="262" t="s">
        <v>870</v>
      </c>
      <c r="F48" s="262">
        <v>1</v>
      </c>
      <c r="J48" s="264"/>
      <c r="K48" s="264">
        <v>5000</v>
      </c>
      <c r="M48" s="256">
        <v>5000</v>
      </c>
      <c r="N48" s="256">
        <v>20000</v>
      </c>
      <c r="P48" s="256">
        <v>16949.152542372882</v>
      </c>
    </row>
    <row r="49" spans="1:16" x14ac:dyDescent="0.3">
      <c r="A49" s="243"/>
      <c r="B49" s="265" t="s">
        <v>839</v>
      </c>
      <c r="C49" s="243"/>
      <c r="D49" s="249">
        <f>SUM(D50:D52)</f>
        <v>43</v>
      </c>
      <c r="E49" s="249"/>
      <c r="F49" s="249"/>
      <c r="G49" s="249"/>
      <c r="H49" s="249"/>
      <c r="I49" s="249"/>
      <c r="J49" s="249"/>
      <c r="K49" s="249">
        <f t="shared" ref="K49" si="9">SUM(K50:K52)</f>
        <v>15000</v>
      </c>
      <c r="L49" s="257"/>
      <c r="M49" s="254">
        <f>SUM(M50:M52)</f>
        <v>15000</v>
      </c>
      <c r="N49" s="254">
        <f t="shared" ref="N49:P49" si="10">SUM(N50:N52)</f>
        <v>215000</v>
      </c>
      <c r="O49" s="257"/>
      <c r="P49" s="254">
        <f t="shared" si="10"/>
        <v>182203.38983050847</v>
      </c>
    </row>
    <row r="50" spans="1:16" x14ac:dyDescent="0.3">
      <c r="A50" s="298" t="s">
        <v>900</v>
      </c>
      <c r="B50" s="298" t="s">
        <v>207</v>
      </c>
      <c r="C50" s="171" t="s">
        <v>655</v>
      </c>
      <c r="D50" s="262">
        <v>14</v>
      </c>
      <c r="E50" s="262" t="s">
        <v>870</v>
      </c>
      <c r="F50" s="262">
        <v>1</v>
      </c>
      <c r="K50" s="262">
        <v>5000</v>
      </c>
      <c r="M50" s="256">
        <v>5000</v>
      </c>
      <c r="N50" s="256">
        <v>70000</v>
      </c>
      <c r="P50" s="256">
        <v>59322.033898305082</v>
      </c>
    </row>
    <row r="51" spans="1:16" x14ac:dyDescent="0.3">
      <c r="A51" s="298"/>
      <c r="B51" s="298"/>
      <c r="C51" s="171" t="s">
        <v>421</v>
      </c>
      <c r="D51" s="262">
        <v>20</v>
      </c>
      <c r="E51" s="262" t="s">
        <v>870</v>
      </c>
      <c r="F51" s="262">
        <v>1</v>
      </c>
      <c r="K51" s="262">
        <v>5000</v>
      </c>
      <c r="M51" s="256">
        <v>5000</v>
      </c>
      <c r="N51" s="256">
        <v>100000</v>
      </c>
      <c r="P51" s="256">
        <v>84745.762711864401</v>
      </c>
    </row>
    <row r="52" spans="1:16" x14ac:dyDescent="0.3">
      <c r="A52" s="184" t="s">
        <v>901</v>
      </c>
      <c r="B52" s="176" t="s">
        <v>208</v>
      </c>
      <c r="C52" s="171" t="s">
        <v>657</v>
      </c>
      <c r="D52" s="262">
        <v>9</v>
      </c>
      <c r="E52" s="262" t="s">
        <v>870</v>
      </c>
      <c r="F52" s="262">
        <v>1</v>
      </c>
      <c r="J52" s="264"/>
      <c r="K52" s="264">
        <v>5000</v>
      </c>
      <c r="M52" s="256">
        <v>5000</v>
      </c>
      <c r="N52" s="256">
        <v>45000</v>
      </c>
      <c r="P52" s="256">
        <v>38135.593220338982</v>
      </c>
    </row>
    <row r="53" spans="1:16" x14ac:dyDescent="0.3">
      <c r="A53" s="246" t="s">
        <v>476</v>
      </c>
      <c r="B53" s="247" t="s">
        <v>841</v>
      </c>
      <c r="C53" s="248"/>
      <c r="D53" s="250">
        <f>D54+D59+D61+D64+D66+D68</f>
        <v>11</v>
      </c>
      <c r="E53" s="250"/>
      <c r="F53" s="250"/>
      <c r="G53" s="250"/>
      <c r="H53" s="250"/>
      <c r="I53" s="250"/>
      <c r="J53" s="250">
        <f t="shared" ref="J53:K53" si="11">J54+J59+J61+J64+J66+J68</f>
        <v>176</v>
      </c>
      <c r="K53" s="250">
        <f t="shared" si="11"/>
        <v>11562.502688763701</v>
      </c>
      <c r="M53" s="253"/>
      <c r="N53" s="253">
        <f t="shared" ref="N53" si="12">N54+N59+N61+N64+N66+N68</f>
        <v>203500.04732224115</v>
      </c>
      <c r="O53" s="257"/>
      <c r="P53" s="253">
        <f>P54+P59+P61+P64+P66+P68</f>
        <v>156793.2567967959</v>
      </c>
    </row>
    <row r="54" spans="1:16" ht="27.6" x14ac:dyDescent="0.3">
      <c r="A54" s="243"/>
      <c r="B54" s="265" t="s">
        <v>833</v>
      </c>
      <c r="C54" s="243"/>
      <c r="D54" s="249">
        <f>SUM(D55:D58)</f>
        <v>5</v>
      </c>
      <c r="E54" s="249"/>
      <c r="F54" s="249"/>
      <c r="G54" s="249"/>
      <c r="H54" s="249"/>
      <c r="I54" s="249"/>
      <c r="J54" s="249">
        <f t="shared" ref="J54:K54" si="13">SUM(J55:J58)</f>
        <v>80</v>
      </c>
      <c r="K54" s="249">
        <f t="shared" si="13"/>
        <v>4625.00107550548</v>
      </c>
      <c r="L54" s="258"/>
      <c r="M54" s="254">
        <f t="shared" ref="M54:N54" si="14">SUM(M55:M58)</f>
        <v>74000.01720808768</v>
      </c>
      <c r="N54" s="254">
        <f t="shared" si="14"/>
        <v>92500.021510109596</v>
      </c>
      <c r="O54" s="257"/>
      <c r="P54" s="254">
        <f>SUM(P55:P58)</f>
        <v>78389.84873738102</v>
      </c>
    </row>
    <row r="55" spans="1:16" x14ac:dyDescent="0.3">
      <c r="A55" s="151" t="s">
        <v>902</v>
      </c>
      <c r="B55" s="176" t="s">
        <v>892</v>
      </c>
      <c r="C55" s="171" t="s">
        <v>40</v>
      </c>
      <c r="D55" s="264">
        <v>1</v>
      </c>
      <c r="E55" s="264" t="s">
        <v>870</v>
      </c>
      <c r="F55" s="264">
        <v>1</v>
      </c>
      <c r="G55" s="264">
        <v>4</v>
      </c>
      <c r="H55" s="264">
        <v>4</v>
      </c>
      <c r="I55" s="264">
        <v>16</v>
      </c>
      <c r="J55" s="264">
        <v>16</v>
      </c>
      <c r="K55" s="264">
        <v>1156.25026887637</v>
      </c>
      <c r="M55" s="256">
        <v>18500.00430202192</v>
      </c>
      <c r="N55" s="256">
        <v>18500.00430202192</v>
      </c>
      <c r="P55" s="256">
        <v>15677.969747476203</v>
      </c>
    </row>
    <row r="56" spans="1:16" ht="27.6" x14ac:dyDescent="0.3">
      <c r="A56" s="151" t="s">
        <v>904</v>
      </c>
      <c r="B56" s="176" t="s">
        <v>893</v>
      </c>
      <c r="C56" s="171" t="s">
        <v>45</v>
      </c>
      <c r="D56" s="264">
        <v>2</v>
      </c>
      <c r="E56" s="264" t="s">
        <v>870</v>
      </c>
      <c r="F56" s="264">
        <v>1</v>
      </c>
      <c r="G56" s="264">
        <v>4</v>
      </c>
      <c r="H56" s="264">
        <v>4</v>
      </c>
      <c r="I56" s="264">
        <v>16</v>
      </c>
      <c r="J56" s="264">
        <v>32</v>
      </c>
      <c r="K56" s="264">
        <v>1156.25026887637</v>
      </c>
      <c r="M56" s="256">
        <v>18500.00430202192</v>
      </c>
      <c r="N56" s="256">
        <v>37000.00860404384</v>
      </c>
      <c r="P56" s="256">
        <v>31355.939494952407</v>
      </c>
    </row>
    <row r="57" spans="1:16" ht="27.6" x14ac:dyDescent="0.3">
      <c r="A57" s="151" t="s">
        <v>905</v>
      </c>
      <c r="B57" s="176" t="s">
        <v>894</v>
      </c>
      <c r="C57" s="171" t="s">
        <v>46</v>
      </c>
      <c r="D57" s="264">
        <v>1</v>
      </c>
      <c r="E57" s="264" t="s">
        <v>870</v>
      </c>
      <c r="F57" s="264">
        <v>1</v>
      </c>
      <c r="G57" s="264">
        <v>4</v>
      </c>
      <c r="H57" s="264">
        <v>4</v>
      </c>
      <c r="I57" s="264">
        <v>16</v>
      </c>
      <c r="J57" s="264">
        <v>16</v>
      </c>
      <c r="K57" s="264">
        <v>1156.25026887637</v>
      </c>
      <c r="M57" s="256">
        <v>18500.00430202192</v>
      </c>
      <c r="N57" s="256">
        <v>18500.00430202192</v>
      </c>
      <c r="P57" s="256">
        <v>15677.969747476203</v>
      </c>
    </row>
    <row r="58" spans="1:16" x14ac:dyDescent="0.3">
      <c r="A58" s="151" t="s">
        <v>906</v>
      </c>
      <c r="B58" s="176" t="s">
        <v>895</v>
      </c>
      <c r="C58" s="171" t="s">
        <v>47</v>
      </c>
      <c r="D58" s="264">
        <v>1</v>
      </c>
      <c r="E58" s="264" t="s">
        <v>870</v>
      </c>
      <c r="F58" s="264">
        <v>1</v>
      </c>
      <c r="G58" s="264">
        <v>4</v>
      </c>
      <c r="H58" s="264">
        <v>4</v>
      </c>
      <c r="I58" s="264">
        <v>16</v>
      </c>
      <c r="J58" s="264">
        <v>16</v>
      </c>
      <c r="K58" s="264">
        <v>1156.25026887637</v>
      </c>
      <c r="M58" s="256">
        <v>18500.00430202192</v>
      </c>
      <c r="N58" s="256">
        <v>18500.00430202192</v>
      </c>
      <c r="P58" s="256">
        <v>15677.969747476203</v>
      </c>
    </row>
    <row r="59" spans="1:16" x14ac:dyDescent="0.3">
      <c r="A59" s="243"/>
      <c r="B59" s="265" t="s">
        <v>834</v>
      </c>
      <c r="C59" s="243"/>
      <c r="D59" s="249">
        <f>SUM(D60)</f>
        <v>1</v>
      </c>
      <c r="E59" s="249"/>
      <c r="F59" s="249"/>
      <c r="G59" s="249"/>
      <c r="H59" s="249"/>
      <c r="I59" s="249"/>
      <c r="J59" s="249">
        <f t="shared" ref="J59:P59" si="15">SUM(J60)</f>
        <v>16</v>
      </c>
      <c r="K59" s="249">
        <f t="shared" si="15"/>
        <v>1156.25026887637</v>
      </c>
      <c r="M59" s="254">
        <f t="shared" si="15"/>
        <v>18500.00430202192</v>
      </c>
      <c r="N59" s="254">
        <f t="shared" si="15"/>
        <v>18500.00430202192</v>
      </c>
      <c r="O59" s="257"/>
      <c r="P59" s="254">
        <f t="shared" si="15"/>
        <v>15677.969747476203</v>
      </c>
    </row>
    <row r="60" spans="1:16" ht="27.6" x14ac:dyDescent="0.3">
      <c r="A60" s="170" t="s">
        <v>907</v>
      </c>
      <c r="B60" s="170" t="s">
        <v>85</v>
      </c>
      <c r="C60" s="165" t="s">
        <v>483</v>
      </c>
      <c r="D60" s="262">
        <v>1</v>
      </c>
      <c r="E60" s="262" t="s">
        <v>870</v>
      </c>
      <c r="F60" s="262">
        <v>1</v>
      </c>
      <c r="G60" s="262">
        <v>4</v>
      </c>
      <c r="H60" s="262">
        <v>4</v>
      </c>
      <c r="I60" s="262">
        <v>16</v>
      </c>
      <c r="J60" s="262">
        <v>16</v>
      </c>
      <c r="K60" s="264">
        <v>1156.25026887637</v>
      </c>
      <c r="M60" s="256">
        <v>18500.00430202192</v>
      </c>
      <c r="N60" s="256">
        <v>18500.00430202192</v>
      </c>
      <c r="P60" s="256">
        <v>15677.969747476203</v>
      </c>
    </row>
    <row r="61" spans="1:16" x14ac:dyDescent="0.3">
      <c r="A61" s="243"/>
      <c r="B61" s="265" t="s">
        <v>835</v>
      </c>
      <c r="C61" s="243"/>
      <c r="D61" s="249">
        <f>SUM(D62:D63)</f>
        <v>2</v>
      </c>
      <c r="E61" s="249"/>
      <c r="F61" s="249"/>
      <c r="G61" s="249"/>
      <c r="H61" s="249"/>
      <c r="I61" s="249"/>
      <c r="J61" s="249">
        <f t="shared" ref="J61:K61" si="16">SUM(J62:J63)</f>
        <v>32</v>
      </c>
      <c r="K61" s="249">
        <f t="shared" si="16"/>
        <v>2312.50053775274</v>
      </c>
      <c r="L61" s="258"/>
      <c r="M61" s="254">
        <f t="shared" ref="M61" si="17">SUM(M62:M63)</f>
        <v>37000.00860404384</v>
      </c>
      <c r="N61" s="254">
        <f t="shared" ref="N61" si="18">SUM(N62:N63)</f>
        <v>37000.00860404384</v>
      </c>
      <c r="O61" s="257"/>
      <c r="P61" s="254">
        <f t="shared" ref="P61" si="19">SUM(P62:P63)</f>
        <v>31355.939494952407</v>
      </c>
    </row>
    <row r="62" spans="1:16" x14ac:dyDescent="0.3">
      <c r="A62" s="184" t="s">
        <v>908</v>
      </c>
      <c r="B62" s="176" t="s">
        <v>98</v>
      </c>
      <c r="C62" s="171" t="s">
        <v>516</v>
      </c>
      <c r="D62" s="264">
        <v>1</v>
      </c>
      <c r="E62" s="264" t="s">
        <v>870</v>
      </c>
      <c r="F62" s="264">
        <v>1</v>
      </c>
      <c r="G62" s="264">
        <v>4</v>
      </c>
      <c r="H62" s="264">
        <v>4</v>
      </c>
      <c r="I62" s="264">
        <v>16</v>
      </c>
      <c r="J62" s="264">
        <v>16</v>
      </c>
      <c r="K62" s="264">
        <v>1156.25026887637</v>
      </c>
      <c r="M62" s="256">
        <v>18500.00430202192</v>
      </c>
      <c r="N62" s="256">
        <v>18500.00430202192</v>
      </c>
      <c r="P62" s="256">
        <v>15677.969747476203</v>
      </c>
    </row>
    <row r="63" spans="1:16" x14ac:dyDescent="0.3">
      <c r="A63" s="184" t="s">
        <v>909</v>
      </c>
      <c r="B63" s="176" t="s">
        <v>99</v>
      </c>
      <c r="C63" s="171" t="s">
        <v>516</v>
      </c>
      <c r="D63" s="264">
        <v>1</v>
      </c>
      <c r="E63" s="264" t="s">
        <v>870</v>
      </c>
      <c r="F63" s="264">
        <v>1</v>
      </c>
      <c r="G63" s="264">
        <v>4</v>
      </c>
      <c r="H63" s="264">
        <v>4</v>
      </c>
      <c r="I63" s="264">
        <v>16</v>
      </c>
      <c r="J63" s="264">
        <v>16</v>
      </c>
      <c r="K63" s="264">
        <v>1156.25026887637</v>
      </c>
      <c r="M63" s="256">
        <v>18500.00430202192</v>
      </c>
      <c r="N63" s="256">
        <v>18500.00430202192</v>
      </c>
      <c r="P63" s="256">
        <v>15677.969747476203</v>
      </c>
    </row>
    <row r="64" spans="1:16" x14ac:dyDescent="0.3">
      <c r="A64" s="243"/>
      <c r="B64" s="265" t="s">
        <v>836</v>
      </c>
      <c r="C64" s="243"/>
      <c r="D64" s="249">
        <f>SUM(D65)</f>
        <v>1</v>
      </c>
      <c r="E64" s="249"/>
      <c r="F64" s="249"/>
      <c r="G64" s="249"/>
      <c r="H64" s="249"/>
      <c r="I64" s="249"/>
      <c r="J64" s="254">
        <f t="shared" ref="J64:P64" si="20">SUM(J65)</f>
        <v>16</v>
      </c>
      <c r="K64" s="254">
        <f t="shared" si="20"/>
        <v>1156.25026887637</v>
      </c>
      <c r="M64" s="254">
        <f t="shared" si="20"/>
        <v>18500.00430202192</v>
      </c>
      <c r="N64" s="254">
        <f t="shared" si="20"/>
        <v>18500.00430202192</v>
      </c>
      <c r="O64" s="257"/>
      <c r="P64" s="254">
        <f t="shared" si="20"/>
        <v>15677.969747476203</v>
      </c>
    </row>
    <row r="65" spans="1:16" x14ac:dyDescent="0.3">
      <c r="A65" s="184" t="s">
        <v>910</v>
      </c>
      <c r="B65" s="176" t="s">
        <v>118</v>
      </c>
      <c r="C65" s="171" t="s">
        <v>557</v>
      </c>
      <c r="D65" s="262">
        <v>1</v>
      </c>
      <c r="E65" s="262" t="s">
        <v>870</v>
      </c>
      <c r="F65" s="262">
        <v>1</v>
      </c>
      <c r="G65" s="262">
        <v>4</v>
      </c>
      <c r="H65" s="262">
        <v>4</v>
      </c>
      <c r="I65" s="262">
        <v>16</v>
      </c>
      <c r="J65" s="264">
        <v>16</v>
      </c>
      <c r="K65" s="264">
        <v>1156.25026887637</v>
      </c>
      <c r="M65" s="256">
        <v>18500.00430202192</v>
      </c>
      <c r="N65" s="256">
        <v>18500.00430202192</v>
      </c>
      <c r="P65" s="256">
        <v>15677.969747476203</v>
      </c>
    </row>
    <row r="66" spans="1:16" x14ac:dyDescent="0.3">
      <c r="A66" s="243"/>
      <c r="B66" s="265" t="s">
        <v>838</v>
      </c>
      <c r="C66" s="243"/>
      <c r="D66" s="249">
        <f>SUM(D67)</f>
        <v>1</v>
      </c>
      <c r="E66" s="249"/>
      <c r="F66" s="249"/>
      <c r="G66" s="249"/>
      <c r="H66" s="249"/>
      <c r="I66" s="249"/>
      <c r="J66" s="254">
        <f t="shared" ref="J66" si="21">SUM(J67)</f>
        <v>16</v>
      </c>
      <c r="K66" s="254">
        <f t="shared" ref="K66" si="22">SUM(K67)</f>
        <v>1156.25026887637</v>
      </c>
      <c r="M66" s="254">
        <f t="shared" ref="M66" si="23">SUM(M67)</f>
        <v>18500.00430202192</v>
      </c>
      <c r="N66" s="254">
        <f t="shared" ref="N66" si="24">SUM(N67)</f>
        <v>18500.00430202192</v>
      </c>
      <c r="O66" s="257"/>
      <c r="P66" s="254">
        <f t="shared" ref="P66" si="25">SUM(P67)</f>
        <v>15677.969747476203</v>
      </c>
    </row>
    <row r="67" spans="1:16" x14ac:dyDescent="0.3">
      <c r="A67" s="184" t="s">
        <v>911</v>
      </c>
      <c r="B67" s="176" t="s">
        <v>140</v>
      </c>
      <c r="C67" s="171" t="s">
        <v>516</v>
      </c>
      <c r="D67" s="262">
        <v>1</v>
      </c>
      <c r="E67" s="262" t="s">
        <v>870</v>
      </c>
      <c r="F67" s="262">
        <v>1</v>
      </c>
      <c r="G67" s="262">
        <v>4</v>
      </c>
      <c r="H67" s="262">
        <v>4</v>
      </c>
      <c r="I67" s="262">
        <v>16</v>
      </c>
      <c r="J67" s="264">
        <v>16</v>
      </c>
      <c r="K67" s="264">
        <v>1156.25026887637</v>
      </c>
      <c r="M67" s="266">
        <v>18500.00430202192</v>
      </c>
      <c r="N67" s="256">
        <v>18500.00430202192</v>
      </c>
      <c r="P67" s="256">
        <v>15677.969747476203</v>
      </c>
    </row>
    <row r="68" spans="1:16" x14ac:dyDescent="0.3">
      <c r="A68" s="243"/>
      <c r="B68" s="265" t="s">
        <v>839</v>
      </c>
      <c r="C68" s="243"/>
      <c r="D68" s="249">
        <f>SUM(D69)</f>
        <v>1</v>
      </c>
      <c r="E68" s="249"/>
      <c r="F68" s="249"/>
      <c r="G68" s="249"/>
      <c r="H68" s="249"/>
      <c r="I68" s="249"/>
      <c r="J68" s="254">
        <f t="shared" ref="J68" si="26">SUM(J69)</f>
        <v>16</v>
      </c>
      <c r="K68" s="254">
        <f t="shared" ref="K68" si="27">SUM(K69)</f>
        <v>1156.25026887637</v>
      </c>
      <c r="M68" s="254">
        <f t="shared" ref="M68" si="28">SUM(M69)</f>
        <v>18500.00430202192</v>
      </c>
      <c r="N68" s="254">
        <f t="shared" ref="N68" si="29">SUM(N69)</f>
        <v>18500.00430202192</v>
      </c>
      <c r="O68" s="257"/>
      <c r="P68" s="254">
        <f t="shared" ref="P68" si="30">SUM(P69)</f>
        <v>13.559322033898304</v>
      </c>
    </row>
    <row r="69" spans="1:16" x14ac:dyDescent="0.3">
      <c r="A69" s="184" t="s">
        <v>912</v>
      </c>
      <c r="B69" s="176" t="s">
        <v>162</v>
      </c>
      <c r="C69" s="171" t="s">
        <v>516</v>
      </c>
      <c r="D69" s="262">
        <v>1</v>
      </c>
      <c r="E69" s="262" t="s">
        <v>870</v>
      </c>
      <c r="F69" s="262">
        <v>1</v>
      </c>
      <c r="G69" s="262">
        <v>4</v>
      </c>
      <c r="H69" s="262">
        <v>4</v>
      </c>
      <c r="I69" s="262">
        <v>16</v>
      </c>
      <c r="J69" s="264">
        <v>16</v>
      </c>
      <c r="K69" s="264">
        <v>1156.25026887637</v>
      </c>
      <c r="M69" s="267">
        <v>18500.00430202192</v>
      </c>
      <c r="N69" s="256">
        <v>18500.00430202192</v>
      </c>
      <c r="P69" s="256">
        <v>13.559322033898304</v>
      </c>
    </row>
    <row r="70" spans="1:16" x14ac:dyDescent="0.3">
      <c r="A70" s="246" t="s">
        <v>509</v>
      </c>
      <c r="B70" s="247" t="s">
        <v>842</v>
      </c>
      <c r="C70" s="248"/>
      <c r="D70" s="250">
        <f t="shared" ref="D70:K70" si="31">D71+D74+D78+D81+D84+D87+D90</f>
        <v>94</v>
      </c>
      <c r="E70" s="250"/>
      <c r="F70" s="250"/>
      <c r="G70" s="250"/>
      <c r="H70" s="250"/>
      <c r="I70" s="250"/>
      <c r="J70" s="250"/>
      <c r="K70" s="250">
        <f t="shared" si="31"/>
        <v>75000</v>
      </c>
      <c r="M70" s="253"/>
      <c r="N70" s="253">
        <f>N71+N74+N78+N81+N84+N87+N90</f>
        <v>470000</v>
      </c>
      <c r="O70" s="257"/>
      <c r="P70" s="253">
        <f>P71+P74+P78+P81+P84+P87+P90</f>
        <v>398305.08474576264</v>
      </c>
    </row>
    <row r="71" spans="1:16" ht="27.6" x14ac:dyDescent="0.3">
      <c r="A71" s="243"/>
      <c r="B71" s="265" t="s">
        <v>833</v>
      </c>
      <c r="C71" s="243"/>
      <c r="D71" s="249">
        <f>SUM(D72:D73)</f>
        <v>20</v>
      </c>
      <c r="E71" s="249"/>
      <c r="F71" s="249"/>
      <c r="G71" s="249"/>
      <c r="H71" s="249"/>
      <c r="I71" s="249"/>
      <c r="J71" s="249"/>
      <c r="K71" s="254">
        <f t="shared" ref="K71:P71" si="32">SUM(K72:K73)</f>
        <v>10000</v>
      </c>
      <c r="M71" s="254">
        <f t="shared" si="32"/>
        <v>10000</v>
      </c>
      <c r="N71" s="254">
        <f t="shared" si="32"/>
        <v>100000</v>
      </c>
      <c r="O71" s="257"/>
      <c r="P71" s="254">
        <f t="shared" si="32"/>
        <v>84745.762711864401</v>
      </c>
    </row>
    <row r="72" spans="1:16" x14ac:dyDescent="0.3">
      <c r="A72" s="170" t="s">
        <v>902</v>
      </c>
      <c r="B72" s="176" t="s">
        <v>189</v>
      </c>
      <c r="C72" s="171" t="s">
        <v>421</v>
      </c>
      <c r="D72" s="264">
        <v>5</v>
      </c>
      <c r="E72" s="264" t="s">
        <v>870</v>
      </c>
      <c r="F72" s="264">
        <v>1</v>
      </c>
      <c r="G72" s="264"/>
      <c r="H72" s="264"/>
      <c r="I72" s="264"/>
      <c r="J72" s="264"/>
      <c r="K72" s="264">
        <v>5000</v>
      </c>
      <c r="M72" s="256">
        <v>5000</v>
      </c>
      <c r="N72" s="256">
        <v>25000</v>
      </c>
      <c r="P72" s="256">
        <v>21186.4406779661</v>
      </c>
    </row>
    <row r="73" spans="1:16" x14ac:dyDescent="0.3">
      <c r="A73" s="170" t="s">
        <v>913</v>
      </c>
      <c r="B73" s="176" t="s">
        <v>190</v>
      </c>
      <c r="C73" s="171" t="s">
        <v>423</v>
      </c>
      <c r="D73" s="264">
        <v>15</v>
      </c>
      <c r="E73" s="264" t="s">
        <v>870</v>
      </c>
      <c r="F73" s="264">
        <v>1</v>
      </c>
      <c r="G73" s="264"/>
      <c r="H73" s="264"/>
      <c r="I73" s="264"/>
      <c r="J73" s="264"/>
      <c r="K73" s="264">
        <v>5000</v>
      </c>
      <c r="M73" s="256">
        <v>5000</v>
      </c>
      <c r="N73" s="256">
        <v>75000</v>
      </c>
      <c r="P73" s="256">
        <v>63559.322033898301</v>
      </c>
    </row>
    <row r="74" spans="1:16" x14ac:dyDescent="0.3">
      <c r="A74" s="243"/>
      <c r="B74" s="265" t="s">
        <v>834</v>
      </c>
      <c r="C74" s="243"/>
      <c r="D74" s="249">
        <f>SUM(D75:D77)</f>
        <v>14</v>
      </c>
      <c r="E74" s="249"/>
      <c r="F74" s="249"/>
      <c r="G74" s="249"/>
      <c r="H74" s="249"/>
      <c r="I74" s="249"/>
      <c r="J74" s="249"/>
      <c r="K74" s="254">
        <f t="shared" ref="K74:P74" si="33">SUM(K75:K77)</f>
        <v>15000</v>
      </c>
      <c r="M74" s="254">
        <f t="shared" si="33"/>
        <v>15000</v>
      </c>
      <c r="N74" s="254">
        <f t="shared" si="33"/>
        <v>70000</v>
      </c>
      <c r="O74" s="257"/>
      <c r="P74" s="254">
        <f t="shared" si="33"/>
        <v>59322.033898305082</v>
      </c>
    </row>
    <row r="75" spans="1:16" ht="27.6" x14ac:dyDescent="0.3">
      <c r="A75" s="299" t="s">
        <v>914</v>
      </c>
      <c r="B75" s="299" t="s">
        <v>195</v>
      </c>
      <c r="C75" s="165" t="s">
        <v>486</v>
      </c>
      <c r="D75" s="262">
        <v>4</v>
      </c>
      <c r="E75" s="262" t="s">
        <v>870</v>
      </c>
      <c r="F75" s="262">
        <v>1</v>
      </c>
      <c r="K75" s="264">
        <v>5000</v>
      </c>
      <c r="M75" s="256">
        <v>5000</v>
      </c>
      <c r="N75" s="256">
        <v>20000</v>
      </c>
      <c r="P75" s="256">
        <v>16949.152542372882</v>
      </c>
    </row>
    <row r="76" spans="1:16" ht="41.4" x14ac:dyDescent="0.3">
      <c r="A76" s="299"/>
      <c r="B76" s="299"/>
      <c r="C76" s="165" t="s">
        <v>487</v>
      </c>
      <c r="D76" s="262">
        <v>5</v>
      </c>
      <c r="E76" s="262" t="s">
        <v>870</v>
      </c>
      <c r="F76" s="262">
        <v>1</v>
      </c>
      <c r="K76" s="264">
        <v>5000</v>
      </c>
      <c r="M76" s="256">
        <v>5000</v>
      </c>
      <c r="N76" s="256">
        <v>25000</v>
      </c>
      <c r="P76" s="256">
        <v>21186.4406779661</v>
      </c>
    </row>
    <row r="77" spans="1:16" x14ac:dyDescent="0.3">
      <c r="A77" s="299"/>
      <c r="B77" s="299"/>
      <c r="C77" s="165" t="s">
        <v>488</v>
      </c>
      <c r="D77" s="262">
        <v>5</v>
      </c>
      <c r="E77" s="262" t="s">
        <v>870</v>
      </c>
      <c r="F77" s="262">
        <v>1</v>
      </c>
      <c r="K77" s="264">
        <v>5000</v>
      </c>
      <c r="M77" s="256">
        <v>5000</v>
      </c>
      <c r="N77" s="256">
        <v>25000</v>
      </c>
      <c r="P77" s="256">
        <v>21186.4406779661</v>
      </c>
    </row>
    <row r="78" spans="1:16" x14ac:dyDescent="0.3">
      <c r="A78" s="243"/>
      <c r="B78" s="265" t="s">
        <v>835</v>
      </c>
      <c r="C78" s="243"/>
      <c r="D78" s="249">
        <f>SUM(D79:D80)</f>
        <v>10</v>
      </c>
      <c r="E78" s="249"/>
      <c r="F78" s="249"/>
      <c r="G78" s="249"/>
      <c r="H78" s="249"/>
      <c r="I78" s="249"/>
      <c r="J78" s="249"/>
      <c r="K78" s="254">
        <f t="shared" ref="K78:P78" si="34">SUM(K79:K80)</f>
        <v>10000</v>
      </c>
      <c r="M78" s="254">
        <f t="shared" si="34"/>
        <v>10000</v>
      </c>
      <c r="N78" s="254">
        <f t="shared" si="34"/>
        <v>50000</v>
      </c>
      <c r="O78" s="257"/>
      <c r="P78" s="254">
        <f t="shared" si="34"/>
        <v>42372.881355932201</v>
      </c>
    </row>
    <row r="79" spans="1:16" x14ac:dyDescent="0.3">
      <c r="A79" s="184" t="s">
        <v>526</v>
      </c>
      <c r="B79" s="176" t="s">
        <v>198</v>
      </c>
      <c r="C79" s="171" t="s">
        <v>520</v>
      </c>
      <c r="D79" s="264">
        <v>8</v>
      </c>
      <c r="E79" s="264" t="s">
        <v>870</v>
      </c>
      <c r="F79" s="264">
        <v>1</v>
      </c>
      <c r="G79" s="264"/>
      <c r="H79" s="264"/>
      <c r="I79" s="264"/>
      <c r="J79" s="264"/>
      <c r="K79" s="264">
        <v>5000</v>
      </c>
      <c r="M79" s="256">
        <v>5000</v>
      </c>
      <c r="N79" s="256">
        <v>40000</v>
      </c>
      <c r="P79" s="256">
        <v>33898.305084745763</v>
      </c>
    </row>
    <row r="80" spans="1:16" x14ac:dyDescent="0.3">
      <c r="A80" s="184" t="s">
        <v>915</v>
      </c>
      <c r="B80" s="184" t="s">
        <v>197</v>
      </c>
      <c r="C80" s="171" t="s">
        <v>520</v>
      </c>
      <c r="D80" s="264">
        <v>2</v>
      </c>
      <c r="E80" s="264" t="s">
        <v>870</v>
      </c>
      <c r="F80" s="264">
        <v>1</v>
      </c>
      <c r="G80" s="264"/>
      <c r="H80" s="264"/>
      <c r="I80" s="264"/>
      <c r="J80" s="264"/>
      <c r="K80" s="264">
        <v>5000</v>
      </c>
      <c r="M80" s="256">
        <v>5000</v>
      </c>
      <c r="N80" s="256">
        <v>10000</v>
      </c>
      <c r="P80" s="256">
        <v>8474.5762711864409</v>
      </c>
    </row>
    <row r="81" spans="1:16" x14ac:dyDescent="0.3">
      <c r="A81" s="243"/>
      <c r="B81" s="265" t="s">
        <v>836</v>
      </c>
      <c r="C81" s="243"/>
      <c r="D81" s="249">
        <f>SUM(D82:D83)</f>
        <v>14</v>
      </c>
      <c r="E81" s="249"/>
      <c r="F81" s="249"/>
      <c r="G81" s="249"/>
      <c r="H81" s="249"/>
      <c r="I81" s="249"/>
      <c r="J81" s="249"/>
      <c r="K81" s="254">
        <f t="shared" ref="K81" si="35">SUM(K82:K83)</f>
        <v>10000</v>
      </c>
      <c r="M81" s="254">
        <f t="shared" ref="M81" si="36">SUM(M82:M83)</f>
        <v>10000</v>
      </c>
      <c r="N81" s="254">
        <f t="shared" ref="N81" si="37">SUM(N82:N83)</f>
        <v>70000</v>
      </c>
      <c r="O81" s="257"/>
      <c r="P81" s="254">
        <f t="shared" ref="P81" si="38">SUM(P82:P83)</f>
        <v>59322.033898305082</v>
      </c>
    </row>
    <row r="82" spans="1:16" x14ac:dyDescent="0.3">
      <c r="A82" s="298" t="s">
        <v>916</v>
      </c>
      <c r="B82" s="298" t="s">
        <v>200</v>
      </c>
      <c r="C82" s="171" t="s">
        <v>560</v>
      </c>
      <c r="D82" s="262">
        <v>10</v>
      </c>
      <c r="E82" s="262" t="s">
        <v>870</v>
      </c>
      <c r="F82" s="262">
        <v>1</v>
      </c>
      <c r="J82" s="264"/>
      <c r="K82" s="264">
        <v>5000</v>
      </c>
      <c r="M82" s="256">
        <v>5000</v>
      </c>
      <c r="N82" s="256">
        <v>50000</v>
      </c>
      <c r="P82" s="256">
        <v>42372.881355932201</v>
      </c>
    </row>
    <row r="83" spans="1:16" x14ac:dyDescent="0.3">
      <c r="A83" s="298"/>
      <c r="B83" s="298"/>
      <c r="C83" s="171" t="s">
        <v>561</v>
      </c>
      <c r="D83" s="262">
        <v>4</v>
      </c>
      <c r="E83" s="262" t="s">
        <v>870</v>
      </c>
      <c r="F83" s="262">
        <v>1</v>
      </c>
      <c r="J83" s="264"/>
      <c r="K83" s="264">
        <v>5000</v>
      </c>
      <c r="M83" s="256">
        <v>5000</v>
      </c>
      <c r="N83" s="256">
        <v>20000</v>
      </c>
      <c r="P83" s="256">
        <v>16949.152542372882</v>
      </c>
    </row>
    <row r="84" spans="1:16" x14ac:dyDescent="0.3">
      <c r="A84" s="243"/>
      <c r="B84" s="265" t="s">
        <v>837</v>
      </c>
      <c r="C84" s="243"/>
      <c r="D84" s="249">
        <f>SUM(D85:D86)</f>
        <v>8</v>
      </c>
      <c r="E84" s="249"/>
      <c r="F84" s="249"/>
      <c r="G84" s="249"/>
      <c r="H84" s="249"/>
      <c r="I84" s="249"/>
      <c r="J84" s="249"/>
      <c r="K84" s="254">
        <f t="shared" ref="K84" si="39">SUM(K85:K86)</f>
        <v>10000</v>
      </c>
      <c r="M84" s="254">
        <f t="shared" ref="M84" si="40">SUM(M85:M86)</f>
        <v>10000</v>
      </c>
      <c r="N84" s="254">
        <f t="shared" ref="N84" si="41">SUM(N85:N86)</f>
        <v>40000</v>
      </c>
      <c r="O84" s="257"/>
      <c r="P84" s="254">
        <f t="shared" ref="P84" si="42">SUM(P85:P86)</f>
        <v>33898.305084745763</v>
      </c>
    </row>
    <row r="85" spans="1:16" x14ac:dyDescent="0.3">
      <c r="A85" s="184" t="s">
        <v>917</v>
      </c>
      <c r="B85" s="176" t="s">
        <v>201</v>
      </c>
      <c r="C85" s="171" t="s">
        <v>588</v>
      </c>
      <c r="D85" s="262">
        <v>4</v>
      </c>
      <c r="E85" s="262" t="s">
        <v>870</v>
      </c>
      <c r="F85" s="262">
        <v>1</v>
      </c>
      <c r="K85" s="262">
        <v>5000</v>
      </c>
      <c r="M85" s="256">
        <v>5000</v>
      </c>
      <c r="N85" s="256">
        <v>20000</v>
      </c>
      <c r="P85" s="256">
        <v>16949.152542372882</v>
      </c>
    </row>
    <row r="86" spans="1:16" x14ac:dyDescent="0.3">
      <c r="A86" s="184" t="s">
        <v>918</v>
      </c>
      <c r="B86" s="176" t="s">
        <v>203</v>
      </c>
      <c r="C86" s="171" t="s">
        <v>588</v>
      </c>
      <c r="D86" s="262">
        <v>4</v>
      </c>
      <c r="E86" s="262" t="s">
        <v>870</v>
      </c>
      <c r="F86" s="262">
        <v>1</v>
      </c>
      <c r="K86" s="262">
        <v>5000</v>
      </c>
      <c r="M86" s="256">
        <v>5000</v>
      </c>
      <c r="N86" s="256">
        <v>20000</v>
      </c>
      <c r="P86" s="256">
        <v>16949.152542372882</v>
      </c>
    </row>
    <row r="87" spans="1:16" x14ac:dyDescent="0.3">
      <c r="A87" s="243"/>
      <c r="B87" s="265" t="s">
        <v>838</v>
      </c>
      <c r="C87" s="243"/>
      <c r="D87" s="249">
        <f>SUM(D88:D89)</f>
        <v>8</v>
      </c>
      <c r="E87" s="249"/>
      <c r="F87" s="249"/>
      <c r="G87" s="249"/>
      <c r="H87" s="249"/>
      <c r="I87" s="249"/>
      <c r="J87" s="249"/>
      <c r="K87" s="254">
        <f t="shared" ref="K87" si="43">SUM(K88:K89)</f>
        <v>10000</v>
      </c>
      <c r="M87" s="254">
        <f t="shared" ref="M87" si="44">SUM(M88:M89)</f>
        <v>10000</v>
      </c>
      <c r="N87" s="254">
        <f t="shared" ref="N87" si="45">SUM(N88:N89)</f>
        <v>40000</v>
      </c>
      <c r="O87" s="257"/>
      <c r="P87" s="254">
        <f t="shared" ref="P87" si="46">SUM(P88:P89)</f>
        <v>33898.305084745763</v>
      </c>
    </row>
    <row r="88" spans="1:16" x14ac:dyDescent="0.3">
      <c r="A88" s="298" t="s">
        <v>919</v>
      </c>
      <c r="B88" s="298" t="s">
        <v>206</v>
      </c>
      <c r="C88" s="171" t="s">
        <v>617</v>
      </c>
      <c r="D88" s="262">
        <v>4</v>
      </c>
      <c r="E88" s="262" t="s">
        <v>870</v>
      </c>
      <c r="F88" s="262">
        <v>1</v>
      </c>
      <c r="J88" s="264"/>
      <c r="K88" s="264">
        <v>5000</v>
      </c>
      <c r="M88" s="256">
        <v>5000</v>
      </c>
      <c r="N88" s="256">
        <v>20000</v>
      </c>
      <c r="P88" s="256">
        <v>16949.152542372882</v>
      </c>
    </row>
    <row r="89" spans="1:16" x14ac:dyDescent="0.3">
      <c r="A89" s="298"/>
      <c r="B89" s="298"/>
      <c r="C89" s="171" t="s">
        <v>618</v>
      </c>
      <c r="D89" s="262">
        <v>4</v>
      </c>
      <c r="E89" s="262" t="s">
        <v>870</v>
      </c>
      <c r="F89" s="262">
        <v>1</v>
      </c>
      <c r="J89" s="264"/>
      <c r="K89" s="264">
        <v>5000</v>
      </c>
      <c r="M89" s="256">
        <v>5000</v>
      </c>
      <c r="N89" s="256">
        <v>20000</v>
      </c>
      <c r="P89" s="256">
        <v>16949.152542372882</v>
      </c>
    </row>
    <row r="90" spans="1:16" x14ac:dyDescent="0.3">
      <c r="A90" s="243"/>
      <c r="B90" s="265" t="s">
        <v>839</v>
      </c>
      <c r="C90" s="243"/>
      <c r="D90" s="249">
        <f>SUM(D91:D92)</f>
        <v>20</v>
      </c>
      <c r="E90" s="249"/>
      <c r="F90" s="249"/>
      <c r="G90" s="249"/>
      <c r="H90" s="249"/>
      <c r="I90" s="249"/>
      <c r="J90" s="249"/>
      <c r="K90" s="254">
        <f t="shared" ref="K90" si="47">SUM(K91:K92)</f>
        <v>10000</v>
      </c>
      <c r="M90" s="254">
        <f t="shared" ref="M90" si="48">SUM(M91:M92)</f>
        <v>10000</v>
      </c>
      <c r="N90" s="254">
        <f t="shared" ref="N90" si="49">SUM(N91:N92)</f>
        <v>100000</v>
      </c>
      <c r="O90" s="257"/>
      <c r="P90" s="254">
        <f t="shared" ref="P90" si="50">SUM(P91:P92)</f>
        <v>84745.762711864401</v>
      </c>
    </row>
    <row r="91" spans="1:16" x14ac:dyDescent="0.3">
      <c r="A91" s="184" t="s">
        <v>920</v>
      </c>
      <c r="B91" s="176" t="s">
        <v>209</v>
      </c>
      <c r="C91" s="171" t="s">
        <v>661</v>
      </c>
      <c r="D91" s="262">
        <v>10</v>
      </c>
      <c r="E91" s="262" t="s">
        <v>870</v>
      </c>
      <c r="F91" s="262">
        <v>1</v>
      </c>
      <c r="J91" s="264"/>
      <c r="K91" s="264">
        <v>5000</v>
      </c>
      <c r="M91" s="256">
        <v>5000</v>
      </c>
      <c r="N91" s="256">
        <v>50000</v>
      </c>
      <c r="P91" s="256">
        <v>42372.881355932201</v>
      </c>
    </row>
    <row r="92" spans="1:16" ht="27.6" x14ac:dyDescent="0.3">
      <c r="A92" s="184" t="s">
        <v>921</v>
      </c>
      <c r="B92" s="176" t="s">
        <v>207</v>
      </c>
      <c r="C92" s="171" t="s">
        <v>661</v>
      </c>
      <c r="D92" s="262">
        <v>10</v>
      </c>
      <c r="E92" s="262" t="s">
        <v>870</v>
      </c>
      <c r="F92" s="262">
        <v>1</v>
      </c>
      <c r="J92" s="264"/>
      <c r="K92" s="264">
        <v>5000</v>
      </c>
      <c r="M92" s="256">
        <v>5000</v>
      </c>
      <c r="N92" s="256">
        <v>50000</v>
      </c>
      <c r="P92" s="256">
        <v>42372.881355932201</v>
      </c>
    </row>
    <row r="93" spans="1:16" x14ac:dyDescent="0.3">
      <c r="A93" s="246">
        <v>1.4</v>
      </c>
      <c r="B93" s="247" t="s">
        <v>843</v>
      </c>
      <c r="C93" s="248"/>
      <c r="D93" s="250">
        <f>D94+D98+D100+D102</f>
        <v>21555</v>
      </c>
      <c r="E93" s="250"/>
      <c r="F93" s="250"/>
      <c r="G93" s="250"/>
      <c r="H93" s="250"/>
      <c r="I93" s="250"/>
      <c r="J93" s="253">
        <f t="shared" ref="J93:P93" si="51">J94+J98+J100+J102</f>
        <v>38799</v>
      </c>
      <c r="K93" s="253">
        <f t="shared" si="51"/>
        <v>719.99284</v>
      </c>
      <c r="M93" s="253"/>
      <c r="N93" s="253">
        <f t="shared" si="51"/>
        <v>6042556.4063400002</v>
      </c>
      <c r="O93" s="257"/>
      <c r="P93" s="253">
        <f t="shared" si="51"/>
        <v>5120810.5138474582</v>
      </c>
    </row>
    <row r="94" spans="1:16" ht="27.6" x14ac:dyDescent="0.3">
      <c r="A94" s="243"/>
      <c r="B94" s="265" t="s">
        <v>833</v>
      </c>
      <c r="C94" s="243"/>
      <c r="D94" s="249">
        <f>SUM(D95:D97)</f>
        <v>3910</v>
      </c>
      <c r="E94" s="249"/>
      <c r="F94" s="249"/>
      <c r="G94" s="249"/>
      <c r="H94" s="249"/>
      <c r="I94" s="249"/>
      <c r="J94" s="254">
        <f t="shared" ref="J94:P94" si="52">SUM(J95:J97)</f>
        <v>7038</v>
      </c>
      <c r="K94" s="254">
        <f t="shared" si="52"/>
        <v>359.99463000000003</v>
      </c>
      <c r="M94" s="254">
        <f t="shared" si="52"/>
        <v>647.99033400000008</v>
      </c>
      <c r="N94" s="254">
        <f t="shared" si="52"/>
        <v>844547.40198000008</v>
      </c>
      <c r="O94" s="257"/>
      <c r="P94" s="254">
        <f t="shared" si="52"/>
        <v>715718.13727118645</v>
      </c>
    </row>
    <row r="95" spans="1:16" x14ac:dyDescent="0.3">
      <c r="A95" s="170" t="s">
        <v>930</v>
      </c>
      <c r="B95" s="176" t="s">
        <v>49</v>
      </c>
      <c r="C95" s="171" t="s">
        <v>426</v>
      </c>
      <c r="D95" s="264">
        <v>1250</v>
      </c>
      <c r="E95" s="264" t="s">
        <v>871</v>
      </c>
      <c r="F95" s="264">
        <v>1</v>
      </c>
      <c r="G95" s="264">
        <v>1.8</v>
      </c>
      <c r="H95" s="264">
        <v>1</v>
      </c>
      <c r="I95" s="264">
        <v>1.8</v>
      </c>
      <c r="J95" s="264">
        <v>2250</v>
      </c>
      <c r="K95" s="264">
        <v>119.99821</v>
      </c>
      <c r="M95" s="256">
        <v>215.99677800000001</v>
      </c>
      <c r="N95" s="256">
        <v>269995.97250000003</v>
      </c>
      <c r="P95" s="256">
        <v>228810.14618644069</v>
      </c>
    </row>
    <row r="96" spans="1:16" x14ac:dyDescent="0.3">
      <c r="A96" s="170" t="s">
        <v>931</v>
      </c>
      <c r="B96" s="176" t="s">
        <v>50</v>
      </c>
      <c r="C96" s="171" t="s">
        <v>426</v>
      </c>
      <c r="D96" s="264">
        <v>960</v>
      </c>
      <c r="E96" s="264" t="s">
        <v>871</v>
      </c>
      <c r="F96" s="264">
        <v>1</v>
      </c>
      <c r="G96" s="264">
        <v>1.8</v>
      </c>
      <c r="H96" s="264">
        <v>1</v>
      </c>
      <c r="I96" s="264">
        <v>1.8</v>
      </c>
      <c r="J96" s="264">
        <v>1728</v>
      </c>
      <c r="K96" s="264">
        <v>119.99821</v>
      </c>
      <c r="M96" s="256">
        <v>215.99677800000001</v>
      </c>
      <c r="N96" s="256">
        <v>207356.90687999999</v>
      </c>
      <c r="P96" s="256">
        <v>175726.19227118642</v>
      </c>
    </row>
    <row r="97" spans="1:16" x14ac:dyDescent="0.3">
      <c r="A97" s="170" t="s">
        <v>932</v>
      </c>
      <c r="B97" s="176" t="s">
        <v>51</v>
      </c>
      <c r="C97" s="171" t="s">
        <v>426</v>
      </c>
      <c r="D97" s="264">
        <v>1700</v>
      </c>
      <c r="E97" s="264" t="s">
        <v>871</v>
      </c>
      <c r="F97" s="264">
        <v>1</v>
      </c>
      <c r="G97" s="264">
        <v>1.8</v>
      </c>
      <c r="H97" s="264">
        <v>1</v>
      </c>
      <c r="I97" s="264">
        <v>1.8</v>
      </c>
      <c r="J97" s="264">
        <v>3060</v>
      </c>
      <c r="K97" s="264">
        <v>119.99821</v>
      </c>
      <c r="M97" s="256">
        <v>215.99677800000001</v>
      </c>
      <c r="N97" s="256">
        <v>367194.52260000003</v>
      </c>
      <c r="P97" s="256">
        <v>311181.79881355935</v>
      </c>
    </row>
    <row r="98" spans="1:16" x14ac:dyDescent="0.3">
      <c r="A98" s="243"/>
      <c r="B98" s="265" t="s">
        <v>834</v>
      </c>
      <c r="C98" s="243"/>
      <c r="D98" s="249">
        <f>SUM(D99)</f>
        <v>9620</v>
      </c>
      <c r="E98" s="249"/>
      <c r="F98" s="249"/>
      <c r="G98" s="249"/>
      <c r="H98" s="249"/>
      <c r="I98" s="249"/>
      <c r="J98" s="254">
        <f t="shared" ref="J98:P98" si="53">SUM(J99)</f>
        <v>17316</v>
      </c>
      <c r="K98" s="254">
        <f t="shared" si="53"/>
        <v>119.99821</v>
      </c>
      <c r="M98" s="254">
        <f t="shared" si="53"/>
        <v>215.99677800000001</v>
      </c>
      <c r="N98" s="254">
        <f t="shared" si="53"/>
        <v>2077889.0043600001</v>
      </c>
      <c r="O98" s="257"/>
      <c r="P98" s="254">
        <f t="shared" si="53"/>
        <v>1760922.8850508474</v>
      </c>
    </row>
    <row r="99" spans="1:16" x14ac:dyDescent="0.3">
      <c r="A99" s="170" t="s">
        <v>933</v>
      </c>
      <c r="B99" s="151" t="s">
        <v>86</v>
      </c>
      <c r="C99" s="165" t="s">
        <v>426</v>
      </c>
      <c r="D99" s="262">
        <v>9620</v>
      </c>
      <c r="E99" s="262" t="s">
        <v>871</v>
      </c>
      <c r="F99" s="264">
        <v>1</v>
      </c>
      <c r="G99" s="264">
        <v>1.8</v>
      </c>
      <c r="H99" s="264">
        <v>1</v>
      </c>
      <c r="I99" s="264">
        <v>1.8</v>
      </c>
      <c r="J99" s="264">
        <v>17316</v>
      </c>
      <c r="K99" s="264">
        <v>119.99821</v>
      </c>
      <c r="M99" s="256">
        <v>215.99677800000001</v>
      </c>
      <c r="N99" s="256">
        <v>2077889.0043600001</v>
      </c>
      <c r="P99" s="256">
        <v>1760922.8850508474</v>
      </c>
    </row>
    <row r="100" spans="1:16" x14ac:dyDescent="0.3">
      <c r="A100" s="243"/>
      <c r="B100" s="265" t="s">
        <v>837</v>
      </c>
      <c r="C100" s="243"/>
      <c r="D100" s="249">
        <f>SUM(D101)</f>
        <v>7800</v>
      </c>
      <c r="E100" s="249"/>
      <c r="F100" s="249"/>
      <c r="G100" s="249"/>
      <c r="H100" s="249"/>
      <c r="I100" s="249"/>
      <c r="J100" s="254">
        <f t="shared" ref="J100" si="54">SUM(J101)</f>
        <v>14040</v>
      </c>
      <c r="K100" s="254">
        <f t="shared" ref="K100" si="55">SUM(K101)</f>
        <v>120</v>
      </c>
      <c r="M100" s="254">
        <f t="shared" ref="M100" si="56">SUM(M101)</f>
        <v>216</v>
      </c>
      <c r="N100" s="254">
        <f t="shared" ref="N100" si="57">SUM(N101)</f>
        <v>3032640</v>
      </c>
      <c r="O100" s="257"/>
      <c r="P100" s="254">
        <f t="shared" ref="P100" si="58">SUM(P101)</f>
        <v>2570033.8983050846</v>
      </c>
    </row>
    <row r="101" spans="1:16" x14ac:dyDescent="0.3">
      <c r="A101" s="184" t="s">
        <v>934</v>
      </c>
      <c r="B101" s="176" t="s">
        <v>129</v>
      </c>
      <c r="C101" s="171" t="s">
        <v>503</v>
      </c>
      <c r="D101" s="262">
        <v>7800</v>
      </c>
      <c r="E101" s="262" t="s">
        <v>871</v>
      </c>
      <c r="F101" s="264">
        <v>1</v>
      </c>
      <c r="G101" s="264">
        <v>1.8</v>
      </c>
      <c r="H101" s="264">
        <v>1</v>
      </c>
      <c r="I101" s="264">
        <v>1.8</v>
      </c>
      <c r="J101" s="264">
        <v>14040</v>
      </c>
      <c r="K101" s="264">
        <v>120</v>
      </c>
      <c r="M101" s="256">
        <v>216</v>
      </c>
      <c r="N101" s="256">
        <v>3032640</v>
      </c>
      <c r="P101" s="256">
        <v>2570033.8983050846</v>
      </c>
    </row>
    <row r="102" spans="1:16" x14ac:dyDescent="0.3">
      <c r="A102" s="243"/>
      <c r="B102" s="265" t="s">
        <v>838</v>
      </c>
      <c r="C102" s="243"/>
      <c r="D102" s="249">
        <f>SUM(D103)</f>
        <v>225</v>
      </c>
      <c r="E102" s="249"/>
      <c r="F102" s="249"/>
      <c r="G102" s="249"/>
      <c r="H102" s="249"/>
      <c r="I102" s="249"/>
      <c r="J102" s="254">
        <f t="shared" ref="J102" si="59">SUM(J103)</f>
        <v>405</v>
      </c>
      <c r="K102" s="254">
        <f t="shared" ref="K102" si="60">SUM(K103)</f>
        <v>120</v>
      </c>
      <c r="M102" s="254">
        <f t="shared" ref="M102" si="61">SUM(M103)</f>
        <v>216</v>
      </c>
      <c r="N102" s="254">
        <f t="shared" ref="N102" si="62">SUM(N103)</f>
        <v>87480</v>
      </c>
      <c r="O102" s="257"/>
      <c r="P102" s="254">
        <f t="shared" ref="P102" si="63">SUM(P103)</f>
        <v>74135.593220338982</v>
      </c>
    </row>
    <row r="103" spans="1:16" x14ac:dyDescent="0.3">
      <c r="A103" s="184" t="s">
        <v>935</v>
      </c>
      <c r="B103" s="176" t="s">
        <v>141</v>
      </c>
      <c r="C103" s="171" t="s">
        <v>503</v>
      </c>
      <c r="D103" s="262">
        <v>225</v>
      </c>
      <c r="E103" s="262" t="s">
        <v>871</v>
      </c>
      <c r="F103" s="264">
        <v>1</v>
      </c>
      <c r="G103" s="264">
        <v>1.8</v>
      </c>
      <c r="H103" s="264">
        <v>1</v>
      </c>
      <c r="I103" s="264">
        <v>1.8</v>
      </c>
      <c r="J103" s="264">
        <v>405</v>
      </c>
      <c r="K103" s="264">
        <v>120</v>
      </c>
      <c r="M103" s="256">
        <v>216</v>
      </c>
      <c r="N103" s="256">
        <v>87480</v>
      </c>
      <c r="P103" s="256">
        <v>74135.593220338982</v>
      </c>
    </row>
    <row r="104" spans="1:16" x14ac:dyDescent="0.3">
      <c r="A104" s="246">
        <v>1.5</v>
      </c>
      <c r="B104" s="247" t="s">
        <v>844</v>
      </c>
      <c r="C104" s="248"/>
      <c r="D104" s="250">
        <f>D105+D109+D111+D114+D116</f>
        <v>8</v>
      </c>
      <c r="E104" s="250"/>
      <c r="F104" s="250"/>
      <c r="G104" s="250"/>
      <c r="H104" s="250"/>
      <c r="I104" s="250"/>
      <c r="J104" s="253">
        <f t="shared" ref="J104:P104" si="64">J105+J109+J111+J114+J116</f>
        <v>4004.09</v>
      </c>
      <c r="K104" s="253">
        <f t="shared" si="64"/>
        <v>1639.98568</v>
      </c>
      <c r="M104" s="253"/>
      <c r="N104" s="253">
        <f t="shared" si="64"/>
        <v>820831.28267890005</v>
      </c>
      <c r="O104" s="257"/>
      <c r="P104" s="253">
        <f t="shared" si="64"/>
        <v>695619.73108381347</v>
      </c>
    </row>
    <row r="105" spans="1:16" ht="27.6" x14ac:dyDescent="0.3">
      <c r="A105" s="243"/>
      <c r="B105" s="265" t="s">
        <v>833</v>
      </c>
      <c r="C105" s="243"/>
      <c r="D105" s="249">
        <f>SUM(D106:D108)</f>
        <v>3</v>
      </c>
      <c r="E105" s="249"/>
      <c r="F105" s="249"/>
      <c r="G105" s="249"/>
      <c r="H105" s="249"/>
      <c r="I105" s="249"/>
      <c r="J105" s="254">
        <f t="shared" ref="J105:P105" si="65">SUM(J106:J108)</f>
        <v>1011</v>
      </c>
      <c r="K105" s="254">
        <f t="shared" si="65"/>
        <v>614.99463000000003</v>
      </c>
      <c r="M105" s="254">
        <f t="shared" si="65"/>
        <v>614.99463000000003</v>
      </c>
      <c r="N105" s="254">
        <f t="shared" si="65"/>
        <v>207253.19031000001</v>
      </c>
      <c r="O105" s="257"/>
      <c r="P105" s="254">
        <f t="shared" si="65"/>
        <v>175638.29687288133</v>
      </c>
    </row>
    <row r="106" spans="1:16" x14ac:dyDescent="0.3">
      <c r="A106" s="170" t="s">
        <v>922</v>
      </c>
      <c r="B106" s="176" t="s">
        <v>53</v>
      </c>
      <c r="C106" s="171" t="s">
        <v>431</v>
      </c>
      <c r="D106" s="264">
        <v>1</v>
      </c>
      <c r="E106" s="264" t="s">
        <v>870</v>
      </c>
      <c r="F106" s="264">
        <v>1</v>
      </c>
      <c r="G106" s="264"/>
      <c r="H106" s="264"/>
      <c r="I106" s="264">
        <v>540</v>
      </c>
      <c r="J106" s="264">
        <v>540</v>
      </c>
      <c r="K106" s="264">
        <v>204.99821</v>
      </c>
      <c r="M106" s="256">
        <v>204.99821</v>
      </c>
      <c r="N106" s="256">
        <v>110699.0334</v>
      </c>
      <c r="P106" s="256">
        <v>93812.740169491517</v>
      </c>
    </row>
    <row r="107" spans="1:16" x14ac:dyDescent="0.3">
      <c r="A107" s="170" t="s">
        <v>923</v>
      </c>
      <c r="B107" s="176" t="s">
        <v>54</v>
      </c>
      <c r="C107" s="171" t="s">
        <v>433</v>
      </c>
      <c r="D107" s="264">
        <v>1</v>
      </c>
      <c r="E107" s="264" t="s">
        <v>870</v>
      </c>
      <c r="F107" s="264">
        <v>1</v>
      </c>
      <c r="G107" s="264"/>
      <c r="H107" s="264"/>
      <c r="I107" s="264">
        <v>291</v>
      </c>
      <c r="J107" s="264">
        <v>291</v>
      </c>
      <c r="K107" s="264">
        <v>204.99821</v>
      </c>
      <c r="M107" s="256">
        <v>204.99821</v>
      </c>
      <c r="N107" s="256">
        <v>59654.47911</v>
      </c>
      <c r="P107" s="256">
        <v>50554.643313559318</v>
      </c>
    </row>
    <row r="108" spans="1:16" x14ac:dyDescent="0.3">
      <c r="A108" s="170" t="s">
        <v>924</v>
      </c>
      <c r="B108" s="176" t="s">
        <v>55</v>
      </c>
      <c r="C108" s="171" t="s">
        <v>435</v>
      </c>
      <c r="D108" s="264">
        <v>1</v>
      </c>
      <c r="E108" s="264" t="s">
        <v>870</v>
      </c>
      <c r="F108" s="264">
        <v>1</v>
      </c>
      <c r="G108" s="264"/>
      <c r="H108" s="264"/>
      <c r="I108" s="264">
        <v>180</v>
      </c>
      <c r="J108" s="264">
        <v>180</v>
      </c>
      <c r="K108" s="264">
        <v>204.99821</v>
      </c>
      <c r="M108" s="256">
        <v>204.99821</v>
      </c>
      <c r="N108" s="256">
        <v>36899.677799999998</v>
      </c>
      <c r="P108" s="256">
        <v>31270.913389830504</v>
      </c>
    </row>
    <row r="109" spans="1:16" x14ac:dyDescent="0.3">
      <c r="A109" s="243"/>
      <c r="B109" s="265" t="s">
        <v>834</v>
      </c>
      <c r="C109" s="243"/>
      <c r="D109" s="249">
        <f>SUM(D110)</f>
        <v>1</v>
      </c>
      <c r="E109" s="249"/>
      <c r="F109" s="249"/>
      <c r="G109" s="249"/>
      <c r="H109" s="249"/>
      <c r="I109" s="249"/>
      <c r="J109" s="254">
        <f t="shared" ref="J109" si="66">SUM(J110)</f>
        <v>120</v>
      </c>
      <c r="K109" s="254">
        <f t="shared" ref="K109" si="67">SUM(K110)</f>
        <v>204.99821</v>
      </c>
      <c r="M109" s="254">
        <f t="shared" ref="M109" si="68">SUM(M110)</f>
        <v>24599.785199999998</v>
      </c>
      <c r="N109" s="254">
        <f t="shared" ref="N109" si="69">SUM(N110)</f>
        <v>24599.785199999998</v>
      </c>
      <c r="O109" s="257"/>
      <c r="P109" s="254">
        <f t="shared" ref="P109" si="70">SUM(P110)</f>
        <v>20847.275593220336</v>
      </c>
    </row>
    <row r="110" spans="1:16" x14ac:dyDescent="0.3">
      <c r="A110" s="170" t="s">
        <v>925</v>
      </c>
      <c r="B110" s="170" t="s">
        <v>87</v>
      </c>
      <c r="C110" s="165" t="s">
        <v>493</v>
      </c>
      <c r="D110" s="262">
        <v>1</v>
      </c>
      <c r="E110" s="262" t="s">
        <v>870</v>
      </c>
      <c r="F110" s="262">
        <v>1</v>
      </c>
      <c r="I110" s="262">
        <v>120</v>
      </c>
      <c r="J110" s="262">
        <v>120</v>
      </c>
      <c r="K110" s="264">
        <v>204.99821</v>
      </c>
      <c r="M110" s="256">
        <v>24599.785199999998</v>
      </c>
      <c r="N110" s="256">
        <v>24599.785199999998</v>
      </c>
      <c r="P110" s="256">
        <v>20847.275593220336</v>
      </c>
    </row>
    <row r="111" spans="1:16" x14ac:dyDescent="0.3">
      <c r="A111" s="243"/>
      <c r="B111" s="265" t="s">
        <v>835</v>
      </c>
      <c r="C111" s="243"/>
      <c r="D111" s="249">
        <f>SUM(D112:D113)</f>
        <v>2</v>
      </c>
      <c r="E111" s="249"/>
      <c r="F111" s="249"/>
      <c r="G111" s="249"/>
      <c r="H111" s="249"/>
      <c r="I111" s="249"/>
      <c r="J111" s="249">
        <f t="shared" ref="J111:P111" si="71">SUM(J112:J113)</f>
        <v>257.08</v>
      </c>
      <c r="K111" s="249">
        <f t="shared" si="71"/>
        <v>409.99642</v>
      </c>
      <c r="M111" s="254">
        <f t="shared" si="71"/>
        <v>52700.939826799993</v>
      </c>
      <c r="N111" s="254">
        <f t="shared" si="71"/>
        <v>52700.939826799993</v>
      </c>
      <c r="O111" s="257"/>
      <c r="P111" s="254">
        <f t="shared" si="71"/>
        <v>44661.813412542368</v>
      </c>
    </row>
    <row r="112" spans="1:16" x14ac:dyDescent="0.3">
      <c r="A112" s="184" t="s">
        <v>926</v>
      </c>
      <c r="B112" s="176" t="s">
        <v>100</v>
      </c>
      <c r="C112" s="171" t="s">
        <v>524</v>
      </c>
      <c r="D112" s="264">
        <v>1</v>
      </c>
      <c r="E112" s="264" t="s">
        <v>870</v>
      </c>
      <c r="F112" s="264">
        <v>1</v>
      </c>
      <c r="G112" s="264"/>
      <c r="H112" s="264"/>
      <c r="I112" s="264">
        <v>128.54</v>
      </c>
      <c r="J112" s="264">
        <v>128.54</v>
      </c>
      <c r="K112" s="264">
        <v>204.99821</v>
      </c>
      <c r="M112" s="256">
        <v>26350.469913399997</v>
      </c>
      <c r="N112" s="256">
        <v>26350.469913399997</v>
      </c>
      <c r="P112" s="256">
        <v>22330.906706271184</v>
      </c>
    </row>
    <row r="113" spans="1:16" x14ac:dyDescent="0.3">
      <c r="A113" s="184" t="s">
        <v>927</v>
      </c>
      <c r="B113" s="176" t="s">
        <v>101</v>
      </c>
      <c r="C113" s="171" t="s">
        <v>524</v>
      </c>
      <c r="D113" s="264">
        <v>1</v>
      </c>
      <c r="E113" s="264" t="s">
        <v>870</v>
      </c>
      <c r="F113" s="264">
        <v>1</v>
      </c>
      <c r="G113" s="264"/>
      <c r="H113" s="264"/>
      <c r="I113" s="264">
        <v>128.54</v>
      </c>
      <c r="J113" s="264">
        <v>128.54</v>
      </c>
      <c r="K113" s="264">
        <v>204.99821</v>
      </c>
      <c r="M113" s="256">
        <v>26350.469913399997</v>
      </c>
      <c r="N113" s="256">
        <v>26350.469913399997</v>
      </c>
      <c r="P113" s="256">
        <v>22330.906706271184</v>
      </c>
    </row>
    <row r="114" spans="1:16" x14ac:dyDescent="0.3">
      <c r="A114" s="243"/>
      <c r="B114" s="265" t="s">
        <v>836</v>
      </c>
      <c r="C114" s="243"/>
      <c r="D114" s="249">
        <f>SUM(D115)</f>
        <v>1</v>
      </c>
      <c r="E114" s="249"/>
      <c r="F114" s="249"/>
      <c r="G114" s="249"/>
      <c r="H114" s="249"/>
      <c r="I114" s="249"/>
      <c r="J114" s="254">
        <f t="shared" ref="J114" si="72">SUM(J115)</f>
        <v>1534.51</v>
      </c>
      <c r="K114" s="254">
        <f t="shared" ref="K114" si="73">SUM(K115)</f>
        <v>204.99821</v>
      </c>
      <c r="M114" s="254">
        <f t="shared" ref="M114" si="74">SUM(M115)</f>
        <v>314571.8032271</v>
      </c>
      <c r="N114" s="254">
        <f t="shared" ref="N114" si="75">SUM(N115)</f>
        <v>314571.8032271</v>
      </c>
      <c r="O114" s="257"/>
      <c r="P114" s="254">
        <f t="shared" ref="P114" si="76">SUM(P115)</f>
        <v>266586.27392127115</v>
      </c>
    </row>
    <row r="115" spans="1:16" x14ac:dyDescent="0.3">
      <c r="A115" s="184" t="s">
        <v>928</v>
      </c>
      <c r="B115" s="176" t="s">
        <v>119</v>
      </c>
      <c r="C115" s="171" t="s">
        <v>564</v>
      </c>
      <c r="D115" s="262">
        <v>1</v>
      </c>
      <c r="E115" s="262" t="s">
        <v>870</v>
      </c>
      <c r="F115" s="262">
        <v>1</v>
      </c>
      <c r="I115" s="262">
        <v>1534.51</v>
      </c>
      <c r="J115" s="264">
        <v>1534.51</v>
      </c>
      <c r="K115" s="264">
        <v>204.99821</v>
      </c>
      <c r="M115" s="256">
        <v>314571.8032271</v>
      </c>
      <c r="N115" s="256">
        <v>314571.8032271</v>
      </c>
      <c r="P115" s="256">
        <v>266586.27392127115</v>
      </c>
    </row>
    <row r="116" spans="1:16" x14ac:dyDescent="0.3">
      <c r="A116" s="243"/>
      <c r="B116" s="265" t="s">
        <v>838</v>
      </c>
      <c r="C116" s="243"/>
      <c r="D116" s="249">
        <f>SUM(D117)</f>
        <v>1</v>
      </c>
      <c r="E116" s="249"/>
      <c r="F116" s="249"/>
      <c r="G116" s="249"/>
      <c r="H116" s="249"/>
      <c r="I116" s="249"/>
      <c r="J116" s="254">
        <f t="shared" ref="J116" si="77">SUM(J117)</f>
        <v>1081.5</v>
      </c>
      <c r="K116" s="254">
        <f t="shared" ref="K116" si="78">SUM(K117)</f>
        <v>204.99821</v>
      </c>
      <c r="M116" s="254">
        <f t="shared" ref="M116" si="79">SUM(M117)</f>
        <v>221705.56411499999</v>
      </c>
      <c r="N116" s="254">
        <f t="shared" ref="N116" si="80">SUM(N117)</f>
        <v>221705.56411499999</v>
      </c>
      <c r="O116" s="257"/>
      <c r="P116" s="254">
        <f t="shared" ref="P116" si="81">SUM(P117)</f>
        <v>187886.07128389829</v>
      </c>
    </row>
    <row r="117" spans="1:16" x14ac:dyDescent="0.3">
      <c r="A117" s="184" t="s">
        <v>929</v>
      </c>
      <c r="B117" s="176" t="s">
        <v>142</v>
      </c>
      <c r="C117" s="171" t="s">
        <v>623</v>
      </c>
      <c r="D117" s="262">
        <v>1</v>
      </c>
      <c r="E117" s="262" t="s">
        <v>870</v>
      </c>
      <c r="F117" s="262">
        <v>1</v>
      </c>
      <c r="I117" s="262">
        <v>1081.5</v>
      </c>
      <c r="J117" s="264">
        <v>1081.5</v>
      </c>
      <c r="K117" s="264">
        <v>204.99821</v>
      </c>
      <c r="M117" s="256">
        <v>221705.56411499999</v>
      </c>
      <c r="N117" s="256">
        <v>221705.56411499999</v>
      </c>
      <c r="P117" s="256">
        <v>187886.07128389829</v>
      </c>
    </row>
    <row r="118" spans="1:16" x14ac:dyDescent="0.3">
      <c r="A118" s="246" t="s">
        <v>609</v>
      </c>
      <c r="B118" s="247" t="s">
        <v>866</v>
      </c>
      <c r="C118" s="248"/>
      <c r="D118" s="250">
        <f>D119</f>
        <v>2</v>
      </c>
      <c r="E118" s="250"/>
      <c r="F118" s="250"/>
      <c r="G118" s="250"/>
      <c r="H118" s="250"/>
      <c r="I118" s="250"/>
      <c r="J118" s="250">
        <f t="shared" ref="J118:P118" si="82">J119</f>
        <v>200</v>
      </c>
      <c r="K118" s="250">
        <f t="shared" si="82"/>
        <v>409.99642</v>
      </c>
      <c r="M118" s="253"/>
      <c r="N118" s="253">
        <f t="shared" si="82"/>
        <v>40999.642</v>
      </c>
      <c r="O118" s="257"/>
      <c r="P118" s="253">
        <f t="shared" si="82"/>
        <v>34745.459322033894</v>
      </c>
    </row>
    <row r="119" spans="1:16" x14ac:dyDescent="0.3">
      <c r="A119" s="243"/>
      <c r="B119" s="265" t="s">
        <v>838</v>
      </c>
      <c r="C119" s="243"/>
      <c r="D119" s="249">
        <f>SUM(D120:D121)</f>
        <v>2</v>
      </c>
      <c r="E119" s="249"/>
      <c r="F119" s="249"/>
      <c r="G119" s="249"/>
      <c r="H119" s="249"/>
      <c r="I119" s="249"/>
      <c r="J119" s="249">
        <f t="shared" ref="J119:P119" si="83">SUM(J120:J121)</f>
        <v>200</v>
      </c>
      <c r="K119" s="249">
        <f t="shared" si="83"/>
        <v>409.99642</v>
      </c>
      <c r="M119" s="254">
        <f t="shared" si="83"/>
        <v>40999.642</v>
      </c>
      <c r="N119" s="254">
        <f t="shared" si="83"/>
        <v>40999.642</v>
      </c>
      <c r="O119" s="257"/>
      <c r="P119" s="254">
        <f t="shared" si="83"/>
        <v>34745.459322033894</v>
      </c>
    </row>
    <row r="120" spans="1:16" x14ac:dyDescent="0.3">
      <c r="A120" s="184" t="s">
        <v>936</v>
      </c>
      <c r="B120" s="176" t="s">
        <v>143</v>
      </c>
      <c r="C120" s="171" t="s">
        <v>625</v>
      </c>
      <c r="D120" s="262">
        <v>1</v>
      </c>
      <c r="E120" s="262" t="s">
        <v>870</v>
      </c>
      <c r="F120" s="262">
        <v>1</v>
      </c>
      <c r="I120" s="262">
        <v>100</v>
      </c>
      <c r="J120" s="264">
        <v>100</v>
      </c>
      <c r="K120" s="264">
        <v>204.99821</v>
      </c>
      <c r="M120" s="256">
        <v>20499.821</v>
      </c>
      <c r="N120" s="256">
        <v>20499.821</v>
      </c>
      <c r="P120" s="256">
        <v>17372.729661016947</v>
      </c>
    </row>
    <row r="121" spans="1:16" x14ac:dyDescent="0.3">
      <c r="A121" s="184" t="s">
        <v>937</v>
      </c>
      <c r="B121" s="176" t="s">
        <v>144</v>
      </c>
      <c r="C121" s="171" t="s">
        <v>625</v>
      </c>
      <c r="D121" s="262">
        <v>1</v>
      </c>
      <c r="E121" s="262" t="s">
        <v>870</v>
      </c>
      <c r="F121" s="262">
        <v>1</v>
      </c>
      <c r="I121" s="262">
        <v>100</v>
      </c>
      <c r="J121" s="264">
        <v>100</v>
      </c>
      <c r="K121" s="264">
        <v>204.99821</v>
      </c>
      <c r="M121" s="256">
        <v>20499.821</v>
      </c>
      <c r="N121" s="256">
        <v>20499.821</v>
      </c>
      <c r="P121" s="256">
        <v>17372.729661016947</v>
      </c>
    </row>
    <row r="122" spans="1:16" x14ac:dyDescent="0.3">
      <c r="A122" s="246" t="s">
        <v>652</v>
      </c>
      <c r="B122" s="247" t="s">
        <v>848</v>
      </c>
      <c r="C122" s="248"/>
      <c r="D122" s="250">
        <f>D123</f>
        <v>1</v>
      </c>
      <c r="E122" s="250"/>
      <c r="F122" s="250"/>
      <c r="G122" s="250"/>
      <c r="H122" s="250"/>
      <c r="I122" s="250"/>
      <c r="J122" s="253">
        <f t="shared" ref="J122:P122" si="84">J123</f>
        <v>0</v>
      </c>
      <c r="K122" s="253">
        <f t="shared" si="84"/>
        <v>200000</v>
      </c>
      <c r="M122" s="253"/>
      <c r="N122" s="253">
        <f t="shared" si="84"/>
        <v>200000</v>
      </c>
      <c r="O122" s="257"/>
      <c r="P122" s="253">
        <f t="shared" si="84"/>
        <v>169491.5254237288</v>
      </c>
    </row>
    <row r="123" spans="1:16" ht="27.6" x14ac:dyDescent="0.3">
      <c r="A123" s="243"/>
      <c r="B123" s="265" t="s">
        <v>833</v>
      </c>
      <c r="C123" s="243"/>
      <c r="D123" s="249">
        <f>SUM(D124)</f>
        <v>1</v>
      </c>
      <c r="E123" s="249"/>
      <c r="F123" s="249"/>
      <c r="G123" s="249"/>
      <c r="H123" s="249"/>
      <c r="I123" s="249"/>
      <c r="J123" s="254">
        <f t="shared" ref="J123:P123" si="85">SUM(J124)</f>
        <v>0</v>
      </c>
      <c r="K123" s="254">
        <f t="shared" si="85"/>
        <v>200000</v>
      </c>
      <c r="M123" s="254">
        <f t="shared" si="85"/>
        <v>200000</v>
      </c>
      <c r="N123" s="254">
        <f t="shared" si="85"/>
        <v>200000</v>
      </c>
      <c r="O123" s="257"/>
      <c r="P123" s="254">
        <f t="shared" si="85"/>
        <v>169491.5254237288</v>
      </c>
    </row>
    <row r="124" spans="1:16" x14ac:dyDescent="0.3">
      <c r="A124" s="170" t="s">
        <v>938</v>
      </c>
      <c r="B124" s="176" t="s">
        <v>57</v>
      </c>
      <c r="C124" s="171" t="s">
        <v>438</v>
      </c>
      <c r="D124" s="264">
        <v>1</v>
      </c>
      <c r="E124" s="264" t="s">
        <v>870</v>
      </c>
      <c r="F124" s="264">
        <v>1</v>
      </c>
      <c r="G124" s="264"/>
      <c r="H124" s="264"/>
      <c r="I124" s="264"/>
      <c r="J124" s="264"/>
      <c r="K124" s="264">
        <v>200000</v>
      </c>
      <c r="M124" s="256">
        <v>200000</v>
      </c>
      <c r="N124" s="256">
        <v>200000</v>
      </c>
      <c r="P124" s="256">
        <v>169491.5254237288</v>
      </c>
    </row>
    <row r="125" spans="1:16" x14ac:dyDescent="0.3">
      <c r="A125" s="246" t="s">
        <v>847</v>
      </c>
      <c r="B125" s="247" t="s">
        <v>849</v>
      </c>
      <c r="C125" s="248"/>
      <c r="D125" s="250">
        <f>D126+D128</f>
        <v>2</v>
      </c>
      <c r="E125" s="250"/>
      <c r="F125" s="250"/>
      <c r="G125" s="250"/>
      <c r="H125" s="250"/>
      <c r="I125" s="250"/>
      <c r="J125" s="250">
        <f t="shared" ref="J125:P125" si="86">J126+J128</f>
        <v>3386.5</v>
      </c>
      <c r="K125" s="250">
        <f t="shared" si="86"/>
        <v>2600</v>
      </c>
      <c r="M125" s="253"/>
      <c r="N125" s="253">
        <f t="shared" si="86"/>
        <v>4402450</v>
      </c>
      <c r="O125" s="257"/>
      <c r="P125" s="253">
        <f t="shared" si="86"/>
        <v>3730889.8305084743</v>
      </c>
    </row>
    <row r="126" spans="1:16" ht="27.6" x14ac:dyDescent="0.3">
      <c r="A126" s="243"/>
      <c r="B126" s="265" t="s">
        <v>833</v>
      </c>
      <c r="C126" s="243"/>
      <c r="D126" s="249">
        <f>SUM(D127)</f>
        <v>1</v>
      </c>
      <c r="E126" s="249"/>
      <c r="F126" s="249"/>
      <c r="G126" s="249"/>
      <c r="H126" s="249"/>
      <c r="I126" s="249"/>
      <c r="J126" s="249">
        <f t="shared" ref="J126:P126" si="87">SUM(J127)</f>
        <v>1693.25</v>
      </c>
      <c r="K126" s="249">
        <f t="shared" si="87"/>
        <v>1300</v>
      </c>
      <c r="M126" s="254">
        <f t="shared" si="87"/>
        <v>2201225</v>
      </c>
      <c r="N126" s="254">
        <f t="shared" si="87"/>
        <v>2201225</v>
      </c>
      <c r="O126" s="257"/>
      <c r="P126" s="254">
        <f t="shared" si="87"/>
        <v>1865444.9152542371</v>
      </c>
    </row>
    <row r="127" spans="1:16" x14ac:dyDescent="0.3">
      <c r="A127" s="170" t="s">
        <v>939</v>
      </c>
      <c r="B127" s="176" t="s">
        <v>58</v>
      </c>
      <c r="C127" s="171" t="s">
        <v>440</v>
      </c>
      <c r="D127" s="264">
        <v>1</v>
      </c>
      <c r="E127" s="264" t="s">
        <v>870</v>
      </c>
      <c r="F127" s="264">
        <v>1</v>
      </c>
      <c r="G127" s="264"/>
      <c r="H127" s="264"/>
      <c r="I127" s="264">
        <v>1693.25</v>
      </c>
      <c r="J127" s="264">
        <v>1693.25</v>
      </c>
      <c r="K127" s="264">
        <v>1300</v>
      </c>
      <c r="M127" s="256">
        <v>2201225</v>
      </c>
      <c r="N127" s="256">
        <v>2201225</v>
      </c>
      <c r="P127" s="256">
        <v>1865444.9152542371</v>
      </c>
    </row>
    <row r="128" spans="1:16" x14ac:dyDescent="0.3">
      <c r="A128" s="243"/>
      <c r="B128" s="265" t="s">
        <v>836</v>
      </c>
      <c r="C128" s="243"/>
      <c r="D128" s="249">
        <f>SUM(D129)</f>
        <v>1</v>
      </c>
      <c r="E128" s="249"/>
      <c r="F128" s="249"/>
      <c r="G128" s="249"/>
      <c r="H128" s="249"/>
      <c r="I128" s="249"/>
      <c r="J128" s="249">
        <f t="shared" ref="J128:P128" si="88">SUM(J129)</f>
        <v>1693.25</v>
      </c>
      <c r="K128" s="249">
        <f t="shared" si="88"/>
        <v>1300</v>
      </c>
      <c r="M128" s="254">
        <f t="shared" si="88"/>
        <v>2201225</v>
      </c>
      <c r="N128" s="254">
        <f t="shared" si="88"/>
        <v>2201225</v>
      </c>
      <c r="O128" s="257"/>
      <c r="P128" s="254">
        <f t="shared" si="88"/>
        <v>1865444.9152542371</v>
      </c>
    </row>
    <row r="129" spans="1:16" ht="27.6" x14ac:dyDescent="0.3">
      <c r="A129" s="184" t="s">
        <v>940</v>
      </c>
      <c r="B129" s="176" t="s">
        <v>122</v>
      </c>
      <c r="C129" s="171" t="s">
        <v>569</v>
      </c>
      <c r="D129" s="262">
        <v>1</v>
      </c>
      <c r="E129" s="262" t="s">
        <v>870</v>
      </c>
      <c r="F129" s="262">
        <v>1</v>
      </c>
      <c r="I129" s="262">
        <v>1693.25</v>
      </c>
      <c r="J129" s="264">
        <v>1693.25</v>
      </c>
      <c r="K129" s="264">
        <v>1300</v>
      </c>
      <c r="M129" s="256">
        <v>2201225</v>
      </c>
      <c r="N129" s="256">
        <v>2201225</v>
      </c>
      <c r="P129" s="256">
        <v>1865444.9152542371</v>
      </c>
    </row>
    <row r="130" spans="1:16" x14ac:dyDescent="0.3">
      <c r="A130" s="246" t="s">
        <v>851</v>
      </c>
      <c r="B130" s="247" t="s">
        <v>850</v>
      </c>
      <c r="C130" s="248"/>
      <c r="D130" s="250">
        <f>D131+D134+D136</f>
        <v>4</v>
      </c>
      <c r="E130" s="250"/>
      <c r="F130" s="250"/>
      <c r="G130" s="250"/>
      <c r="H130" s="250"/>
      <c r="I130" s="250"/>
      <c r="J130" s="250">
        <f t="shared" ref="J130:P130" si="89">J131+J134+J136</f>
        <v>2993.25</v>
      </c>
      <c r="K130" s="250">
        <f t="shared" si="89"/>
        <v>5200</v>
      </c>
      <c r="L130" s="250">
        <f t="shared" si="89"/>
        <v>0</v>
      </c>
      <c r="M130" s="253"/>
      <c r="N130" s="253">
        <f t="shared" si="89"/>
        <v>3891225</v>
      </c>
      <c r="O130" s="257"/>
      <c r="P130" s="253">
        <f t="shared" si="89"/>
        <v>3297648.3050847454</v>
      </c>
    </row>
    <row r="131" spans="1:16" x14ac:dyDescent="0.3">
      <c r="A131" s="243"/>
      <c r="B131" s="265" t="s">
        <v>835</v>
      </c>
      <c r="C131" s="243"/>
      <c r="D131" s="249">
        <f>SUM(D132:D133)</f>
        <v>2</v>
      </c>
      <c r="E131" s="249"/>
      <c r="F131" s="249"/>
      <c r="G131" s="249"/>
      <c r="H131" s="249"/>
      <c r="I131" s="249"/>
      <c r="J131" s="249">
        <f t="shared" ref="J131:P131" si="90">SUM(J132:J133)</f>
        <v>2093.25</v>
      </c>
      <c r="K131" s="249">
        <f t="shared" si="90"/>
        <v>2600</v>
      </c>
      <c r="L131" s="249">
        <f t="shared" si="90"/>
        <v>0</v>
      </c>
      <c r="M131" s="254">
        <f t="shared" si="90"/>
        <v>2721225</v>
      </c>
      <c r="N131" s="254">
        <f t="shared" si="90"/>
        <v>2721225</v>
      </c>
      <c r="O131" s="257"/>
      <c r="P131" s="254">
        <f t="shared" si="90"/>
        <v>2306122.881355932</v>
      </c>
    </row>
    <row r="132" spans="1:16" x14ac:dyDescent="0.3">
      <c r="A132" s="184" t="s">
        <v>941</v>
      </c>
      <c r="B132" s="176" t="s">
        <v>105</v>
      </c>
      <c r="C132" s="171" t="s">
        <v>531</v>
      </c>
      <c r="D132" s="264">
        <v>1</v>
      </c>
      <c r="E132" s="264" t="s">
        <v>870</v>
      </c>
      <c r="F132" s="264">
        <v>1</v>
      </c>
      <c r="G132" s="264"/>
      <c r="H132" s="264"/>
      <c r="I132" s="264">
        <v>400</v>
      </c>
      <c r="J132" s="264">
        <v>400</v>
      </c>
      <c r="K132" s="264">
        <v>1300</v>
      </c>
      <c r="M132" s="256">
        <v>520000</v>
      </c>
      <c r="N132" s="256">
        <v>520000</v>
      </c>
      <c r="P132" s="256">
        <v>440677.96610169491</v>
      </c>
    </row>
    <row r="133" spans="1:16" x14ac:dyDescent="0.3">
      <c r="A133" s="184" t="s">
        <v>942</v>
      </c>
      <c r="B133" s="176" t="s">
        <v>106</v>
      </c>
      <c r="C133" s="171" t="s">
        <v>533</v>
      </c>
      <c r="D133" s="264">
        <v>1</v>
      </c>
      <c r="E133" s="264" t="s">
        <v>870</v>
      </c>
      <c r="F133" s="264">
        <v>1</v>
      </c>
      <c r="G133" s="264"/>
      <c r="H133" s="264"/>
      <c r="I133" s="264">
        <v>1693.25</v>
      </c>
      <c r="J133" s="264">
        <v>1693.25</v>
      </c>
      <c r="K133" s="264">
        <v>1300</v>
      </c>
      <c r="M133" s="256">
        <v>2201225</v>
      </c>
      <c r="N133" s="256">
        <v>2201225</v>
      </c>
      <c r="P133" s="256">
        <v>1865444.9152542371</v>
      </c>
    </row>
    <row r="134" spans="1:16" ht="27.6" customHeight="1" x14ac:dyDescent="0.3">
      <c r="A134" s="243"/>
      <c r="B134" s="265" t="s">
        <v>837</v>
      </c>
      <c r="C134" s="243"/>
      <c r="D134" s="249">
        <f>SUM(D135)</f>
        <v>1</v>
      </c>
      <c r="E134" s="249"/>
      <c r="F134" s="249"/>
      <c r="G134" s="249"/>
      <c r="H134" s="249"/>
      <c r="I134" s="249"/>
      <c r="J134" s="254">
        <f t="shared" ref="J134" si="91">SUM(J135)</f>
        <v>400</v>
      </c>
      <c r="K134" s="254">
        <f t="shared" ref="K134" si="92">SUM(K135)</f>
        <v>1300</v>
      </c>
      <c r="M134" s="254">
        <f t="shared" ref="M134" si="93">SUM(M135)</f>
        <v>520000</v>
      </c>
      <c r="N134" s="254">
        <f t="shared" ref="N134" si="94">SUM(N135)</f>
        <v>520000</v>
      </c>
      <c r="O134" s="257"/>
      <c r="P134" s="254">
        <f t="shared" ref="P134" si="95">SUM(P135)</f>
        <v>440677.96610169491</v>
      </c>
    </row>
    <row r="135" spans="1:16" x14ac:dyDescent="0.3">
      <c r="A135" s="184" t="s">
        <v>943</v>
      </c>
      <c r="B135" s="176" t="s">
        <v>133</v>
      </c>
      <c r="C135" s="171" t="s">
        <v>531</v>
      </c>
      <c r="D135" s="262">
        <v>1</v>
      </c>
      <c r="E135" s="262" t="s">
        <v>870</v>
      </c>
      <c r="F135" s="262">
        <v>1</v>
      </c>
      <c r="I135" s="262">
        <v>400</v>
      </c>
      <c r="J135" s="262">
        <v>400</v>
      </c>
      <c r="K135" s="264">
        <v>1300</v>
      </c>
      <c r="M135" s="256">
        <v>520000</v>
      </c>
      <c r="N135" s="256">
        <v>520000</v>
      </c>
      <c r="P135" s="256">
        <v>440677.96610169491</v>
      </c>
    </row>
    <row r="136" spans="1:16" x14ac:dyDescent="0.3">
      <c r="A136" s="243"/>
      <c r="B136" s="265" t="s">
        <v>838</v>
      </c>
      <c r="C136" s="243"/>
      <c r="D136" s="249">
        <f>SUM(D137)</f>
        <v>1</v>
      </c>
      <c r="E136" s="249"/>
      <c r="F136" s="249"/>
      <c r="G136" s="249"/>
      <c r="H136" s="249"/>
      <c r="I136" s="249"/>
      <c r="J136" s="254">
        <f t="shared" ref="J136" si="96">SUM(J137)</f>
        <v>500</v>
      </c>
      <c r="K136" s="254">
        <f t="shared" ref="K136" si="97">SUM(K137)</f>
        <v>1300</v>
      </c>
      <c r="M136" s="254">
        <f t="shared" ref="M136" si="98">SUM(M137)</f>
        <v>650000</v>
      </c>
      <c r="N136" s="254">
        <f t="shared" ref="N136" si="99">SUM(N137)</f>
        <v>650000</v>
      </c>
      <c r="O136" s="257"/>
      <c r="P136" s="254">
        <f t="shared" ref="P136" si="100">SUM(P137)</f>
        <v>550847.45762711857</v>
      </c>
    </row>
    <row r="137" spans="1:16" x14ac:dyDescent="0.3">
      <c r="A137" s="184" t="s">
        <v>944</v>
      </c>
      <c r="B137" s="176" t="s">
        <v>149</v>
      </c>
      <c r="C137" s="171" t="s">
        <v>633</v>
      </c>
      <c r="D137" s="262">
        <v>1</v>
      </c>
      <c r="E137" s="262" t="s">
        <v>870</v>
      </c>
      <c r="F137" s="262">
        <v>1</v>
      </c>
      <c r="I137" s="262">
        <v>500</v>
      </c>
      <c r="J137" s="264">
        <v>500</v>
      </c>
      <c r="K137" s="264">
        <v>1300</v>
      </c>
      <c r="M137" s="256">
        <v>650000</v>
      </c>
      <c r="N137" s="256">
        <v>650000</v>
      </c>
      <c r="P137" s="256">
        <v>550847.45762711857</v>
      </c>
    </row>
    <row r="138" spans="1:16" x14ac:dyDescent="0.3">
      <c r="A138" s="246" t="s">
        <v>852</v>
      </c>
      <c r="B138" s="247" t="s">
        <v>854</v>
      </c>
      <c r="C138" s="248"/>
      <c r="D138" s="250">
        <f t="shared" ref="D138:K138" si="101">D139+D144+D150+D154+D157+D161+D166</f>
        <v>47</v>
      </c>
      <c r="E138" s="250"/>
      <c r="F138" s="250">
        <f t="shared" ref="F138:H138" si="102">F139+F144+F150+F154+F157+F161+F166</f>
        <v>28</v>
      </c>
      <c r="G138" s="250">
        <f t="shared" si="102"/>
        <v>0</v>
      </c>
      <c r="H138" s="250">
        <f t="shared" si="102"/>
        <v>0</v>
      </c>
      <c r="I138" s="250">
        <f t="shared" si="101"/>
        <v>280</v>
      </c>
      <c r="J138" s="250">
        <f t="shared" si="101"/>
        <v>470</v>
      </c>
      <c r="K138" s="250">
        <f t="shared" si="101"/>
        <v>28527.9</v>
      </c>
      <c r="M138" s="253"/>
      <c r="N138" s="253">
        <f>N139+N144+N150+N154+N157+N161+N166</f>
        <v>478860.5</v>
      </c>
      <c r="O138" s="257"/>
      <c r="P138" s="253">
        <f>P139+P144+P150+P154+P157+P161+P166</f>
        <v>405813.98305084748</v>
      </c>
    </row>
    <row r="139" spans="1:16" ht="27.6" x14ac:dyDescent="0.3">
      <c r="A139" s="243"/>
      <c r="B139" s="265" t="s">
        <v>833</v>
      </c>
      <c r="C139" s="243"/>
      <c r="D139" s="249">
        <f>SUM(D140:D143)</f>
        <v>4</v>
      </c>
      <c r="E139" s="249"/>
      <c r="F139" s="249">
        <f t="shared" ref="F139:H139" si="103">SUM(F140:F143)</f>
        <v>4</v>
      </c>
      <c r="G139" s="249">
        <f t="shared" si="103"/>
        <v>0</v>
      </c>
      <c r="H139" s="249">
        <f t="shared" si="103"/>
        <v>0</v>
      </c>
      <c r="I139" s="249">
        <f t="shared" ref="I139:P139" si="104">SUM(I140:I143)</f>
        <v>40</v>
      </c>
      <c r="J139" s="249">
        <f t="shared" si="104"/>
        <v>40</v>
      </c>
      <c r="K139" s="249">
        <f t="shared" si="104"/>
        <v>4075.5</v>
      </c>
      <c r="M139" s="254">
        <f t="shared" si="104"/>
        <v>40755</v>
      </c>
      <c r="N139" s="254">
        <f t="shared" si="104"/>
        <v>40755</v>
      </c>
      <c r="O139" s="257"/>
      <c r="P139" s="254">
        <f t="shared" si="104"/>
        <v>34538.135593220337</v>
      </c>
    </row>
    <row r="140" spans="1:16" x14ac:dyDescent="0.3">
      <c r="A140" s="170" t="s">
        <v>945</v>
      </c>
      <c r="B140" s="176" t="s">
        <v>59</v>
      </c>
      <c r="C140" s="171" t="s">
        <v>442</v>
      </c>
      <c r="D140" s="264">
        <v>1</v>
      </c>
      <c r="E140" s="264" t="s">
        <v>870</v>
      </c>
      <c r="F140" s="264">
        <v>1</v>
      </c>
      <c r="G140" s="264"/>
      <c r="H140" s="264"/>
      <c r="I140" s="264">
        <v>10</v>
      </c>
      <c r="J140" s="264">
        <v>10</v>
      </c>
      <c r="K140" s="264">
        <v>1018.95</v>
      </c>
      <c r="M140" s="256">
        <v>10189.5</v>
      </c>
      <c r="N140" s="256">
        <v>10189.5</v>
      </c>
      <c r="P140" s="256">
        <v>8635.1694915254229</v>
      </c>
    </row>
    <row r="141" spans="1:16" x14ac:dyDescent="0.3">
      <c r="A141" s="170" t="s">
        <v>946</v>
      </c>
      <c r="B141" s="176" t="s">
        <v>60</v>
      </c>
      <c r="C141" s="171" t="s">
        <v>442</v>
      </c>
      <c r="D141" s="264">
        <v>1</v>
      </c>
      <c r="E141" s="264" t="s">
        <v>870</v>
      </c>
      <c r="F141" s="264">
        <v>1</v>
      </c>
      <c r="G141" s="264"/>
      <c r="H141" s="264"/>
      <c r="I141" s="264">
        <v>10</v>
      </c>
      <c r="J141" s="264">
        <v>10</v>
      </c>
      <c r="K141" s="264">
        <v>1018.85</v>
      </c>
      <c r="M141" s="256">
        <v>10188.5</v>
      </c>
      <c r="N141" s="256">
        <v>10188.5</v>
      </c>
      <c r="P141" s="256">
        <v>8634.3220338983047</v>
      </c>
    </row>
    <row r="142" spans="1:16" x14ac:dyDescent="0.3">
      <c r="A142" s="170" t="s">
        <v>947</v>
      </c>
      <c r="B142" s="176" t="s">
        <v>61</v>
      </c>
      <c r="C142" s="171" t="s">
        <v>442</v>
      </c>
      <c r="D142" s="264">
        <v>1</v>
      </c>
      <c r="E142" s="264" t="s">
        <v>870</v>
      </c>
      <c r="F142" s="264">
        <v>1</v>
      </c>
      <c r="G142" s="264"/>
      <c r="H142" s="264"/>
      <c r="I142" s="264">
        <v>10</v>
      </c>
      <c r="J142" s="264">
        <v>10</v>
      </c>
      <c r="K142" s="264">
        <v>1018.85</v>
      </c>
      <c r="M142" s="256">
        <v>10188.5</v>
      </c>
      <c r="N142" s="256">
        <v>10188.5</v>
      </c>
      <c r="P142" s="256">
        <v>8634.3220338983047</v>
      </c>
    </row>
    <row r="143" spans="1:16" x14ac:dyDescent="0.3">
      <c r="A143" s="170" t="s">
        <v>948</v>
      </c>
      <c r="B143" s="176" t="s">
        <v>62</v>
      </c>
      <c r="C143" s="171" t="s">
        <v>442</v>
      </c>
      <c r="D143" s="264">
        <v>1</v>
      </c>
      <c r="E143" s="264" t="s">
        <v>870</v>
      </c>
      <c r="F143" s="264">
        <v>1</v>
      </c>
      <c r="G143" s="264"/>
      <c r="H143" s="264"/>
      <c r="I143" s="264">
        <v>10</v>
      </c>
      <c r="J143" s="264">
        <v>10</v>
      </c>
      <c r="K143" s="264">
        <v>1018.85</v>
      </c>
      <c r="M143" s="256">
        <v>10188.5</v>
      </c>
      <c r="N143" s="256">
        <v>10188.5</v>
      </c>
      <c r="P143" s="256">
        <v>8634.3220338983047</v>
      </c>
    </row>
    <row r="144" spans="1:16" x14ac:dyDescent="0.3">
      <c r="A144" s="243"/>
      <c r="B144" s="265" t="s">
        <v>834</v>
      </c>
      <c r="C144" s="243"/>
      <c r="D144" s="249">
        <f>SUM(D145:D149)</f>
        <v>5</v>
      </c>
      <c r="E144" s="249"/>
      <c r="F144" s="249">
        <f t="shared" ref="F144:H144" si="105">SUM(F145:F149)</f>
        <v>5</v>
      </c>
      <c r="G144" s="249">
        <f t="shared" si="105"/>
        <v>0</v>
      </c>
      <c r="H144" s="249">
        <f t="shared" si="105"/>
        <v>0</v>
      </c>
      <c r="I144" s="249">
        <f t="shared" ref="I144:P144" si="106">SUM(I145:I149)</f>
        <v>50</v>
      </c>
      <c r="J144" s="249">
        <f t="shared" si="106"/>
        <v>50</v>
      </c>
      <c r="K144" s="249">
        <f t="shared" si="106"/>
        <v>5094.25</v>
      </c>
      <c r="M144" s="254">
        <f t="shared" si="106"/>
        <v>50942.5</v>
      </c>
      <c r="N144" s="254">
        <f t="shared" si="106"/>
        <v>50942.5</v>
      </c>
      <c r="O144" s="257"/>
      <c r="P144" s="254">
        <f t="shared" si="106"/>
        <v>43171.610169491527</v>
      </c>
    </row>
    <row r="145" spans="1:16" x14ac:dyDescent="0.3">
      <c r="A145" s="184" t="s">
        <v>949</v>
      </c>
      <c r="B145" s="176" t="s">
        <v>88</v>
      </c>
      <c r="C145" s="171" t="s">
        <v>496</v>
      </c>
      <c r="D145" s="264">
        <v>1</v>
      </c>
      <c r="E145" s="264" t="s">
        <v>870</v>
      </c>
      <c r="F145" s="264">
        <v>1</v>
      </c>
      <c r="G145" s="264"/>
      <c r="H145" s="264"/>
      <c r="I145" s="264">
        <v>10</v>
      </c>
      <c r="J145" s="264">
        <v>10</v>
      </c>
      <c r="K145" s="264">
        <v>1018.85</v>
      </c>
      <c r="M145" s="256">
        <v>10188.5</v>
      </c>
      <c r="N145" s="256">
        <v>10188.5</v>
      </c>
      <c r="P145" s="256">
        <v>8634.3220338983047</v>
      </c>
    </row>
    <row r="146" spans="1:16" x14ac:dyDescent="0.3">
      <c r="A146" s="184" t="s">
        <v>950</v>
      </c>
      <c r="B146" s="176" t="s">
        <v>89</v>
      </c>
      <c r="C146" s="171" t="s">
        <v>496</v>
      </c>
      <c r="D146" s="264">
        <v>1</v>
      </c>
      <c r="E146" s="264" t="s">
        <v>870</v>
      </c>
      <c r="F146" s="264">
        <v>1</v>
      </c>
      <c r="G146" s="264"/>
      <c r="H146" s="264"/>
      <c r="I146" s="264">
        <v>10</v>
      </c>
      <c r="J146" s="264">
        <v>10</v>
      </c>
      <c r="K146" s="264">
        <v>1018.85</v>
      </c>
      <c r="M146" s="256">
        <v>10188.5</v>
      </c>
      <c r="N146" s="256">
        <v>10188.5</v>
      </c>
      <c r="P146" s="256">
        <v>8634.3220338983047</v>
      </c>
    </row>
    <row r="147" spans="1:16" x14ac:dyDescent="0.3">
      <c r="A147" s="184" t="s">
        <v>951</v>
      </c>
      <c r="B147" s="176" t="s">
        <v>90</v>
      </c>
      <c r="C147" s="171" t="s">
        <v>496</v>
      </c>
      <c r="D147" s="264">
        <v>1</v>
      </c>
      <c r="E147" s="264" t="s">
        <v>870</v>
      </c>
      <c r="F147" s="264">
        <v>1</v>
      </c>
      <c r="G147" s="264"/>
      <c r="H147" s="264"/>
      <c r="I147" s="264">
        <v>10</v>
      </c>
      <c r="J147" s="264">
        <v>10</v>
      </c>
      <c r="K147" s="264">
        <v>1018.85</v>
      </c>
      <c r="M147" s="256">
        <v>10188.5</v>
      </c>
      <c r="N147" s="256">
        <v>10188.5</v>
      </c>
      <c r="P147" s="256">
        <v>8634.3220338983047</v>
      </c>
    </row>
    <row r="148" spans="1:16" x14ac:dyDescent="0.3">
      <c r="A148" s="184" t="s">
        <v>952</v>
      </c>
      <c r="B148" s="176" t="s">
        <v>91</v>
      </c>
      <c r="C148" s="171" t="s">
        <v>496</v>
      </c>
      <c r="D148" s="264">
        <v>1</v>
      </c>
      <c r="E148" s="264" t="s">
        <v>870</v>
      </c>
      <c r="F148" s="264">
        <v>1</v>
      </c>
      <c r="G148" s="264"/>
      <c r="H148" s="264"/>
      <c r="I148" s="264">
        <v>10</v>
      </c>
      <c r="J148" s="264">
        <v>10</v>
      </c>
      <c r="K148" s="264">
        <v>1018.85</v>
      </c>
      <c r="M148" s="256">
        <v>10188.5</v>
      </c>
      <c r="N148" s="256">
        <v>10188.5</v>
      </c>
      <c r="P148" s="256">
        <v>8634.3220338983047</v>
      </c>
    </row>
    <row r="149" spans="1:16" x14ac:dyDescent="0.3">
      <c r="A149" s="184" t="s">
        <v>953</v>
      </c>
      <c r="B149" s="176" t="s">
        <v>92</v>
      </c>
      <c r="C149" s="171" t="s">
        <v>496</v>
      </c>
      <c r="D149" s="264">
        <v>1</v>
      </c>
      <c r="E149" s="264" t="s">
        <v>870</v>
      </c>
      <c r="F149" s="264">
        <v>1</v>
      </c>
      <c r="G149" s="264"/>
      <c r="H149" s="264"/>
      <c r="I149" s="264">
        <v>10</v>
      </c>
      <c r="J149" s="264">
        <v>10</v>
      </c>
      <c r="K149" s="264">
        <v>1018.85</v>
      </c>
      <c r="M149" s="256">
        <v>10188.5</v>
      </c>
      <c r="N149" s="256">
        <v>10188.5</v>
      </c>
      <c r="P149" s="256">
        <v>8634.3220338983047</v>
      </c>
    </row>
    <row r="150" spans="1:16" x14ac:dyDescent="0.3">
      <c r="A150" s="243"/>
      <c r="B150" s="265" t="s">
        <v>835</v>
      </c>
      <c r="C150" s="243"/>
      <c r="D150" s="249">
        <f>SUM(D151:D153)</f>
        <v>7</v>
      </c>
      <c r="E150" s="249"/>
      <c r="F150" s="249">
        <f t="shared" ref="F150:H150" si="107">SUM(F151:F153)</f>
        <v>3</v>
      </c>
      <c r="G150" s="249">
        <f t="shared" si="107"/>
        <v>0</v>
      </c>
      <c r="H150" s="249">
        <f t="shared" si="107"/>
        <v>0</v>
      </c>
      <c r="I150" s="249">
        <f t="shared" ref="I150:P150" si="108">SUM(I151:I153)</f>
        <v>30</v>
      </c>
      <c r="J150" s="249">
        <f t="shared" si="108"/>
        <v>70</v>
      </c>
      <c r="K150" s="249">
        <f t="shared" si="108"/>
        <v>3056.55</v>
      </c>
      <c r="M150" s="254">
        <f t="shared" si="108"/>
        <v>30565.5</v>
      </c>
      <c r="N150" s="254">
        <f t="shared" si="108"/>
        <v>71319.5</v>
      </c>
      <c r="O150" s="257">
        <f t="shared" si="108"/>
        <v>0</v>
      </c>
      <c r="P150" s="254">
        <f t="shared" si="108"/>
        <v>60440.254237288129</v>
      </c>
    </row>
    <row r="151" spans="1:16" ht="24.75" customHeight="1" x14ac:dyDescent="0.3">
      <c r="A151" s="184" t="s">
        <v>954</v>
      </c>
      <c r="B151" s="176" t="s">
        <v>102</v>
      </c>
      <c r="C151" s="171" t="s">
        <v>496</v>
      </c>
      <c r="D151" s="264">
        <v>2</v>
      </c>
      <c r="E151" s="264" t="s">
        <v>870</v>
      </c>
      <c r="F151" s="264">
        <v>1</v>
      </c>
      <c r="G151" s="264"/>
      <c r="H151" s="264"/>
      <c r="I151" s="264">
        <v>10</v>
      </c>
      <c r="J151" s="264">
        <v>20</v>
      </c>
      <c r="K151" s="264">
        <v>1018.85</v>
      </c>
      <c r="M151" s="256">
        <v>10188.5</v>
      </c>
      <c r="N151" s="256">
        <v>20377</v>
      </c>
      <c r="P151" s="256">
        <v>17268.644067796609</v>
      </c>
    </row>
    <row r="152" spans="1:16" x14ac:dyDescent="0.3">
      <c r="A152" s="184" t="s">
        <v>955</v>
      </c>
      <c r="B152" s="176" t="s">
        <v>103</v>
      </c>
      <c r="C152" s="171" t="s">
        <v>496</v>
      </c>
      <c r="D152" s="264">
        <v>2</v>
      </c>
      <c r="E152" s="264" t="s">
        <v>870</v>
      </c>
      <c r="F152" s="264">
        <v>1</v>
      </c>
      <c r="G152" s="264"/>
      <c r="H152" s="264"/>
      <c r="I152" s="264">
        <v>10</v>
      </c>
      <c r="J152" s="264">
        <v>20</v>
      </c>
      <c r="K152" s="264">
        <v>1018.85</v>
      </c>
      <c r="M152" s="256">
        <v>10188.5</v>
      </c>
      <c r="N152" s="256">
        <v>20377</v>
      </c>
      <c r="P152" s="256">
        <v>17268.644067796609</v>
      </c>
    </row>
    <row r="153" spans="1:16" x14ac:dyDescent="0.3">
      <c r="A153" s="184" t="s">
        <v>956</v>
      </c>
      <c r="B153" s="176" t="s">
        <v>104</v>
      </c>
      <c r="C153" s="171" t="s">
        <v>496</v>
      </c>
      <c r="D153" s="264">
        <v>3</v>
      </c>
      <c r="E153" s="264" t="s">
        <v>870</v>
      </c>
      <c r="F153" s="264">
        <v>1</v>
      </c>
      <c r="G153" s="264"/>
      <c r="H153" s="264"/>
      <c r="I153" s="264">
        <v>10</v>
      </c>
      <c r="J153" s="264">
        <v>30</v>
      </c>
      <c r="K153" s="264">
        <v>1018.85</v>
      </c>
      <c r="M153" s="256">
        <v>10188.5</v>
      </c>
      <c r="N153" s="256">
        <v>30565.5</v>
      </c>
      <c r="P153" s="256">
        <v>25902.966101694914</v>
      </c>
    </row>
    <row r="154" spans="1:16" x14ac:dyDescent="0.3">
      <c r="A154" s="243"/>
      <c r="B154" s="265" t="s">
        <v>836</v>
      </c>
      <c r="C154" s="243"/>
      <c r="D154" s="249">
        <f>SUM(D155:D156)</f>
        <v>4</v>
      </c>
      <c r="E154" s="249"/>
      <c r="F154" s="249">
        <f t="shared" ref="F154:H154" si="109">SUM(F155:F156)</f>
        <v>2</v>
      </c>
      <c r="G154" s="249">
        <f t="shared" si="109"/>
        <v>0</v>
      </c>
      <c r="H154" s="249">
        <f t="shared" si="109"/>
        <v>0</v>
      </c>
      <c r="I154" s="249">
        <f t="shared" ref="I154" si="110">SUM(I155:I156)</f>
        <v>20</v>
      </c>
      <c r="J154" s="249">
        <f t="shared" ref="J154" si="111">SUM(J155:J156)</f>
        <v>40</v>
      </c>
      <c r="K154" s="249">
        <f t="shared" ref="K154" si="112">SUM(K155:K156)</f>
        <v>2037.7</v>
      </c>
      <c r="M154" s="254">
        <f t="shared" ref="M154" si="113">SUM(M155:M156)</f>
        <v>20377</v>
      </c>
      <c r="N154" s="254">
        <f t="shared" ref="N154" si="114">SUM(N155:N156)</f>
        <v>40754</v>
      </c>
      <c r="O154" s="257">
        <f t="shared" ref="O154" si="115">SUM(O155:O156)</f>
        <v>0</v>
      </c>
      <c r="P154" s="254">
        <f t="shared" ref="P154" si="116">SUM(P155:P156)</f>
        <v>34537.288135593219</v>
      </c>
    </row>
    <row r="155" spans="1:16" x14ac:dyDescent="0.3">
      <c r="A155" s="184" t="s">
        <v>957</v>
      </c>
      <c r="B155" s="176" t="s">
        <v>120</v>
      </c>
      <c r="C155" s="171" t="s">
        <v>496</v>
      </c>
      <c r="D155" s="262">
        <v>2</v>
      </c>
      <c r="E155" s="262" t="s">
        <v>870</v>
      </c>
      <c r="F155" s="262">
        <v>1</v>
      </c>
      <c r="I155" s="262">
        <v>10</v>
      </c>
      <c r="J155" s="264">
        <v>20</v>
      </c>
      <c r="K155" s="264">
        <v>1018.85</v>
      </c>
      <c r="M155" s="256">
        <v>10188.5</v>
      </c>
      <c r="N155" s="256">
        <v>20377</v>
      </c>
      <c r="P155" s="256">
        <v>17268.644067796609</v>
      </c>
    </row>
    <row r="156" spans="1:16" x14ac:dyDescent="0.3">
      <c r="A156" s="184" t="s">
        <v>958</v>
      </c>
      <c r="B156" s="176" t="s">
        <v>121</v>
      </c>
      <c r="C156" s="171" t="s">
        <v>496</v>
      </c>
      <c r="D156" s="262">
        <v>2</v>
      </c>
      <c r="E156" s="262" t="s">
        <v>870</v>
      </c>
      <c r="F156" s="262">
        <v>1</v>
      </c>
      <c r="I156" s="262">
        <v>10</v>
      </c>
      <c r="J156" s="264">
        <v>20</v>
      </c>
      <c r="K156" s="264">
        <v>1018.85</v>
      </c>
      <c r="M156" s="256">
        <v>10188.5</v>
      </c>
      <c r="N156" s="256">
        <v>20377</v>
      </c>
      <c r="P156" s="256">
        <v>17268.644067796609</v>
      </c>
    </row>
    <row r="157" spans="1:16" ht="13.95" customHeight="1" x14ac:dyDescent="0.3">
      <c r="A157" s="243"/>
      <c r="B157" s="265" t="s">
        <v>837</v>
      </c>
      <c r="C157" s="243"/>
      <c r="D157" s="249">
        <f>SUM(D158:D160)</f>
        <v>4</v>
      </c>
      <c r="E157" s="249"/>
      <c r="F157" s="249">
        <f t="shared" ref="F157:H157" si="117">SUM(F158:F160)</f>
        <v>3</v>
      </c>
      <c r="G157" s="249">
        <f t="shared" si="117"/>
        <v>0</v>
      </c>
      <c r="H157" s="249">
        <f t="shared" si="117"/>
        <v>0</v>
      </c>
      <c r="I157" s="249">
        <f t="shared" ref="I157" si="118">SUM(I158:I160)</f>
        <v>30</v>
      </c>
      <c r="J157" s="249">
        <f t="shared" ref="J157" si="119">SUM(J158:J160)</f>
        <v>40</v>
      </c>
      <c r="K157" s="249">
        <f t="shared" ref="K157" si="120">SUM(K158:K160)</f>
        <v>3056.55</v>
      </c>
      <c r="M157" s="254">
        <f t="shared" ref="M157" si="121">SUM(M158:M160)</f>
        <v>30565.5</v>
      </c>
      <c r="N157" s="254">
        <f t="shared" ref="N157" si="122">SUM(N158:N160)</f>
        <v>40754</v>
      </c>
      <c r="O157" s="257">
        <f t="shared" ref="O157" si="123">SUM(O158:O160)</f>
        <v>0</v>
      </c>
      <c r="P157" s="254">
        <f t="shared" ref="P157" si="124">SUM(P158:P160)</f>
        <v>34537.288135593219</v>
      </c>
    </row>
    <row r="158" spans="1:16" ht="25.5" customHeight="1" x14ac:dyDescent="0.3">
      <c r="A158" s="184" t="s">
        <v>959</v>
      </c>
      <c r="B158" s="176" t="s">
        <v>130</v>
      </c>
      <c r="C158" s="171" t="s">
        <v>496</v>
      </c>
      <c r="D158" s="262">
        <v>2</v>
      </c>
      <c r="E158" s="262" t="s">
        <v>870</v>
      </c>
      <c r="F158" s="262">
        <v>1</v>
      </c>
      <c r="I158" s="262">
        <v>10</v>
      </c>
      <c r="J158" s="264">
        <v>20</v>
      </c>
      <c r="K158" s="264">
        <v>1018.85</v>
      </c>
      <c r="M158" s="256">
        <v>10188.5</v>
      </c>
      <c r="N158" s="256">
        <v>20377</v>
      </c>
      <c r="P158" s="256">
        <v>17268.644067796609</v>
      </c>
    </row>
    <row r="159" spans="1:16" ht="15.75" customHeight="1" x14ac:dyDescent="0.3">
      <c r="A159" s="184" t="s">
        <v>960</v>
      </c>
      <c r="B159" s="176" t="s">
        <v>131</v>
      </c>
      <c r="C159" s="171" t="s">
        <v>496</v>
      </c>
      <c r="D159" s="262">
        <v>1</v>
      </c>
      <c r="E159" s="262" t="s">
        <v>870</v>
      </c>
      <c r="F159" s="262">
        <v>1</v>
      </c>
      <c r="I159" s="262">
        <v>10</v>
      </c>
      <c r="J159" s="264">
        <v>10</v>
      </c>
      <c r="K159" s="264">
        <v>1018.85</v>
      </c>
      <c r="M159" s="256">
        <v>10188.5</v>
      </c>
      <c r="N159" s="256">
        <v>10188.5</v>
      </c>
      <c r="P159" s="256">
        <v>8634.3220338983047</v>
      </c>
    </row>
    <row r="160" spans="1:16" ht="15.75" customHeight="1" x14ac:dyDescent="0.3">
      <c r="A160" s="184" t="s">
        <v>961</v>
      </c>
      <c r="B160" s="176" t="s">
        <v>132</v>
      </c>
      <c r="C160" s="171" t="s">
        <v>496</v>
      </c>
      <c r="D160" s="262">
        <v>1</v>
      </c>
      <c r="E160" s="262" t="s">
        <v>870</v>
      </c>
      <c r="F160" s="262">
        <v>1</v>
      </c>
      <c r="I160" s="262">
        <v>10</v>
      </c>
      <c r="J160" s="264">
        <v>10</v>
      </c>
      <c r="K160" s="264">
        <v>1018.85</v>
      </c>
      <c r="M160" s="256">
        <v>10188.5</v>
      </c>
      <c r="N160" s="256">
        <v>10188.5</v>
      </c>
      <c r="P160" s="256">
        <v>8634.3220338983047</v>
      </c>
    </row>
    <row r="161" spans="1:16" x14ac:dyDescent="0.3">
      <c r="A161" s="243"/>
      <c r="B161" s="265" t="s">
        <v>838</v>
      </c>
      <c r="C161" s="243"/>
      <c r="D161" s="249">
        <f>SUM(D162:D165)</f>
        <v>9</v>
      </c>
      <c r="E161" s="249"/>
      <c r="F161" s="249">
        <f t="shared" ref="F161:H161" si="125">SUM(F162:F165)</f>
        <v>4</v>
      </c>
      <c r="G161" s="249">
        <f t="shared" si="125"/>
        <v>0</v>
      </c>
      <c r="H161" s="249">
        <f t="shared" si="125"/>
        <v>0</v>
      </c>
      <c r="I161" s="249">
        <f t="shared" ref="I161:P161" si="126">SUM(I162:I165)</f>
        <v>40</v>
      </c>
      <c r="J161" s="249">
        <f t="shared" si="126"/>
        <v>90</v>
      </c>
      <c r="K161" s="249">
        <f t="shared" si="126"/>
        <v>4075.4</v>
      </c>
      <c r="M161" s="254">
        <f t="shared" si="126"/>
        <v>40754</v>
      </c>
      <c r="N161" s="254">
        <f t="shared" si="126"/>
        <v>91696.5</v>
      </c>
      <c r="O161" s="257">
        <f t="shared" si="126"/>
        <v>0</v>
      </c>
      <c r="P161" s="254">
        <f t="shared" si="126"/>
        <v>77708.898305084746</v>
      </c>
    </row>
    <row r="162" spans="1:16" ht="15.75" customHeight="1" x14ac:dyDescent="0.3">
      <c r="A162" s="184" t="s">
        <v>962</v>
      </c>
      <c r="B162" s="176" t="s">
        <v>145</v>
      </c>
      <c r="C162" s="171" t="s">
        <v>496</v>
      </c>
      <c r="D162" s="262">
        <v>1</v>
      </c>
      <c r="E162" s="262" t="s">
        <v>870</v>
      </c>
      <c r="F162" s="262">
        <v>1</v>
      </c>
      <c r="I162" s="262">
        <v>10</v>
      </c>
      <c r="J162" s="264">
        <v>10</v>
      </c>
      <c r="K162" s="264">
        <v>1018.85</v>
      </c>
      <c r="M162" s="256">
        <v>10188.5</v>
      </c>
      <c r="N162" s="256">
        <v>10188.5</v>
      </c>
      <c r="P162" s="256">
        <v>8634.3220338983047</v>
      </c>
    </row>
    <row r="163" spans="1:16" x14ac:dyDescent="0.3">
      <c r="A163" s="184" t="s">
        <v>963</v>
      </c>
      <c r="B163" s="176" t="s">
        <v>146</v>
      </c>
      <c r="C163" s="171" t="s">
        <v>496</v>
      </c>
      <c r="D163" s="262">
        <v>2</v>
      </c>
      <c r="E163" s="262" t="s">
        <v>870</v>
      </c>
      <c r="F163" s="262">
        <v>1</v>
      </c>
      <c r="I163" s="262">
        <v>10</v>
      </c>
      <c r="J163" s="264">
        <v>20</v>
      </c>
      <c r="K163" s="264">
        <v>1018.85</v>
      </c>
      <c r="M163" s="256">
        <v>10188.5</v>
      </c>
      <c r="N163" s="256">
        <v>20377</v>
      </c>
      <c r="P163" s="256">
        <v>17268.644067796609</v>
      </c>
    </row>
    <row r="164" spans="1:16" ht="15.75" customHeight="1" x14ac:dyDescent="0.3">
      <c r="A164" s="184" t="s">
        <v>964</v>
      </c>
      <c r="B164" s="176" t="s">
        <v>147</v>
      </c>
      <c r="C164" s="171" t="s">
        <v>496</v>
      </c>
      <c r="D164" s="262">
        <v>2</v>
      </c>
      <c r="E164" s="262" t="s">
        <v>870</v>
      </c>
      <c r="F164" s="262">
        <v>1</v>
      </c>
      <c r="I164" s="262">
        <v>10</v>
      </c>
      <c r="J164" s="264">
        <v>20</v>
      </c>
      <c r="K164" s="264">
        <v>1018.85</v>
      </c>
      <c r="M164" s="256">
        <v>10188.5</v>
      </c>
      <c r="N164" s="256">
        <v>20377</v>
      </c>
      <c r="P164" s="256">
        <v>17268.644067796609</v>
      </c>
    </row>
    <row r="165" spans="1:16" x14ac:dyDescent="0.3">
      <c r="A165" s="184" t="s">
        <v>965</v>
      </c>
      <c r="B165" s="176" t="s">
        <v>148</v>
      </c>
      <c r="C165" s="171" t="s">
        <v>496</v>
      </c>
      <c r="D165" s="262">
        <v>4</v>
      </c>
      <c r="E165" s="262" t="s">
        <v>870</v>
      </c>
      <c r="F165" s="262">
        <v>1</v>
      </c>
      <c r="I165" s="262">
        <v>10</v>
      </c>
      <c r="J165" s="264">
        <v>40</v>
      </c>
      <c r="K165" s="264">
        <v>1018.85</v>
      </c>
      <c r="M165" s="256">
        <v>10188.5</v>
      </c>
      <c r="N165" s="256">
        <v>40754</v>
      </c>
      <c r="P165" s="256">
        <v>34537.288135593219</v>
      </c>
    </row>
    <row r="166" spans="1:16" x14ac:dyDescent="0.3">
      <c r="A166" s="243"/>
      <c r="B166" s="265" t="s">
        <v>839</v>
      </c>
      <c r="C166" s="243"/>
      <c r="D166" s="249">
        <f>SUM(D167:D173)</f>
        <v>14</v>
      </c>
      <c r="E166" s="249"/>
      <c r="F166" s="249">
        <f t="shared" ref="F166:H166" si="127">SUM(F167:F173)</f>
        <v>7</v>
      </c>
      <c r="G166" s="249">
        <f t="shared" si="127"/>
        <v>0</v>
      </c>
      <c r="H166" s="249">
        <f t="shared" si="127"/>
        <v>0</v>
      </c>
      <c r="I166" s="249">
        <f t="shared" ref="I166:P166" si="128">SUM(I167:I173)</f>
        <v>70</v>
      </c>
      <c r="J166" s="249">
        <f t="shared" si="128"/>
        <v>140</v>
      </c>
      <c r="K166" s="249">
        <f t="shared" si="128"/>
        <v>7131.9500000000007</v>
      </c>
      <c r="M166" s="254">
        <f t="shared" si="128"/>
        <v>71319.5</v>
      </c>
      <c r="N166" s="254">
        <f t="shared" si="128"/>
        <v>142639</v>
      </c>
      <c r="O166" s="257">
        <f t="shared" si="128"/>
        <v>0</v>
      </c>
      <c r="P166" s="254">
        <f t="shared" si="128"/>
        <v>120880.50847457629</v>
      </c>
    </row>
    <row r="167" spans="1:16" x14ac:dyDescent="0.3">
      <c r="A167" s="184" t="s">
        <v>966</v>
      </c>
      <c r="B167" s="176" t="s">
        <v>163</v>
      </c>
      <c r="C167" s="171" t="s">
        <v>496</v>
      </c>
      <c r="D167" s="262">
        <v>2</v>
      </c>
      <c r="E167" s="262" t="s">
        <v>870</v>
      </c>
      <c r="F167" s="262">
        <v>1</v>
      </c>
      <c r="I167" s="262">
        <v>10</v>
      </c>
      <c r="J167" s="264">
        <v>20</v>
      </c>
      <c r="K167" s="264">
        <v>1018.85</v>
      </c>
      <c r="M167" s="256">
        <v>10188.5</v>
      </c>
      <c r="N167" s="256">
        <v>20377</v>
      </c>
      <c r="P167" s="256">
        <v>17268.644067796609</v>
      </c>
    </row>
    <row r="168" spans="1:16" x14ac:dyDescent="0.3">
      <c r="A168" s="184" t="s">
        <v>967</v>
      </c>
      <c r="B168" s="176" t="s">
        <v>164</v>
      </c>
      <c r="C168" s="171" t="s">
        <v>496</v>
      </c>
      <c r="D168" s="262">
        <v>2</v>
      </c>
      <c r="E168" s="262" t="s">
        <v>870</v>
      </c>
      <c r="F168" s="262">
        <v>1</v>
      </c>
      <c r="I168" s="262">
        <v>10</v>
      </c>
      <c r="J168" s="264">
        <v>20</v>
      </c>
      <c r="K168" s="264">
        <v>1018.85</v>
      </c>
      <c r="M168" s="256">
        <v>10188.5</v>
      </c>
      <c r="N168" s="256">
        <v>20377</v>
      </c>
      <c r="P168" s="256">
        <v>17268.644067796609</v>
      </c>
    </row>
    <row r="169" spans="1:16" x14ac:dyDescent="0.3">
      <c r="A169" s="184" t="s">
        <v>968</v>
      </c>
      <c r="B169" s="176" t="s">
        <v>165</v>
      </c>
      <c r="C169" s="171" t="s">
        <v>496</v>
      </c>
      <c r="D169" s="262">
        <v>2</v>
      </c>
      <c r="E169" s="262" t="s">
        <v>870</v>
      </c>
      <c r="F169" s="262">
        <v>1</v>
      </c>
      <c r="I169" s="262">
        <v>10</v>
      </c>
      <c r="J169" s="264">
        <v>20</v>
      </c>
      <c r="K169" s="264">
        <v>1018.85</v>
      </c>
      <c r="M169" s="256">
        <v>10188.5</v>
      </c>
      <c r="N169" s="256">
        <v>20377</v>
      </c>
      <c r="P169" s="256">
        <v>17268.644067796609</v>
      </c>
    </row>
    <row r="170" spans="1:16" ht="17.25" customHeight="1" x14ac:dyDescent="0.3">
      <c r="A170" s="184" t="s">
        <v>969</v>
      </c>
      <c r="B170" s="176" t="s">
        <v>166</v>
      </c>
      <c r="C170" s="171" t="s">
        <v>496</v>
      </c>
      <c r="D170" s="262">
        <v>2</v>
      </c>
      <c r="E170" s="262" t="s">
        <v>870</v>
      </c>
      <c r="F170" s="262">
        <v>1</v>
      </c>
      <c r="I170" s="262">
        <v>10</v>
      </c>
      <c r="J170" s="264">
        <v>20</v>
      </c>
      <c r="K170" s="264">
        <v>1018.85</v>
      </c>
      <c r="M170" s="256">
        <v>10188.5</v>
      </c>
      <c r="N170" s="256">
        <v>20377</v>
      </c>
      <c r="P170" s="256">
        <v>17268.644067796609</v>
      </c>
    </row>
    <row r="171" spans="1:16" x14ac:dyDescent="0.3">
      <c r="A171" s="184" t="s">
        <v>970</v>
      </c>
      <c r="B171" s="176" t="s">
        <v>167</v>
      </c>
      <c r="C171" s="171" t="s">
        <v>496</v>
      </c>
      <c r="D171" s="262">
        <v>2</v>
      </c>
      <c r="E171" s="262" t="s">
        <v>870</v>
      </c>
      <c r="F171" s="262">
        <v>1</v>
      </c>
      <c r="I171" s="262">
        <v>10</v>
      </c>
      <c r="J171" s="264">
        <v>20</v>
      </c>
      <c r="K171" s="264">
        <v>1018.85</v>
      </c>
      <c r="M171" s="256">
        <v>10188.5</v>
      </c>
      <c r="N171" s="256">
        <v>20377</v>
      </c>
      <c r="P171" s="256">
        <v>17268.644067796609</v>
      </c>
    </row>
    <row r="172" spans="1:16" x14ac:dyDescent="0.3">
      <c r="A172" s="184" t="s">
        <v>971</v>
      </c>
      <c r="B172" s="176" t="s">
        <v>168</v>
      </c>
      <c r="C172" s="171" t="s">
        <v>496</v>
      </c>
      <c r="D172" s="262">
        <v>2</v>
      </c>
      <c r="E172" s="262" t="s">
        <v>870</v>
      </c>
      <c r="F172" s="262">
        <v>1</v>
      </c>
      <c r="I172" s="262">
        <v>10</v>
      </c>
      <c r="J172" s="264">
        <v>20</v>
      </c>
      <c r="K172" s="264">
        <v>1018.85</v>
      </c>
      <c r="M172" s="256">
        <v>10188.5</v>
      </c>
      <c r="N172" s="256">
        <v>20377</v>
      </c>
      <c r="P172" s="256">
        <v>17268.644067796609</v>
      </c>
    </row>
    <row r="173" spans="1:16" x14ac:dyDescent="0.3">
      <c r="A173" s="184" t="s">
        <v>972</v>
      </c>
      <c r="B173" s="176" t="s">
        <v>169</v>
      </c>
      <c r="C173" s="171" t="s">
        <v>496</v>
      </c>
      <c r="D173" s="262">
        <v>2</v>
      </c>
      <c r="E173" s="262" t="s">
        <v>870</v>
      </c>
      <c r="F173" s="262">
        <v>1</v>
      </c>
      <c r="I173" s="262">
        <v>10</v>
      </c>
      <c r="J173" s="264">
        <v>20</v>
      </c>
      <c r="K173" s="264">
        <v>1018.85</v>
      </c>
      <c r="M173" s="256">
        <v>10188.5</v>
      </c>
      <c r="N173" s="256">
        <v>20377</v>
      </c>
      <c r="P173" s="256">
        <v>17268.644067796609</v>
      </c>
    </row>
    <row r="174" spans="1:16" ht="15" customHeight="1" x14ac:dyDescent="0.3">
      <c r="A174" s="246" t="s">
        <v>853</v>
      </c>
      <c r="B174" s="247" t="s">
        <v>845</v>
      </c>
      <c r="C174" s="248"/>
      <c r="D174" s="250">
        <f>D175+D179+D181+D184+D186+D188</f>
        <v>23960</v>
      </c>
      <c r="E174" s="250"/>
      <c r="F174" s="250">
        <f t="shared" ref="F174:H174" si="129">F175+F179+F181+F184+F186+F188</f>
        <v>9</v>
      </c>
      <c r="G174" s="250">
        <f t="shared" si="129"/>
        <v>15.900000000000002</v>
      </c>
      <c r="H174" s="250">
        <f t="shared" si="129"/>
        <v>9</v>
      </c>
      <c r="I174" s="250">
        <f t="shared" ref="I174:P174" si="130">I175+I179+I181+I184+I186+I188</f>
        <v>15.900000000000002</v>
      </c>
      <c r="J174" s="250">
        <f t="shared" si="130"/>
        <v>37437</v>
      </c>
      <c r="K174" s="250">
        <f t="shared" si="130"/>
        <v>1560</v>
      </c>
      <c r="M174" s="253"/>
      <c r="N174" s="253">
        <f t="shared" si="130"/>
        <v>7008228</v>
      </c>
      <c r="O174" s="257"/>
      <c r="P174" s="253">
        <f t="shared" si="130"/>
        <v>5939176.2711864403</v>
      </c>
    </row>
    <row r="175" spans="1:16" ht="27.6" x14ac:dyDescent="0.3">
      <c r="A175" s="243"/>
      <c r="B175" s="265" t="s">
        <v>833</v>
      </c>
      <c r="C175" s="243"/>
      <c r="D175" s="249">
        <f>SUM(D176:D178)</f>
        <v>750</v>
      </c>
      <c r="E175" s="249"/>
      <c r="F175" s="249">
        <f t="shared" ref="F175:H175" si="131">SUM(F176:F178)</f>
        <v>3</v>
      </c>
      <c r="G175" s="249">
        <f t="shared" si="131"/>
        <v>5.4</v>
      </c>
      <c r="H175" s="249">
        <f t="shared" si="131"/>
        <v>3</v>
      </c>
      <c r="I175" s="249">
        <f t="shared" ref="I175:P175" si="132">SUM(I176:I178)</f>
        <v>5.4</v>
      </c>
      <c r="J175" s="249">
        <f t="shared" si="132"/>
        <v>1350</v>
      </c>
      <c r="K175" s="249">
        <f t="shared" si="132"/>
        <v>540</v>
      </c>
      <c r="M175" s="254">
        <f t="shared" si="132"/>
        <v>972</v>
      </c>
      <c r="N175" s="254">
        <f t="shared" si="132"/>
        <v>243000</v>
      </c>
      <c r="O175" s="257"/>
      <c r="P175" s="254">
        <f t="shared" si="132"/>
        <v>205932.20338983048</v>
      </c>
    </row>
    <row r="176" spans="1:16" x14ac:dyDescent="0.3">
      <c r="A176" s="170" t="s">
        <v>973</v>
      </c>
      <c r="B176" s="176" t="s">
        <v>64</v>
      </c>
      <c r="C176" s="171" t="s">
        <v>426</v>
      </c>
      <c r="D176" s="264">
        <v>150</v>
      </c>
      <c r="E176" s="264" t="s">
        <v>871</v>
      </c>
      <c r="F176" s="264">
        <v>1</v>
      </c>
      <c r="G176" s="264">
        <v>1.8</v>
      </c>
      <c r="H176" s="264">
        <v>1</v>
      </c>
      <c r="I176" s="264">
        <v>1.8</v>
      </c>
      <c r="J176" s="264">
        <v>270</v>
      </c>
      <c r="K176" s="264">
        <v>180</v>
      </c>
      <c r="M176" s="256">
        <v>324</v>
      </c>
      <c r="N176" s="256">
        <v>48600</v>
      </c>
      <c r="P176" s="256">
        <v>41186.4406779661</v>
      </c>
    </row>
    <row r="177" spans="1:16" ht="25.5" customHeight="1" x14ac:dyDescent="0.3">
      <c r="A177" s="170" t="s">
        <v>974</v>
      </c>
      <c r="B177" s="151" t="s">
        <v>65</v>
      </c>
      <c r="C177" s="165" t="s">
        <v>426</v>
      </c>
      <c r="D177" s="262">
        <v>300</v>
      </c>
      <c r="E177" s="262" t="s">
        <v>871</v>
      </c>
      <c r="F177" s="264">
        <v>1</v>
      </c>
      <c r="G177" s="264">
        <v>1.8</v>
      </c>
      <c r="H177" s="264">
        <v>1</v>
      </c>
      <c r="I177" s="264">
        <v>1.8</v>
      </c>
      <c r="J177" s="264">
        <v>540</v>
      </c>
      <c r="K177" s="264">
        <v>180</v>
      </c>
      <c r="M177" s="256">
        <v>324</v>
      </c>
      <c r="N177" s="256">
        <v>97200</v>
      </c>
      <c r="P177" s="256">
        <v>82372.881355932201</v>
      </c>
    </row>
    <row r="178" spans="1:16" x14ac:dyDescent="0.3">
      <c r="A178" s="170" t="s">
        <v>975</v>
      </c>
      <c r="B178" s="151" t="s">
        <v>66</v>
      </c>
      <c r="C178" s="165" t="s">
        <v>426</v>
      </c>
      <c r="D178" s="262">
        <v>300</v>
      </c>
      <c r="E178" s="262" t="s">
        <v>871</v>
      </c>
      <c r="F178" s="264">
        <v>1</v>
      </c>
      <c r="G178" s="264">
        <v>1.8</v>
      </c>
      <c r="H178" s="264">
        <v>1</v>
      </c>
      <c r="I178" s="264">
        <v>1.8</v>
      </c>
      <c r="J178" s="264">
        <v>540</v>
      </c>
      <c r="K178" s="264">
        <v>180</v>
      </c>
      <c r="M178" s="256">
        <v>324</v>
      </c>
      <c r="N178" s="256">
        <v>97200</v>
      </c>
      <c r="P178" s="256">
        <v>82372.881355932201</v>
      </c>
    </row>
    <row r="179" spans="1:16" ht="38.25" customHeight="1" x14ac:dyDescent="0.3">
      <c r="A179" s="243"/>
      <c r="B179" s="265" t="s">
        <v>834</v>
      </c>
      <c r="C179" s="243"/>
      <c r="D179" s="249">
        <f>SUM(D180)</f>
        <v>430</v>
      </c>
      <c r="E179" s="249"/>
      <c r="F179" s="249">
        <f t="shared" ref="F179:H179" si="133">SUM(F180)</f>
        <v>1</v>
      </c>
      <c r="G179" s="249">
        <f t="shared" si="133"/>
        <v>1.8</v>
      </c>
      <c r="H179" s="249">
        <f t="shared" si="133"/>
        <v>1</v>
      </c>
      <c r="I179" s="249">
        <f t="shared" ref="I179" si="134">SUM(I180)</f>
        <v>1.8</v>
      </c>
      <c r="J179" s="249">
        <f t="shared" ref="J179" si="135">SUM(J180)</f>
        <v>774</v>
      </c>
      <c r="K179" s="249">
        <f t="shared" ref="K179" si="136">SUM(K180)</f>
        <v>180</v>
      </c>
      <c r="M179" s="254">
        <f t="shared" ref="M179" si="137">SUM(M180)</f>
        <v>324</v>
      </c>
      <c r="N179" s="254">
        <f t="shared" ref="N179" si="138">SUM(N180)</f>
        <v>139320</v>
      </c>
      <c r="O179" s="257"/>
      <c r="P179" s="254">
        <f t="shared" ref="P179" si="139">SUM(P180)</f>
        <v>118067.79661016949</v>
      </c>
    </row>
    <row r="180" spans="1:16" x14ac:dyDescent="0.3">
      <c r="A180" s="184" t="s">
        <v>976</v>
      </c>
      <c r="B180" s="176" t="s">
        <v>93</v>
      </c>
      <c r="C180" s="171" t="s">
        <v>503</v>
      </c>
      <c r="D180" s="264">
        <v>430</v>
      </c>
      <c r="E180" s="264" t="s">
        <v>871</v>
      </c>
      <c r="F180" s="264">
        <v>1</v>
      </c>
      <c r="G180" s="264">
        <v>1.8</v>
      </c>
      <c r="H180" s="264">
        <v>1</v>
      </c>
      <c r="I180" s="264">
        <v>1.8</v>
      </c>
      <c r="J180" s="264">
        <v>774</v>
      </c>
      <c r="K180" s="264">
        <v>180</v>
      </c>
      <c r="M180" s="256">
        <v>324</v>
      </c>
      <c r="N180" s="256">
        <v>139320</v>
      </c>
      <c r="P180" s="256">
        <v>118067.79661016949</v>
      </c>
    </row>
    <row r="181" spans="1:16" x14ac:dyDescent="0.3">
      <c r="A181" s="243"/>
      <c r="B181" s="265" t="s">
        <v>835</v>
      </c>
      <c r="C181" s="243"/>
      <c r="D181" s="249">
        <f>SUM(D182:D183)</f>
        <v>2770</v>
      </c>
      <c r="E181" s="249"/>
      <c r="F181" s="249">
        <f t="shared" ref="F181:H181" si="140">SUM(F182:F183)</f>
        <v>2</v>
      </c>
      <c r="G181" s="249">
        <f t="shared" si="140"/>
        <v>3.6</v>
      </c>
      <c r="H181" s="249">
        <f t="shared" si="140"/>
        <v>2</v>
      </c>
      <c r="I181" s="249">
        <f t="shared" ref="I181:P181" si="141">SUM(I182:I183)</f>
        <v>3.6</v>
      </c>
      <c r="J181" s="249">
        <f t="shared" si="141"/>
        <v>4986</v>
      </c>
      <c r="K181" s="249">
        <f t="shared" si="141"/>
        <v>360</v>
      </c>
      <c r="M181" s="254">
        <f t="shared" si="141"/>
        <v>648</v>
      </c>
      <c r="N181" s="254">
        <f t="shared" si="141"/>
        <v>897480</v>
      </c>
      <c r="O181" s="257"/>
      <c r="P181" s="254">
        <f t="shared" si="141"/>
        <v>760576.2711864406</v>
      </c>
    </row>
    <row r="182" spans="1:16" x14ac:dyDescent="0.3">
      <c r="A182" s="184" t="s">
        <v>977</v>
      </c>
      <c r="B182" s="176" t="s">
        <v>107</v>
      </c>
      <c r="C182" s="171" t="s">
        <v>426</v>
      </c>
      <c r="D182" s="264">
        <v>430</v>
      </c>
      <c r="E182" s="264" t="s">
        <v>871</v>
      </c>
      <c r="F182" s="264">
        <v>1</v>
      </c>
      <c r="G182" s="264">
        <v>1.8</v>
      </c>
      <c r="H182" s="264">
        <v>1</v>
      </c>
      <c r="I182" s="264">
        <v>1.8</v>
      </c>
      <c r="J182" s="264">
        <v>774</v>
      </c>
      <c r="K182" s="264">
        <v>180</v>
      </c>
      <c r="M182" s="256">
        <v>324</v>
      </c>
      <c r="N182" s="256">
        <v>139320</v>
      </c>
      <c r="P182" s="256">
        <v>118067.79661016949</v>
      </c>
    </row>
    <row r="183" spans="1:16" x14ac:dyDescent="0.3">
      <c r="A183" s="184" t="s">
        <v>978</v>
      </c>
      <c r="B183" s="176" t="s">
        <v>108</v>
      </c>
      <c r="C183" s="171" t="s">
        <v>426</v>
      </c>
      <c r="D183" s="264">
        <v>2340</v>
      </c>
      <c r="E183" s="264" t="s">
        <v>871</v>
      </c>
      <c r="F183" s="264">
        <v>1</v>
      </c>
      <c r="G183" s="264">
        <v>1.8</v>
      </c>
      <c r="H183" s="264">
        <v>1</v>
      </c>
      <c r="I183" s="264">
        <v>1.8</v>
      </c>
      <c r="J183" s="264">
        <v>4212</v>
      </c>
      <c r="K183" s="264">
        <v>180</v>
      </c>
      <c r="M183" s="256">
        <v>324</v>
      </c>
      <c r="N183" s="256">
        <v>758160</v>
      </c>
      <c r="P183" s="256">
        <v>642508.47457627114</v>
      </c>
    </row>
    <row r="184" spans="1:16" x14ac:dyDescent="0.3">
      <c r="A184" s="243"/>
      <c r="B184" s="265" t="s">
        <v>836</v>
      </c>
      <c r="C184" s="243"/>
      <c r="D184" s="249">
        <f>SUM(D185)</f>
        <v>300</v>
      </c>
      <c r="E184" s="249"/>
      <c r="F184" s="249">
        <f t="shared" ref="F184:H184" si="142">SUM(F185)</f>
        <v>1</v>
      </c>
      <c r="G184" s="249">
        <f t="shared" si="142"/>
        <v>1.8</v>
      </c>
      <c r="H184" s="249">
        <f t="shared" si="142"/>
        <v>1</v>
      </c>
      <c r="I184" s="249">
        <f t="shared" ref="I184" si="143">SUM(I185)</f>
        <v>1.8</v>
      </c>
      <c r="J184" s="249">
        <f t="shared" ref="J184" si="144">SUM(J185)</f>
        <v>540</v>
      </c>
      <c r="K184" s="249">
        <f t="shared" ref="K184" si="145">SUM(K185)</f>
        <v>180</v>
      </c>
      <c r="M184" s="254">
        <f t="shared" ref="M184" si="146">SUM(M185)</f>
        <v>324</v>
      </c>
      <c r="N184" s="254">
        <f t="shared" ref="N184" si="147">SUM(N185)</f>
        <v>174960</v>
      </c>
      <c r="O184" s="257"/>
      <c r="P184" s="254">
        <f t="shared" ref="P184" si="148">SUM(P185)</f>
        <v>148271.18644067796</v>
      </c>
    </row>
    <row r="185" spans="1:16" ht="25.5" customHeight="1" x14ac:dyDescent="0.3">
      <c r="A185" s="184" t="s">
        <v>979</v>
      </c>
      <c r="B185" s="176" t="s">
        <v>123</v>
      </c>
      <c r="C185" s="171" t="s">
        <v>426</v>
      </c>
      <c r="D185" s="262">
        <v>300</v>
      </c>
      <c r="E185" s="262" t="s">
        <v>871</v>
      </c>
      <c r="F185" s="264">
        <v>1</v>
      </c>
      <c r="G185" s="264">
        <v>1.8</v>
      </c>
      <c r="H185" s="264">
        <v>1</v>
      </c>
      <c r="I185" s="264">
        <v>1.8</v>
      </c>
      <c r="J185" s="264">
        <v>540</v>
      </c>
      <c r="K185" s="264">
        <v>180</v>
      </c>
      <c r="M185" s="256">
        <v>324</v>
      </c>
      <c r="N185" s="256">
        <v>174960</v>
      </c>
      <c r="P185" s="256">
        <v>148271.18644067796</v>
      </c>
    </row>
    <row r="186" spans="1:16" ht="17.399999999999999" customHeight="1" x14ac:dyDescent="0.3">
      <c r="A186" s="243"/>
      <c r="B186" s="268" t="s">
        <v>838</v>
      </c>
      <c r="C186" s="243"/>
      <c r="D186" s="249">
        <f>SUM(D187)</f>
        <v>740</v>
      </c>
      <c r="E186" s="249"/>
      <c r="F186" s="249">
        <f t="shared" ref="F186:H186" si="149">SUM(F187)</f>
        <v>1</v>
      </c>
      <c r="G186" s="249">
        <f t="shared" si="149"/>
        <v>1.8</v>
      </c>
      <c r="H186" s="249">
        <f t="shared" si="149"/>
        <v>1</v>
      </c>
      <c r="I186" s="249">
        <f t="shared" ref="I186" si="150">SUM(I187)</f>
        <v>1.8</v>
      </c>
      <c r="J186" s="249">
        <f t="shared" ref="J186" si="151">SUM(J187)</f>
        <v>1332</v>
      </c>
      <c r="K186" s="249">
        <f t="shared" ref="K186" si="152">SUM(K187)</f>
        <v>180</v>
      </c>
      <c r="M186" s="254">
        <f t="shared" ref="M186" si="153">SUM(M187)</f>
        <v>324</v>
      </c>
      <c r="N186" s="254">
        <f t="shared" ref="N186" si="154">SUM(N187)</f>
        <v>431568</v>
      </c>
      <c r="O186" s="257"/>
      <c r="P186" s="254">
        <f t="shared" ref="P186" si="155">SUM(P187)</f>
        <v>365735.59322033898</v>
      </c>
    </row>
    <row r="187" spans="1:16" ht="17.399999999999999" customHeight="1" x14ac:dyDescent="0.3">
      <c r="A187" s="184" t="s">
        <v>980</v>
      </c>
      <c r="B187" s="176" t="s">
        <v>151</v>
      </c>
      <c r="C187" s="171" t="s">
        <v>426</v>
      </c>
      <c r="D187" s="262">
        <v>740</v>
      </c>
      <c r="E187" s="262" t="s">
        <v>871</v>
      </c>
      <c r="F187" s="264">
        <v>1</v>
      </c>
      <c r="G187" s="264">
        <v>1.8</v>
      </c>
      <c r="H187" s="264">
        <v>1</v>
      </c>
      <c r="I187" s="264">
        <v>1.8</v>
      </c>
      <c r="J187" s="264">
        <v>1332</v>
      </c>
      <c r="K187" s="264">
        <v>180</v>
      </c>
      <c r="M187" s="256">
        <v>324</v>
      </c>
      <c r="N187" s="256">
        <v>431568</v>
      </c>
      <c r="P187" s="256">
        <v>365735.59322033898</v>
      </c>
    </row>
    <row r="188" spans="1:16" ht="17.399999999999999" customHeight="1" x14ac:dyDescent="0.3">
      <c r="A188" s="243"/>
      <c r="B188" s="265" t="s">
        <v>839</v>
      </c>
      <c r="C188" s="243"/>
      <c r="D188" s="249">
        <f>SUM(D189)</f>
        <v>18970</v>
      </c>
      <c r="E188" s="249"/>
      <c r="F188" s="249">
        <f t="shared" ref="F188:H188" si="156">SUM(F189)</f>
        <v>1</v>
      </c>
      <c r="G188" s="249">
        <f t="shared" si="156"/>
        <v>1.5</v>
      </c>
      <c r="H188" s="249">
        <f t="shared" si="156"/>
        <v>1</v>
      </c>
      <c r="I188" s="249">
        <f t="shared" ref="I188" si="157">SUM(I189)</f>
        <v>1.5</v>
      </c>
      <c r="J188" s="249">
        <f t="shared" ref="J188" si="158">SUM(J189)</f>
        <v>28455</v>
      </c>
      <c r="K188" s="249">
        <f t="shared" ref="K188" si="159">SUM(K189)</f>
        <v>120</v>
      </c>
      <c r="M188" s="254">
        <f t="shared" ref="M188" si="160">SUM(M189)</f>
        <v>180</v>
      </c>
      <c r="N188" s="254">
        <f t="shared" ref="N188" si="161">SUM(N189)</f>
        <v>5121900</v>
      </c>
      <c r="O188" s="257"/>
      <c r="P188" s="254">
        <f t="shared" ref="P188" si="162">SUM(P189)</f>
        <v>4340593.2203389825</v>
      </c>
    </row>
    <row r="189" spans="1:16" ht="27.6" x14ac:dyDescent="0.3">
      <c r="A189" s="184" t="s">
        <v>981</v>
      </c>
      <c r="B189" s="176" t="s">
        <v>170</v>
      </c>
      <c r="C189" s="171" t="s">
        <v>426</v>
      </c>
      <c r="D189" s="262">
        <v>18970</v>
      </c>
      <c r="E189" s="262" t="s">
        <v>871</v>
      </c>
      <c r="F189" s="264">
        <v>1</v>
      </c>
      <c r="G189" s="264">
        <v>1.5</v>
      </c>
      <c r="H189" s="264">
        <v>1</v>
      </c>
      <c r="I189" s="264">
        <v>1.5</v>
      </c>
      <c r="J189" s="264">
        <v>28455</v>
      </c>
      <c r="K189" s="264">
        <v>120</v>
      </c>
      <c r="M189" s="256">
        <v>180</v>
      </c>
      <c r="N189" s="256">
        <v>5121900</v>
      </c>
      <c r="P189" s="256">
        <v>4340593.2203389825</v>
      </c>
    </row>
    <row r="190" spans="1:16" x14ac:dyDescent="0.3">
      <c r="A190" s="246" t="s">
        <v>855</v>
      </c>
      <c r="B190" s="247" t="s">
        <v>846</v>
      </c>
      <c r="C190" s="248"/>
      <c r="D190" s="250">
        <f t="shared" ref="D190" si="163">D191+D196+D198+D202+D204+D206+D212</f>
        <v>61</v>
      </c>
      <c r="E190" s="250"/>
      <c r="F190" s="250"/>
      <c r="G190" s="250"/>
      <c r="H190" s="250"/>
      <c r="I190" s="250"/>
      <c r="J190" s="250">
        <f t="shared" ref="J190:P190" si="164">J191+J196+J198+J202+J204+J206+J212</f>
        <v>610</v>
      </c>
      <c r="K190" s="250">
        <f t="shared" si="164"/>
        <v>24931.159999999996</v>
      </c>
      <c r="M190" s="253"/>
      <c r="N190" s="253">
        <f t="shared" si="164"/>
        <v>949877.2</v>
      </c>
      <c r="O190" s="257"/>
      <c r="P190" s="253">
        <f t="shared" si="164"/>
        <v>804980.67796610168</v>
      </c>
    </row>
    <row r="191" spans="1:16" ht="27.6" x14ac:dyDescent="0.3">
      <c r="A191" s="243"/>
      <c r="B191" s="265" t="s">
        <v>833</v>
      </c>
      <c r="C191" s="243"/>
      <c r="D191" s="249">
        <f>SUM(D192:D195)</f>
        <v>14</v>
      </c>
      <c r="E191" s="249"/>
      <c r="F191" s="249"/>
      <c r="G191" s="249"/>
      <c r="H191" s="249"/>
      <c r="I191" s="249"/>
      <c r="J191" s="249">
        <f t="shared" ref="J191:P191" si="165">SUM(J192:J195)</f>
        <v>140</v>
      </c>
      <c r="K191" s="249">
        <f t="shared" si="165"/>
        <v>6482.1</v>
      </c>
      <c r="M191" s="254">
        <f t="shared" si="165"/>
        <v>64821</v>
      </c>
      <c r="N191" s="254">
        <f t="shared" si="165"/>
        <v>224380.4</v>
      </c>
      <c r="O191" s="257"/>
      <c r="P191" s="254">
        <f t="shared" si="165"/>
        <v>190152.88135593219</v>
      </c>
    </row>
    <row r="192" spans="1:16" ht="27.6" x14ac:dyDescent="0.3">
      <c r="A192" s="170" t="s">
        <v>982</v>
      </c>
      <c r="B192" s="151" t="s">
        <v>68</v>
      </c>
      <c r="C192" s="165" t="s">
        <v>453</v>
      </c>
      <c r="D192" s="262">
        <v>4</v>
      </c>
      <c r="E192" s="262" t="s">
        <v>870</v>
      </c>
      <c r="F192" s="262">
        <v>1</v>
      </c>
      <c r="I192" s="262">
        <v>10</v>
      </c>
      <c r="J192" s="264">
        <v>40</v>
      </c>
      <c r="K192" s="264">
        <v>1745.18</v>
      </c>
      <c r="M192" s="256">
        <v>17451.8</v>
      </c>
      <c r="N192" s="256">
        <v>69807.199999999997</v>
      </c>
      <c r="P192" s="256">
        <v>59158.644067796602</v>
      </c>
    </row>
    <row r="193" spans="1:16" ht="15.75" customHeight="1" x14ac:dyDescent="0.3">
      <c r="A193" s="170" t="s">
        <v>983</v>
      </c>
      <c r="B193" s="151" t="s">
        <v>69</v>
      </c>
      <c r="C193" s="165" t="s">
        <v>455</v>
      </c>
      <c r="D193" s="262">
        <v>3</v>
      </c>
      <c r="E193" s="262" t="s">
        <v>870</v>
      </c>
      <c r="F193" s="262">
        <v>1</v>
      </c>
      <c r="I193" s="262">
        <v>10</v>
      </c>
      <c r="J193" s="264">
        <v>30</v>
      </c>
      <c r="K193" s="264">
        <v>1495.87</v>
      </c>
      <c r="M193" s="256">
        <v>14958.699999999999</v>
      </c>
      <c r="N193" s="256">
        <v>44876.1</v>
      </c>
      <c r="P193" s="256">
        <v>38030.593220338982</v>
      </c>
    </row>
    <row r="194" spans="1:16" ht="18" customHeight="1" x14ac:dyDescent="0.3">
      <c r="A194" s="170" t="s">
        <v>984</v>
      </c>
      <c r="B194" s="176" t="s">
        <v>70</v>
      </c>
      <c r="C194" s="165" t="s">
        <v>455</v>
      </c>
      <c r="D194" s="262">
        <v>5</v>
      </c>
      <c r="E194" s="262" t="s">
        <v>870</v>
      </c>
      <c r="F194" s="262">
        <v>1</v>
      </c>
      <c r="I194" s="262">
        <v>10</v>
      </c>
      <c r="J194" s="264">
        <v>50</v>
      </c>
      <c r="K194" s="264">
        <v>1495.87</v>
      </c>
      <c r="M194" s="256">
        <v>14958.699999999999</v>
      </c>
      <c r="N194" s="256">
        <v>74793.5</v>
      </c>
      <c r="P194" s="256">
        <v>63384.322033898301</v>
      </c>
    </row>
    <row r="195" spans="1:16" x14ac:dyDescent="0.3">
      <c r="A195" s="170" t="s">
        <v>985</v>
      </c>
      <c r="B195" s="176" t="s">
        <v>71</v>
      </c>
      <c r="C195" s="165" t="s">
        <v>453</v>
      </c>
      <c r="D195" s="262">
        <v>2</v>
      </c>
      <c r="E195" s="262" t="s">
        <v>870</v>
      </c>
      <c r="F195" s="262">
        <v>1</v>
      </c>
      <c r="I195" s="262">
        <v>10</v>
      </c>
      <c r="J195" s="264">
        <v>20</v>
      </c>
      <c r="K195" s="264">
        <v>1745.18</v>
      </c>
      <c r="M195" s="256">
        <v>17451.8</v>
      </c>
      <c r="N195" s="256">
        <v>34903.599999999999</v>
      </c>
      <c r="P195" s="256">
        <v>29579.322033898301</v>
      </c>
    </row>
    <row r="196" spans="1:16" ht="15" customHeight="1" x14ac:dyDescent="0.3">
      <c r="A196" s="243"/>
      <c r="B196" s="265" t="s">
        <v>834</v>
      </c>
      <c r="C196" s="243"/>
      <c r="D196" s="249">
        <f>SUM(D197)</f>
        <v>6</v>
      </c>
      <c r="E196" s="249"/>
      <c r="F196" s="249"/>
      <c r="G196" s="249"/>
      <c r="H196" s="249"/>
      <c r="I196" s="249"/>
      <c r="J196" s="249">
        <f t="shared" ref="J196:K196" si="166">SUM(J197)</f>
        <v>60</v>
      </c>
      <c r="K196" s="249">
        <f t="shared" si="166"/>
        <v>1745.18</v>
      </c>
      <c r="M196" s="254">
        <f t="shared" ref="M196:P196" si="167">SUM(M197)</f>
        <v>17451.8</v>
      </c>
      <c r="N196" s="254">
        <f t="shared" si="167"/>
        <v>104710.79999999999</v>
      </c>
      <c r="O196" s="257"/>
      <c r="P196" s="254">
        <f t="shared" si="167"/>
        <v>88737.966101694896</v>
      </c>
    </row>
    <row r="197" spans="1:16" ht="27.6" x14ac:dyDescent="0.3">
      <c r="A197" s="184" t="s">
        <v>986</v>
      </c>
      <c r="B197" s="176" t="s">
        <v>94</v>
      </c>
      <c r="C197" s="165" t="s">
        <v>453</v>
      </c>
      <c r="D197" s="264">
        <v>6</v>
      </c>
      <c r="E197" s="264" t="s">
        <v>870</v>
      </c>
      <c r="F197" s="264">
        <v>1</v>
      </c>
      <c r="G197" s="264"/>
      <c r="H197" s="264"/>
      <c r="I197" s="264">
        <v>10</v>
      </c>
      <c r="J197" s="264">
        <v>60</v>
      </c>
      <c r="K197" s="264">
        <v>1745.18</v>
      </c>
      <c r="M197" s="256">
        <v>17451.8</v>
      </c>
      <c r="N197" s="256">
        <v>104710.79999999999</v>
      </c>
      <c r="P197" s="256">
        <v>88737.966101694896</v>
      </c>
    </row>
    <row r="198" spans="1:16" ht="15.75" customHeight="1" x14ac:dyDescent="0.3">
      <c r="A198" s="243"/>
      <c r="B198" s="265" t="s">
        <v>835</v>
      </c>
      <c r="C198" s="243"/>
      <c r="D198" s="249">
        <f>SUM(D199:D201)</f>
        <v>9</v>
      </c>
      <c r="E198" s="249"/>
      <c r="F198" s="249"/>
      <c r="G198" s="249"/>
      <c r="H198" s="249"/>
      <c r="I198" s="249"/>
      <c r="J198" s="249">
        <f t="shared" ref="J198:P198" si="168">SUM(J199:J201)</f>
        <v>90</v>
      </c>
      <c r="K198" s="249">
        <f t="shared" si="168"/>
        <v>4736.92</v>
      </c>
      <c r="M198" s="254">
        <f t="shared" si="168"/>
        <v>47369.2</v>
      </c>
      <c r="N198" s="254">
        <f t="shared" si="168"/>
        <v>142107.59999999998</v>
      </c>
      <c r="O198" s="257"/>
      <c r="P198" s="254">
        <f t="shared" si="168"/>
        <v>120430.1694915254</v>
      </c>
    </row>
    <row r="199" spans="1:16" ht="15.75" customHeight="1" x14ac:dyDescent="0.3">
      <c r="A199" s="184" t="s">
        <v>987</v>
      </c>
      <c r="B199" s="184" t="s">
        <v>110</v>
      </c>
      <c r="C199" s="165" t="s">
        <v>453</v>
      </c>
      <c r="D199" s="264">
        <v>3</v>
      </c>
      <c r="E199" s="264" t="s">
        <v>870</v>
      </c>
      <c r="F199" s="264">
        <v>1</v>
      </c>
      <c r="G199" s="264"/>
      <c r="H199" s="264"/>
      <c r="I199" s="264">
        <v>10</v>
      </c>
      <c r="J199" s="264">
        <v>30</v>
      </c>
      <c r="K199" s="264">
        <v>1745.18</v>
      </c>
      <c r="M199" s="267">
        <v>17451.8</v>
      </c>
      <c r="N199" s="256">
        <v>52355.399999999994</v>
      </c>
      <c r="P199" s="256">
        <v>44368.983050847448</v>
      </c>
    </row>
    <row r="200" spans="1:16" x14ac:dyDescent="0.3">
      <c r="A200" s="184" t="s">
        <v>988</v>
      </c>
      <c r="B200" s="176" t="s">
        <v>111</v>
      </c>
      <c r="C200" s="165" t="s">
        <v>540</v>
      </c>
      <c r="D200" s="264">
        <v>2</v>
      </c>
      <c r="E200" s="264" t="s">
        <v>870</v>
      </c>
      <c r="F200" s="264">
        <v>1</v>
      </c>
      <c r="G200" s="264"/>
      <c r="H200" s="264"/>
      <c r="I200" s="264">
        <v>10</v>
      </c>
      <c r="J200" s="264">
        <v>20</v>
      </c>
      <c r="K200" s="264">
        <v>1495.87</v>
      </c>
      <c r="M200" s="267">
        <v>14958.699999999999</v>
      </c>
      <c r="N200" s="256">
        <v>29917.399999999998</v>
      </c>
      <c r="P200" s="256">
        <v>25353.728813559319</v>
      </c>
    </row>
    <row r="201" spans="1:16" x14ac:dyDescent="0.3">
      <c r="A201" s="184" t="s">
        <v>989</v>
      </c>
      <c r="B201" s="176" t="s">
        <v>112</v>
      </c>
      <c r="C201" s="165" t="s">
        <v>540</v>
      </c>
      <c r="D201" s="264">
        <v>4</v>
      </c>
      <c r="E201" s="264" t="s">
        <v>870</v>
      </c>
      <c r="F201" s="264">
        <v>1</v>
      </c>
      <c r="G201" s="264"/>
      <c r="H201" s="264"/>
      <c r="I201" s="264">
        <v>10</v>
      </c>
      <c r="J201" s="264">
        <v>40</v>
      </c>
      <c r="K201" s="264">
        <v>1495.87</v>
      </c>
      <c r="M201" s="267">
        <v>14958.699999999999</v>
      </c>
      <c r="N201" s="256">
        <v>59834.799999999996</v>
      </c>
      <c r="P201" s="256">
        <v>50707.457627118638</v>
      </c>
    </row>
    <row r="202" spans="1:16" x14ac:dyDescent="0.3">
      <c r="A202" s="243"/>
      <c r="B202" s="265" t="s">
        <v>836</v>
      </c>
      <c r="C202" s="243"/>
      <c r="D202" s="249">
        <f>SUM(D203)</f>
        <v>5</v>
      </c>
      <c r="E202" s="249"/>
      <c r="F202" s="249"/>
      <c r="G202" s="249"/>
      <c r="H202" s="249"/>
      <c r="I202" s="249"/>
      <c r="J202" s="249">
        <f t="shared" ref="J202:K202" si="169">SUM(J203)</f>
        <v>50</v>
      </c>
      <c r="K202" s="249">
        <f t="shared" si="169"/>
        <v>1495.87</v>
      </c>
      <c r="M202" s="254">
        <f t="shared" ref="M202:P202" si="170">SUM(M203)</f>
        <v>14958.699999999999</v>
      </c>
      <c r="N202" s="254">
        <f t="shared" si="170"/>
        <v>74793.5</v>
      </c>
      <c r="O202" s="257"/>
      <c r="P202" s="254">
        <f t="shared" si="170"/>
        <v>63384.322033898301</v>
      </c>
    </row>
    <row r="203" spans="1:16" x14ac:dyDescent="0.3">
      <c r="A203" s="184" t="s">
        <v>990</v>
      </c>
      <c r="B203" s="176" t="s">
        <v>124</v>
      </c>
      <c r="C203" s="171" t="s">
        <v>574</v>
      </c>
      <c r="D203" s="262">
        <v>5</v>
      </c>
      <c r="E203" s="262" t="s">
        <v>870</v>
      </c>
      <c r="F203" s="262">
        <v>1</v>
      </c>
      <c r="I203" s="262">
        <v>10</v>
      </c>
      <c r="J203" s="264">
        <v>50</v>
      </c>
      <c r="K203" s="264">
        <v>1495.87</v>
      </c>
      <c r="M203" s="267">
        <v>14958.699999999999</v>
      </c>
      <c r="N203" s="256">
        <v>74793.5</v>
      </c>
      <c r="P203" s="256">
        <v>63384.322033898301</v>
      </c>
    </row>
    <row r="204" spans="1:16" x14ac:dyDescent="0.3">
      <c r="A204" s="243"/>
      <c r="B204" s="268" t="s">
        <v>837</v>
      </c>
      <c r="C204" s="243"/>
      <c r="D204" s="249">
        <f>SUM(D205)</f>
        <v>6</v>
      </c>
      <c r="E204" s="249"/>
      <c r="F204" s="249"/>
      <c r="G204" s="249"/>
      <c r="H204" s="249"/>
      <c r="I204" s="249"/>
      <c r="J204" s="249">
        <f t="shared" ref="J204:K204" si="171">SUM(J205)</f>
        <v>60</v>
      </c>
      <c r="K204" s="249">
        <f t="shared" si="171"/>
        <v>1495.87</v>
      </c>
      <c r="M204" s="254">
        <f t="shared" ref="M204:P204" si="172">SUM(M205)</f>
        <v>14958.699999999999</v>
      </c>
      <c r="N204" s="254">
        <f t="shared" si="172"/>
        <v>89752.2</v>
      </c>
      <c r="O204" s="257"/>
      <c r="P204" s="254">
        <f t="shared" si="172"/>
        <v>76061.186440677964</v>
      </c>
    </row>
    <row r="205" spans="1:16" ht="27.6" x14ac:dyDescent="0.3">
      <c r="A205" s="184" t="s">
        <v>991</v>
      </c>
      <c r="B205" s="176" t="s">
        <v>134</v>
      </c>
      <c r="C205" s="171" t="s">
        <v>601</v>
      </c>
      <c r="D205" s="262">
        <v>6</v>
      </c>
      <c r="E205" s="262" t="s">
        <v>870</v>
      </c>
      <c r="F205" s="262">
        <v>1</v>
      </c>
      <c r="I205" s="262">
        <v>10</v>
      </c>
      <c r="J205" s="264">
        <v>60</v>
      </c>
      <c r="K205" s="264">
        <v>1495.87</v>
      </c>
      <c r="M205" s="256">
        <v>14958.699999999999</v>
      </c>
      <c r="N205" s="256">
        <v>89752.2</v>
      </c>
      <c r="P205" s="256">
        <v>76061.186440677964</v>
      </c>
    </row>
    <row r="206" spans="1:16" x14ac:dyDescent="0.3">
      <c r="A206" s="243"/>
      <c r="B206" s="268" t="s">
        <v>838</v>
      </c>
      <c r="C206" s="243"/>
      <c r="D206" s="249">
        <f>SUM(D207:D211)</f>
        <v>11</v>
      </c>
      <c r="E206" s="249"/>
      <c r="F206" s="249"/>
      <c r="G206" s="249"/>
      <c r="H206" s="249"/>
      <c r="I206" s="249"/>
      <c r="J206" s="249">
        <f t="shared" ref="J206:P206" si="173">SUM(J207:J211)</f>
        <v>110</v>
      </c>
      <c r="K206" s="249">
        <f t="shared" si="173"/>
        <v>7479.3499999999995</v>
      </c>
      <c r="M206" s="254">
        <f t="shared" si="173"/>
        <v>74793.5</v>
      </c>
      <c r="N206" s="254">
        <f t="shared" si="173"/>
        <v>164545.70000000001</v>
      </c>
      <c r="O206" s="257"/>
      <c r="P206" s="254">
        <f t="shared" si="173"/>
        <v>139445.50847457626</v>
      </c>
    </row>
    <row r="207" spans="1:16" x14ac:dyDescent="0.3">
      <c r="A207" s="184" t="s">
        <v>992</v>
      </c>
      <c r="B207" s="176" t="s">
        <v>152</v>
      </c>
      <c r="C207" s="171" t="s">
        <v>638</v>
      </c>
      <c r="D207" s="262">
        <v>2</v>
      </c>
      <c r="E207" s="262" t="s">
        <v>870</v>
      </c>
      <c r="F207" s="262">
        <v>1</v>
      </c>
      <c r="I207" s="262">
        <v>10</v>
      </c>
      <c r="J207" s="264">
        <v>20</v>
      </c>
      <c r="K207" s="264">
        <v>1495.87</v>
      </c>
      <c r="M207" s="267">
        <v>14958.699999999999</v>
      </c>
      <c r="N207" s="256">
        <v>29917.399999999998</v>
      </c>
      <c r="P207" s="256">
        <v>25353.728813559319</v>
      </c>
    </row>
    <row r="208" spans="1:16" x14ac:dyDescent="0.3">
      <c r="A208" s="184" t="s">
        <v>993</v>
      </c>
      <c r="B208" s="176" t="s">
        <v>153</v>
      </c>
      <c r="C208" s="171" t="s">
        <v>638</v>
      </c>
      <c r="D208" s="262">
        <v>3</v>
      </c>
      <c r="E208" s="262" t="s">
        <v>870</v>
      </c>
      <c r="F208" s="262">
        <v>1</v>
      </c>
      <c r="I208" s="262">
        <v>10</v>
      </c>
      <c r="J208" s="264">
        <v>30</v>
      </c>
      <c r="K208" s="264">
        <v>1495.87</v>
      </c>
      <c r="M208" s="267">
        <v>14958.699999999999</v>
      </c>
      <c r="N208" s="256">
        <v>44876.1</v>
      </c>
      <c r="P208" s="256">
        <v>38030.593220338982</v>
      </c>
    </row>
    <row r="209" spans="1:16" x14ac:dyDescent="0.3">
      <c r="A209" s="184" t="s">
        <v>994</v>
      </c>
      <c r="B209" s="176" t="s">
        <v>154</v>
      </c>
      <c r="C209" s="171" t="s">
        <v>540</v>
      </c>
      <c r="D209" s="262">
        <v>1</v>
      </c>
      <c r="E209" s="262" t="s">
        <v>870</v>
      </c>
      <c r="F209" s="262">
        <v>1</v>
      </c>
      <c r="I209" s="262">
        <v>10</v>
      </c>
      <c r="J209" s="264">
        <v>10</v>
      </c>
      <c r="K209" s="264">
        <v>1495.87</v>
      </c>
      <c r="M209" s="267">
        <v>14958.699999999999</v>
      </c>
      <c r="N209" s="256">
        <v>14958.699999999999</v>
      </c>
      <c r="P209" s="256">
        <v>12676.864406779659</v>
      </c>
    </row>
    <row r="210" spans="1:16" x14ac:dyDescent="0.3">
      <c r="A210" s="184" t="s">
        <v>995</v>
      </c>
      <c r="B210" s="176" t="s">
        <v>155</v>
      </c>
      <c r="C210" s="171" t="s">
        <v>540</v>
      </c>
      <c r="D210" s="262">
        <v>4</v>
      </c>
      <c r="E210" s="262" t="s">
        <v>870</v>
      </c>
      <c r="F210" s="262">
        <v>1</v>
      </c>
      <c r="I210" s="262">
        <v>10</v>
      </c>
      <c r="J210" s="264">
        <v>40</v>
      </c>
      <c r="K210" s="264">
        <v>1495.87</v>
      </c>
      <c r="M210" s="267">
        <v>14958.699999999999</v>
      </c>
      <c r="N210" s="256">
        <v>59834.799999999996</v>
      </c>
      <c r="P210" s="256">
        <v>50707.457627118638</v>
      </c>
    </row>
    <row r="211" spans="1:16" x14ac:dyDescent="0.3">
      <c r="A211" s="184" t="s">
        <v>996</v>
      </c>
      <c r="B211" s="176" t="s">
        <v>156</v>
      </c>
      <c r="C211" s="171" t="s">
        <v>540</v>
      </c>
      <c r="D211" s="262">
        <v>1</v>
      </c>
      <c r="E211" s="262" t="s">
        <v>870</v>
      </c>
      <c r="F211" s="262">
        <v>1</v>
      </c>
      <c r="I211" s="262">
        <v>10</v>
      </c>
      <c r="J211" s="264">
        <v>10</v>
      </c>
      <c r="K211" s="264">
        <v>1495.87</v>
      </c>
      <c r="M211" s="267">
        <v>14958.699999999999</v>
      </c>
      <c r="N211" s="256">
        <v>14958.699999999999</v>
      </c>
      <c r="P211" s="256">
        <v>12676.864406779659</v>
      </c>
    </row>
    <row r="212" spans="1:16" x14ac:dyDescent="0.3">
      <c r="A212" s="243"/>
      <c r="B212" s="265" t="s">
        <v>839</v>
      </c>
      <c r="C212" s="243"/>
      <c r="D212" s="249">
        <f>SUM(D213)</f>
        <v>10</v>
      </c>
      <c r="E212" s="249"/>
      <c r="F212" s="249"/>
      <c r="G212" s="249"/>
      <c r="H212" s="249"/>
      <c r="I212" s="249"/>
      <c r="J212" s="249">
        <f t="shared" ref="J212:K212" si="174">SUM(J213)</f>
        <v>100</v>
      </c>
      <c r="K212" s="249">
        <f t="shared" si="174"/>
        <v>1495.87</v>
      </c>
      <c r="M212" s="254">
        <f t="shared" ref="M212:P212" si="175">SUM(M213)</f>
        <v>14958.699999999999</v>
      </c>
      <c r="N212" s="254">
        <f t="shared" si="175"/>
        <v>149587</v>
      </c>
      <c r="O212" s="257"/>
      <c r="P212" s="254">
        <f t="shared" si="175"/>
        <v>126768.6440677966</v>
      </c>
    </row>
    <row r="213" spans="1:16" ht="27.6" x14ac:dyDescent="0.3">
      <c r="A213" s="184" t="s">
        <v>997</v>
      </c>
      <c r="B213" s="176" t="s">
        <v>171</v>
      </c>
      <c r="C213" s="171" t="s">
        <v>540</v>
      </c>
      <c r="D213" s="262">
        <v>10</v>
      </c>
      <c r="E213" s="262" t="s">
        <v>870</v>
      </c>
      <c r="F213" s="262">
        <v>1</v>
      </c>
      <c r="I213" s="262">
        <v>10</v>
      </c>
      <c r="J213" s="264">
        <v>100</v>
      </c>
      <c r="K213" s="264">
        <v>1495.87</v>
      </c>
      <c r="M213" s="256">
        <v>14958.699999999999</v>
      </c>
      <c r="N213" s="256">
        <v>149587</v>
      </c>
      <c r="P213" s="256">
        <v>126768.6440677966</v>
      </c>
    </row>
    <row r="214" spans="1:16" x14ac:dyDescent="0.3">
      <c r="A214" s="246" t="s">
        <v>857</v>
      </c>
      <c r="B214" s="247" t="s">
        <v>856</v>
      </c>
      <c r="C214" s="248"/>
      <c r="D214" s="250">
        <f>D215+D219+D221+D224+D226+D230</f>
        <v>15</v>
      </c>
      <c r="E214" s="250"/>
      <c r="F214" s="250"/>
      <c r="G214" s="250"/>
      <c r="H214" s="250"/>
      <c r="I214" s="250"/>
      <c r="J214" s="250">
        <f t="shared" ref="J214:P214" si="176">J215+J219+J221+J224+J226+J230</f>
        <v>7745.23</v>
      </c>
      <c r="K214" s="250">
        <f t="shared" si="176"/>
        <v>14958.599999999999</v>
      </c>
      <c r="M214" s="253"/>
      <c r="N214" s="253">
        <f t="shared" si="176"/>
        <v>9654816.4564999994</v>
      </c>
      <c r="O214" s="257"/>
      <c r="P214" s="253">
        <f t="shared" si="176"/>
        <v>8182047.8444915246</v>
      </c>
    </row>
    <row r="215" spans="1:16" ht="27.6" x14ac:dyDescent="0.3">
      <c r="A215" s="243"/>
      <c r="B215" s="265" t="s">
        <v>833</v>
      </c>
      <c r="C215" s="243"/>
      <c r="D215" s="249">
        <f>SUM(D216:D218)</f>
        <v>3</v>
      </c>
      <c r="E215" s="249"/>
      <c r="F215" s="249"/>
      <c r="G215" s="249"/>
      <c r="H215" s="249"/>
      <c r="I215" s="249"/>
      <c r="J215" s="249">
        <f t="shared" ref="J215:P215" si="177">SUM(J216:J218)</f>
        <v>2914.54</v>
      </c>
      <c r="K215" s="249">
        <f t="shared" si="177"/>
        <v>3739.6499999999996</v>
      </c>
      <c r="M215" s="254">
        <f t="shared" si="177"/>
        <v>3633119.8369999998</v>
      </c>
      <c r="N215" s="254">
        <f t="shared" si="177"/>
        <v>3633119.8369999998</v>
      </c>
      <c r="O215" s="257"/>
      <c r="P215" s="254">
        <f t="shared" si="177"/>
        <v>3078915.1161016943</v>
      </c>
    </row>
    <row r="216" spans="1:16" x14ac:dyDescent="0.3">
      <c r="A216" s="170" t="s">
        <v>998</v>
      </c>
      <c r="B216" s="176" t="s">
        <v>73</v>
      </c>
      <c r="C216" s="165" t="s">
        <v>460</v>
      </c>
      <c r="D216" s="262">
        <v>1</v>
      </c>
      <c r="E216" s="262" t="s">
        <v>870</v>
      </c>
      <c r="F216" s="262">
        <v>1</v>
      </c>
      <c r="I216" s="262">
        <v>594.54</v>
      </c>
      <c r="J216" s="262">
        <v>594.54</v>
      </c>
      <c r="K216" s="264">
        <v>1246.55</v>
      </c>
      <c r="M216" s="267">
        <v>741123.83699999994</v>
      </c>
      <c r="N216" s="256">
        <v>741123.83699999994</v>
      </c>
      <c r="P216" s="256">
        <v>628071.0483050847</v>
      </c>
    </row>
    <row r="217" spans="1:16" x14ac:dyDescent="0.3">
      <c r="A217" s="170" t="s">
        <v>1000</v>
      </c>
      <c r="B217" s="176" t="s">
        <v>74</v>
      </c>
      <c r="C217" s="165" t="s">
        <v>462</v>
      </c>
      <c r="D217" s="262">
        <v>1</v>
      </c>
      <c r="E217" s="262" t="s">
        <v>870</v>
      </c>
      <c r="F217" s="262">
        <v>1</v>
      </c>
      <c r="I217" s="262">
        <v>1160</v>
      </c>
      <c r="J217" s="262">
        <v>1160</v>
      </c>
      <c r="K217" s="264">
        <v>1246.55</v>
      </c>
      <c r="M217" s="267">
        <v>1445998</v>
      </c>
      <c r="N217" s="256">
        <v>1445998</v>
      </c>
      <c r="P217" s="256">
        <v>1225422.0338983049</v>
      </c>
    </row>
    <row r="218" spans="1:16" x14ac:dyDescent="0.3">
      <c r="A218" s="170" t="s">
        <v>1003</v>
      </c>
      <c r="B218" s="176" t="s">
        <v>75</v>
      </c>
      <c r="C218" s="165" t="s">
        <v>464</v>
      </c>
      <c r="D218" s="262">
        <v>1</v>
      </c>
      <c r="E218" s="262" t="s">
        <v>870</v>
      </c>
      <c r="F218" s="262">
        <v>1</v>
      </c>
      <c r="I218" s="262">
        <v>1160</v>
      </c>
      <c r="J218" s="262">
        <v>1160</v>
      </c>
      <c r="K218" s="264">
        <v>1246.55</v>
      </c>
      <c r="M218" s="267">
        <v>1445998</v>
      </c>
      <c r="N218" s="256">
        <v>1445998</v>
      </c>
      <c r="P218" s="256">
        <v>1225422.0338983049</v>
      </c>
    </row>
    <row r="219" spans="1:16" x14ac:dyDescent="0.3">
      <c r="A219" s="243"/>
      <c r="B219" s="265" t="s">
        <v>834</v>
      </c>
      <c r="C219" s="243"/>
      <c r="D219" s="249">
        <f>SUM(D220)</f>
        <v>1</v>
      </c>
      <c r="E219" s="249"/>
      <c r="F219" s="249"/>
      <c r="G219" s="249"/>
      <c r="H219" s="249"/>
      <c r="I219" s="249"/>
      <c r="J219" s="249">
        <f t="shared" ref="J219:K219" si="178">SUM(J220)</f>
        <v>579.4</v>
      </c>
      <c r="K219" s="249">
        <f t="shared" si="178"/>
        <v>1246.55</v>
      </c>
      <c r="M219" s="254">
        <f t="shared" ref="M219:P219" si="179">SUM(M220)</f>
        <v>722251.07</v>
      </c>
      <c r="N219" s="254">
        <f t="shared" si="179"/>
        <v>722251.07</v>
      </c>
      <c r="O219" s="257"/>
      <c r="P219" s="254">
        <f t="shared" si="179"/>
        <v>612077.17796610168</v>
      </c>
    </row>
    <row r="220" spans="1:16" x14ac:dyDescent="0.3">
      <c r="A220" s="170" t="s">
        <v>1004</v>
      </c>
      <c r="B220" s="151" t="s">
        <v>96</v>
      </c>
      <c r="C220" s="165" t="s">
        <v>508</v>
      </c>
      <c r="D220" s="262">
        <v>1</v>
      </c>
      <c r="E220" s="262" t="s">
        <v>870</v>
      </c>
      <c r="F220" s="262">
        <v>1</v>
      </c>
      <c r="I220" s="262">
        <v>579.4</v>
      </c>
      <c r="J220" s="262">
        <v>579.4</v>
      </c>
      <c r="K220" s="269">
        <v>1246.55</v>
      </c>
      <c r="M220" s="256">
        <v>722251.07</v>
      </c>
      <c r="N220" s="256">
        <v>722251.07</v>
      </c>
      <c r="P220" s="256">
        <v>612077.17796610168</v>
      </c>
    </row>
    <row r="221" spans="1:16" x14ac:dyDescent="0.3">
      <c r="A221" s="243"/>
      <c r="B221" s="265" t="s">
        <v>835</v>
      </c>
      <c r="C221" s="243"/>
      <c r="D221" s="249">
        <f>SUM(D222:D223)</f>
        <v>2</v>
      </c>
      <c r="E221" s="249"/>
      <c r="F221" s="249"/>
      <c r="G221" s="249"/>
      <c r="H221" s="249"/>
      <c r="I221" s="249"/>
      <c r="J221" s="249">
        <f t="shared" ref="J221:P221" si="180">SUM(J222:J223)</f>
        <v>2155.9700000000003</v>
      </c>
      <c r="K221" s="249">
        <f t="shared" si="180"/>
        <v>2493.1</v>
      </c>
      <c r="M221" s="254">
        <f t="shared" si="180"/>
        <v>2687524.4035</v>
      </c>
      <c r="N221" s="254">
        <f t="shared" si="180"/>
        <v>2687524.4035</v>
      </c>
      <c r="O221" s="257"/>
      <c r="P221" s="254">
        <f t="shared" si="180"/>
        <v>2277563.0538135595</v>
      </c>
    </row>
    <row r="222" spans="1:16" x14ac:dyDescent="0.3">
      <c r="A222" s="184" t="s">
        <v>1002</v>
      </c>
      <c r="B222" s="176" t="s">
        <v>113</v>
      </c>
      <c r="C222" s="171" t="s">
        <v>544</v>
      </c>
      <c r="D222" s="264">
        <v>1</v>
      </c>
      <c r="E222" s="264" t="s">
        <v>870</v>
      </c>
      <c r="F222" s="264">
        <v>1</v>
      </c>
      <c r="G222" s="264"/>
      <c r="H222" s="264"/>
      <c r="I222" s="264">
        <v>1458.02</v>
      </c>
      <c r="J222" s="264">
        <v>1458.02</v>
      </c>
      <c r="K222" s="264">
        <v>1246.55</v>
      </c>
      <c r="M222" s="267">
        <v>1817494.831</v>
      </c>
      <c r="N222" s="256">
        <v>1817494.831</v>
      </c>
      <c r="P222" s="256">
        <v>1540249.856779661</v>
      </c>
    </row>
    <row r="223" spans="1:16" ht="19.5" customHeight="1" x14ac:dyDescent="0.3">
      <c r="A223" s="184" t="s">
        <v>1005</v>
      </c>
      <c r="B223" s="176" t="s">
        <v>114</v>
      </c>
      <c r="C223" s="171" t="s">
        <v>546</v>
      </c>
      <c r="D223" s="264">
        <v>1</v>
      </c>
      <c r="E223" s="264" t="s">
        <v>870</v>
      </c>
      <c r="F223" s="264">
        <v>1</v>
      </c>
      <c r="G223" s="264"/>
      <c r="H223" s="264"/>
      <c r="I223" s="264">
        <v>697.95</v>
      </c>
      <c r="J223" s="264">
        <v>697.95</v>
      </c>
      <c r="K223" s="264">
        <v>1246.55</v>
      </c>
      <c r="M223" s="267">
        <v>870029.57250000001</v>
      </c>
      <c r="N223" s="256">
        <v>870029.57250000001</v>
      </c>
      <c r="P223" s="256">
        <v>737313.19703389832</v>
      </c>
    </row>
    <row r="224" spans="1:16" x14ac:dyDescent="0.3">
      <c r="A224" s="243"/>
      <c r="B224" s="265" t="s">
        <v>836</v>
      </c>
      <c r="C224" s="243"/>
      <c r="D224" s="249">
        <f>SUM(D225)</f>
        <v>1</v>
      </c>
      <c r="E224" s="249"/>
      <c r="F224" s="249"/>
      <c r="G224" s="249"/>
      <c r="H224" s="249"/>
      <c r="I224" s="249"/>
      <c r="J224" s="249">
        <f t="shared" ref="J224:K224" si="181">SUM(J225)</f>
        <v>545.32000000000005</v>
      </c>
      <c r="K224" s="249">
        <f t="shared" si="181"/>
        <v>1246.55</v>
      </c>
      <c r="M224" s="254">
        <f t="shared" ref="M224:P224" si="182">SUM(M225)</f>
        <v>679768.64600000007</v>
      </c>
      <c r="N224" s="254">
        <f t="shared" si="182"/>
        <v>679768.64600000007</v>
      </c>
      <c r="O224" s="257"/>
      <c r="P224" s="254">
        <f t="shared" si="182"/>
        <v>576075.1237288136</v>
      </c>
    </row>
    <row r="225" spans="1:16" x14ac:dyDescent="0.3">
      <c r="A225" s="184" t="s">
        <v>1001</v>
      </c>
      <c r="B225" s="176" t="s">
        <v>125</v>
      </c>
      <c r="C225" s="171" t="s">
        <v>577</v>
      </c>
      <c r="D225" s="262">
        <v>1</v>
      </c>
      <c r="E225" s="262" t="s">
        <v>870</v>
      </c>
      <c r="F225" s="262">
        <v>1</v>
      </c>
      <c r="I225" s="262">
        <v>545.32000000000005</v>
      </c>
      <c r="J225" s="264">
        <v>545.32000000000005</v>
      </c>
      <c r="K225" s="264">
        <v>1246.55</v>
      </c>
      <c r="M225" s="256">
        <v>679768.64600000007</v>
      </c>
      <c r="N225" s="256">
        <v>679768.64600000007</v>
      </c>
      <c r="P225" s="256">
        <v>576075.1237288136</v>
      </c>
    </row>
    <row r="226" spans="1:16" x14ac:dyDescent="0.3">
      <c r="A226" s="243"/>
      <c r="B226" s="268" t="s">
        <v>838</v>
      </c>
      <c r="C226" s="243"/>
      <c r="D226" s="249">
        <f>SUM(D227:D229)</f>
        <v>5</v>
      </c>
      <c r="E226" s="249"/>
      <c r="F226" s="249"/>
      <c r="G226" s="249"/>
      <c r="H226" s="249"/>
      <c r="I226" s="249"/>
      <c r="J226" s="249">
        <f t="shared" ref="J226:P226" si="183">SUM(J227:J229)</f>
        <v>1400</v>
      </c>
      <c r="K226" s="249">
        <f t="shared" si="183"/>
        <v>3739.6499999999996</v>
      </c>
      <c r="M226" s="254">
        <f t="shared" si="183"/>
        <v>1371205</v>
      </c>
      <c r="N226" s="254">
        <f t="shared" si="183"/>
        <v>1745170</v>
      </c>
      <c r="O226" s="257"/>
      <c r="P226" s="254">
        <f t="shared" si="183"/>
        <v>1478957.6271186438</v>
      </c>
    </row>
    <row r="227" spans="1:16" x14ac:dyDescent="0.3">
      <c r="A227" s="184" t="s">
        <v>1006</v>
      </c>
      <c r="B227" s="176" t="s">
        <v>157</v>
      </c>
      <c r="C227" s="171" t="s">
        <v>645</v>
      </c>
      <c r="D227" s="262">
        <v>1</v>
      </c>
      <c r="E227" s="262" t="s">
        <v>870</v>
      </c>
      <c r="F227" s="262">
        <v>1</v>
      </c>
      <c r="I227" s="262">
        <v>800</v>
      </c>
      <c r="J227" s="264">
        <v>800</v>
      </c>
      <c r="K227" s="264">
        <v>1246.55</v>
      </c>
      <c r="M227" s="267">
        <v>997240</v>
      </c>
      <c r="N227" s="256">
        <v>997240</v>
      </c>
      <c r="P227" s="256">
        <v>845118.64406779653</v>
      </c>
    </row>
    <row r="228" spans="1:16" x14ac:dyDescent="0.3">
      <c r="A228" s="184" t="s">
        <v>1007</v>
      </c>
      <c r="B228" s="176" t="s">
        <v>158</v>
      </c>
      <c r="C228" s="171" t="s">
        <v>647</v>
      </c>
      <c r="D228" s="262">
        <v>3</v>
      </c>
      <c r="E228" s="262" t="s">
        <v>870</v>
      </c>
      <c r="F228" s="262">
        <v>1</v>
      </c>
      <c r="I228" s="262">
        <v>150</v>
      </c>
      <c r="J228" s="264">
        <v>450</v>
      </c>
      <c r="K228" s="264">
        <v>1246.55</v>
      </c>
      <c r="M228" s="267">
        <v>186982.5</v>
      </c>
      <c r="N228" s="256">
        <v>560947.5</v>
      </c>
      <c r="P228" s="256">
        <v>475379.23728813557</v>
      </c>
    </row>
    <row r="229" spans="1:16" x14ac:dyDescent="0.3">
      <c r="A229" s="184" t="s">
        <v>1008</v>
      </c>
      <c r="B229" s="176" t="s">
        <v>159</v>
      </c>
      <c r="C229" s="171" t="s">
        <v>647</v>
      </c>
      <c r="D229" s="262">
        <v>1</v>
      </c>
      <c r="E229" s="262" t="s">
        <v>870</v>
      </c>
      <c r="F229" s="262">
        <v>1</v>
      </c>
      <c r="I229" s="262">
        <v>150</v>
      </c>
      <c r="J229" s="264">
        <v>150</v>
      </c>
      <c r="K229" s="264">
        <v>1246.55</v>
      </c>
      <c r="M229" s="267">
        <v>186982.5</v>
      </c>
      <c r="N229" s="256">
        <v>186982.5</v>
      </c>
      <c r="P229" s="256">
        <v>158459.74576271186</v>
      </c>
    </row>
    <row r="230" spans="1:16" x14ac:dyDescent="0.3">
      <c r="A230" s="243"/>
      <c r="B230" s="265" t="s">
        <v>839</v>
      </c>
      <c r="C230" s="243"/>
      <c r="D230" s="249">
        <f>SUM(D231:D232)</f>
        <v>3</v>
      </c>
      <c r="E230" s="249"/>
      <c r="F230" s="249"/>
      <c r="G230" s="249"/>
      <c r="H230" s="249"/>
      <c r="I230" s="249"/>
      <c r="J230" s="249">
        <f t="shared" ref="J230" si="184">SUM(J231:J232)</f>
        <v>150</v>
      </c>
      <c r="K230" s="249">
        <f t="shared" ref="K230" si="185">SUM(K231:K232)</f>
        <v>2493.1</v>
      </c>
      <c r="M230" s="254">
        <f t="shared" ref="M230" si="186">SUM(M231:M232)</f>
        <v>124655</v>
      </c>
      <c r="N230" s="254">
        <f t="shared" ref="N230" si="187">SUM(N231:N232)</f>
        <v>186982.5</v>
      </c>
      <c r="O230" s="257"/>
      <c r="P230" s="254">
        <f t="shared" ref="P230" si="188">SUM(P231:P232)</f>
        <v>158459.74576271186</v>
      </c>
    </row>
    <row r="231" spans="1:16" x14ac:dyDescent="0.3">
      <c r="A231" s="184" t="s">
        <v>1009</v>
      </c>
      <c r="B231" s="176" t="s">
        <v>172</v>
      </c>
      <c r="C231" s="171" t="s">
        <v>677</v>
      </c>
      <c r="D231" s="262">
        <v>1</v>
      </c>
      <c r="E231" s="262" t="s">
        <v>870</v>
      </c>
      <c r="F231" s="262">
        <v>1</v>
      </c>
      <c r="I231" s="262">
        <v>50</v>
      </c>
      <c r="J231" s="264">
        <v>50</v>
      </c>
      <c r="K231" s="264">
        <v>1246.55</v>
      </c>
      <c r="M231" s="267">
        <v>62327.5</v>
      </c>
      <c r="N231" s="256">
        <v>62327.5</v>
      </c>
      <c r="P231" s="256">
        <v>52819.915254237283</v>
      </c>
    </row>
    <row r="232" spans="1:16" x14ac:dyDescent="0.3">
      <c r="A232" s="184" t="s">
        <v>1010</v>
      </c>
      <c r="B232" s="186" t="s">
        <v>173</v>
      </c>
      <c r="C232" s="171" t="s">
        <v>677</v>
      </c>
      <c r="D232" s="262">
        <v>2</v>
      </c>
      <c r="E232" s="262" t="s">
        <v>870</v>
      </c>
      <c r="F232" s="262">
        <v>1</v>
      </c>
      <c r="I232" s="262">
        <v>50</v>
      </c>
      <c r="J232" s="264">
        <v>100</v>
      </c>
      <c r="K232" s="264">
        <v>1246.55</v>
      </c>
      <c r="M232" s="267">
        <v>62327.5</v>
      </c>
      <c r="N232" s="256">
        <v>124655</v>
      </c>
      <c r="P232" s="256">
        <v>105639.83050847457</v>
      </c>
    </row>
    <row r="233" spans="1:16" ht="20.399999999999999" customHeight="1" x14ac:dyDescent="0.3">
      <c r="A233" s="246" t="s">
        <v>859</v>
      </c>
      <c r="B233" s="247" t="s">
        <v>858</v>
      </c>
      <c r="C233" s="248"/>
      <c r="D233" s="250">
        <f>D234</f>
        <v>3</v>
      </c>
      <c r="E233" s="250"/>
      <c r="F233" s="250"/>
      <c r="G233" s="250"/>
      <c r="H233" s="250"/>
      <c r="I233" s="250"/>
      <c r="J233" s="250">
        <f t="shared" ref="J233:P233" si="189">J234</f>
        <v>0</v>
      </c>
      <c r="K233" s="250">
        <f t="shared" si="189"/>
        <v>300000</v>
      </c>
      <c r="M233" s="253"/>
      <c r="N233" s="253">
        <f t="shared" si="189"/>
        <v>900000</v>
      </c>
      <c r="O233" s="257"/>
      <c r="P233" s="253">
        <f t="shared" si="189"/>
        <v>762711.86440677964</v>
      </c>
    </row>
    <row r="234" spans="1:16" ht="27.6" x14ac:dyDescent="0.3">
      <c r="A234" s="243"/>
      <c r="B234" s="265" t="s">
        <v>833</v>
      </c>
      <c r="C234" s="243"/>
      <c r="D234" s="249">
        <f>SUM(D235)</f>
        <v>3</v>
      </c>
      <c r="E234" s="249"/>
      <c r="F234" s="249"/>
      <c r="G234" s="249"/>
      <c r="H234" s="249"/>
      <c r="I234" s="249"/>
      <c r="J234" s="249">
        <f t="shared" ref="J234:P234" si="190">SUM(J235)</f>
        <v>0</v>
      </c>
      <c r="K234" s="249">
        <f t="shared" si="190"/>
        <v>300000</v>
      </c>
      <c r="M234" s="254">
        <f t="shared" si="190"/>
        <v>300000</v>
      </c>
      <c r="N234" s="254">
        <f t="shared" si="190"/>
        <v>900000</v>
      </c>
      <c r="O234" s="257"/>
      <c r="P234" s="254">
        <f t="shared" si="190"/>
        <v>762711.86440677964</v>
      </c>
    </row>
    <row r="235" spans="1:16" x14ac:dyDescent="0.3">
      <c r="A235" s="170" t="s">
        <v>1011</v>
      </c>
      <c r="B235" s="151" t="s">
        <v>76</v>
      </c>
      <c r="C235" s="165" t="s">
        <v>466</v>
      </c>
      <c r="D235" s="262">
        <v>3</v>
      </c>
      <c r="E235" s="262" t="s">
        <v>870</v>
      </c>
      <c r="F235" s="262">
        <v>1</v>
      </c>
      <c r="K235" s="262">
        <v>300000</v>
      </c>
      <c r="M235" s="256">
        <v>300000</v>
      </c>
      <c r="N235" s="256">
        <v>900000</v>
      </c>
      <c r="P235" s="256">
        <v>762711.86440677964</v>
      </c>
    </row>
    <row r="236" spans="1:16" x14ac:dyDescent="0.3">
      <c r="A236" s="246">
        <v>1.1499999999999999</v>
      </c>
      <c r="B236" s="247" t="s">
        <v>860</v>
      </c>
      <c r="C236" s="248"/>
      <c r="D236" s="250">
        <f>D237+D240+D243+D245</f>
        <v>6</v>
      </c>
      <c r="E236" s="250"/>
      <c r="F236" s="250"/>
      <c r="G236" s="250"/>
      <c r="H236" s="250"/>
      <c r="I236" s="250"/>
      <c r="J236" s="250">
        <f t="shared" ref="J236:P236" si="191">J237+J240+J243+J245</f>
        <v>1200</v>
      </c>
      <c r="K236" s="250">
        <f t="shared" si="191"/>
        <v>1721.5800000000002</v>
      </c>
      <c r="M236" s="253"/>
      <c r="N236" s="253">
        <f t="shared" si="191"/>
        <v>344316</v>
      </c>
      <c r="O236" s="257"/>
      <c r="P236" s="253">
        <f t="shared" si="191"/>
        <v>291793.22033898305</v>
      </c>
    </row>
    <row r="237" spans="1:16" ht="27.6" x14ac:dyDescent="0.3">
      <c r="A237" s="243"/>
      <c r="B237" s="265" t="s">
        <v>833</v>
      </c>
      <c r="C237" s="243"/>
      <c r="D237" s="249">
        <f>SUM(D238:D239)</f>
        <v>2</v>
      </c>
      <c r="E237" s="249"/>
      <c r="F237" s="249"/>
      <c r="G237" s="249"/>
      <c r="H237" s="249"/>
      <c r="I237" s="249"/>
      <c r="J237" s="249">
        <f t="shared" ref="J237:P237" si="192">SUM(J238:J239)</f>
        <v>400</v>
      </c>
      <c r="K237" s="249">
        <f t="shared" si="192"/>
        <v>573.86</v>
      </c>
      <c r="M237" s="254">
        <f t="shared" si="192"/>
        <v>114772</v>
      </c>
      <c r="N237" s="254">
        <f t="shared" si="192"/>
        <v>114772</v>
      </c>
      <c r="O237" s="257"/>
      <c r="P237" s="254">
        <f t="shared" si="192"/>
        <v>97264.406779661018</v>
      </c>
    </row>
    <row r="238" spans="1:16" ht="27.6" x14ac:dyDescent="0.3">
      <c r="A238" s="151" t="s">
        <v>1012</v>
      </c>
      <c r="B238" s="151" t="s">
        <v>1013</v>
      </c>
      <c r="C238" s="165" t="s">
        <v>78</v>
      </c>
      <c r="D238" s="262">
        <v>1</v>
      </c>
      <c r="E238" s="262" t="s">
        <v>870</v>
      </c>
      <c r="F238" s="262">
        <v>1</v>
      </c>
      <c r="I238" s="262">
        <v>200</v>
      </c>
      <c r="J238" s="262">
        <v>200</v>
      </c>
      <c r="K238" s="264">
        <v>286.93</v>
      </c>
      <c r="M238" s="256">
        <v>57386</v>
      </c>
      <c r="N238" s="256">
        <v>57386</v>
      </c>
      <c r="P238" s="256">
        <v>48632.203389830509</v>
      </c>
    </row>
    <row r="239" spans="1:16" ht="27.6" x14ac:dyDescent="0.3">
      <c r="A239" s="151" t="s">
        <v>1015</v>
      </c>
      <c r="B239" s="151" t="s">
        <v>1014</v>
      </c>
      <c r="C239" s="165" t="s">
        <v>79</v>
      </c>
      <c r="D239" s="262">
        <v>1</v>
      </c>
      <c r="E239" s="262" t="s">
        <v>870</v>
      </c>
      <c r="F239" s="262">
        <v>1</v>
      </c>
      <c r="I239" s="262">
        <v>200</v>
      </c>
      <c r="J239" s="262">
        <v>200</v>
      </c>
      <c r="K239" s="264">
        <v>286.93</v>
      </c>
      <c r="M239" s="256">
        <v>57386</v>
      </c>
      <c r="N239" s="256">
        <v>57386</v>
      </c>
      <c r="P239" s="256">
        <v>48632.203389830509</v>
      </c>
    </row>
    <row r="240" spans="1:16" x14ac:dyDescent="0.3">
      <c r="A240" s="243"/>
      <c r="B240" s="265" t="s">
        <v>835</v>
      </c>
      <c r="C240" s="243"/>
      <c r="D240" s="249">
        <f>SUM(D241:D242)</f>
        <v>2</v>
      </c>
      <c r="E240" s="249"/>
      <c r="F240" s="249"/>
      <c r="G240" s="249"/>
      <c r="H240" s="249"/>
      <c r="I240" s="249"/>
      <c r="J240" s="249">
        <f t="shared" ref="J240:P240" si="193">SUM(J241:J242)</f>
        <v>400</v>
      </c>
      <c r="K240" s="249">
        <f t="shared" si="193"/>
        <v>573.86</v>
      </c>
      <c r="M240" s="254">
        <f t="shared" si="193"/>
        <v>114772</v>
      </c>
      <c r="N240" s="254">
        <f t="shared" si="193"/>
        <v>114772</v>
      </c>
      <c r="O240" s="257"/>
      <c r="P240" s="254">
        <f t="shared" si="193"/>
        <v>97264.406779661018</v>
      </c>
    </row>
    <row r="241" spans="1:16" x14ac:dyDescent="0.3">
      <c r="A241" s="184" t="s">
        <v>1016</v>
      </c>
      <c r="B241" s="176" t="s">
        <v>115</v>
      </c>
      <c r="C241" s="171" t="s">
        <v>549</v>
      </c>
      <c r="D241" s="264">
        <v>1</v>
      </c>
      <c r="E241" s="264" t="s">
        <v>870</v>
      </c>
      <c r="F241" s="264">
        <v>1</v>
      </c>
      <c r="G241" s="264"/>
      <c r="H241" s="264"/>
      <c r="I241" s="264">
        <v>200</v>
      </c>
      <c r="J241" s="264">
        <v>200</v>
      </c>
      <c r="K241" s="264">
        <v>286.93</v>
      </c>
      <c r="M241" s="256">
        <v>57386</v>
      </c>
      <c r="N241" s="256">
        <v>57386</v>
      </c>
      <c r="P241" s="256">
        <v>48632.203389830509</v>
      </c>
    </row>
    <row r="242" spans="1:16" x14ac:dyDescent="0.3">
      <c r="A242" s="184" t="s">
        <v>1017</v>
      </c>
      <c r="B242" s="176" t="s">
        <v>116</v>
      </c>
      <c r="C242" s="171" t="s">
        <v>549</v>
      </c>
      <c r="D242" s="264">
        <v>1</v>
      </c>
      <c r="E242" s="264" t="s">
        <v>870</v>
      </c>
      <c r="F242" s="264">
        <v>1</v>
      </c>
      <c r="G242" s="264"/>
      <c r="H242" s="264"/>
      <c r="I242" s="264">
        <v>200</v>
      </c>
      <c r="J242" s="264">
        <v>200</v>
      </c>
      <c r="K242" s="264">
        <v>286.93</v>
      </c>
      <c r="M242" s="256">
        <v>57386</v>
      </c>
      <c r="N242" s="256">
        <v>57386</v>
      </c>
      <c r="P242" s="256">
        <v>48632.203389830509</v>
      </c>
    </row>
    <row r="243" spans="1:16" x14ac:dyDescent="0.3">
      <c r="A243" s="243"/>
      <c r="B243" s="265" t="s">
        <v>836</v>
      </c>
      <c r="C243" s="243"/>
      <c r="D243" s="249">
        <f>SUM(D244)</f>
        <v>1</v>
      </c>
      <c r="E243" s="249"/>
      <c r="F243" s="249"/>
      <c r="G243" s="249"/>
      <c r="H243" s="249"/>
      <c r="I243" s="249"/>
      <c r="J243" s="249">
        <f t="shared" ref="J243:K243" si="194">SUM(J244)</f>
        <v>200</v>
      </c>
      <c r="K243" s="249">
        <f t="shared" si="194"/>
        <v>286.93</v>
      </c>
      <c r="M243" s="254">
        <f t="shared" ref="M243:P243" si="195">SUM(M244)</f>
        <v>57386</v>
      </c>
      <c r="N243" s="254">
        <f t="shared" si="195"/>
        <v>57386</v>
      </c>
      <c r="O243" s="257"/>
      <c r="P243" s="254">
        <f t="shared" si="195"/>
        <v>48632.203389830509</v>
      </c>
    </row>
    <row r="244" spans="1:16" x14ac:dyDescent="0.3">
      <c r="A244" s="184" t="s">
        <v>1018</v>
      </c>
      <c r="B244" s="176" t="s">
        <v>126</v>
      </c>
      <c r="C244" s="171" t="s">
        <v>580</v>
      </c>
      <c r="D244" s="262">
        <v>1</v>
      </c>
      <c r="E244" s="262" t="s">
        <v>870</v>
      </c>
      <c r="F244" s="262">
        <v>1</v>
      </c>
      <c r="I244" s="262">
        <v>200</v>
      </c>
      <c r="J244" s="264">
        <v>200</v>
      </c>
      <c r="K244" s="264">
        <v>286.93</v>
      </c>
      <c r="M244" s="256">
        <v>57386</v>
      </c>
      <c r="N244" s="256">
        <v>57386</v>
      </c>
      <c r="P244" s="256">
        <v>48632.203389830509</v>
      </c>
    </row>
    <row r="245" spans="1:16" x14ac:dyDescent="0.3">
      <c r="A245" s="243"/>
      <c r="B245" s="268" t="s">
        <v>838</v>
      </c>
      <c r="C245" s="243"/>
      <c r="D245" s="249">
        <f>SUM(D246)</f>
        <v>1</v>
      </c>
      <c r="E245" s="249"/>
      <c r="F245" s="249"/>
      <c r="G245" s="249"/>
      <c r="H245" s="249"/>
      <c r="I245" s="249"/>
      <c r="J245" s="249">
        <f t="shared" ref="J245:K245" si="196">SUM(J246)</f>
        <v>200</v>
      </c>
      <c r="K245" s="249">
        <f t="shared" si="196"/>
        <v>286.93</v>
      </c>
      <c r="M245" s="254">
        <f t="shared" ref="M245:P245" si="197">SUM(M246)</f>
        <v>57386</v>
      </c>
      <c r="N245" s="254">
        <f t="shared" si="197"/>
        <v>57386</v>
      </c>
      <c r="O245" s="257"/>
      <c r="P245" s="254">
        <f t="shared" si="197"/>
        <v>48632.203389830509</v>
      </c>
    </row>
    <row r="246" spans="1:16" x14ac:dyDescent="0.3">
      <c r="A246" s="184" t="s">
        <v>1019</v>
      </c>
      <c r="B246" s="176" t="s">
        <v>160</v>
      </c>
      <c r="C246" s="171" t="s">
        <v>651</v>
      </c>
      <c r="D246" s="262">
        <v>1</v>
      </c>
      <c r="E246" s="262" t="s">
        <v>870</v>
      </c>
      <c r="F246" s="262">
        <v>1</v>
      </c>
      <c r="I246" s="262">
        <v>200</v>
      </c>
      <c r="J246" s="264">
        <v>200</v>
      </c>
      <c r="K246" s="264">
        <v>286.93</v>
      </c>
      <c r="M246" s="256">
        <v>57386</v>
      </c>
      <c r="N246" s="256">
        <v>57386</v>
      </c>
      <c r="P246" s="256">
        <v>48632.203389830509</v>
      </c>
    </row>
    <row r="247" spans="1:16" x14ac:dyDescent="0.3">
      <c r="A247" s="246">
        <v>1.1599999999999999</v>
      </c>
      <c r="B247" s="247" t="s">
        <v>861</v>
      </c>
      <c r="C247" s="248"/>
      <c r="D247" s="250">
        <f>D248</f>
        <v>2</v>
      </c>
      <c r="E247" s="250"/>
      <c r="F247" s="250"/>
      <c r="G247" s="250"/>
      <c r="H247" s="250"/>
      <c r="I247" s="250"/>
      <c r="J247" s="250">
        <f t="shared" ref="J247:P247" si="198">J248</f>
        <v>200</v>
      </c>
      <c r="K247" s="250">
        <f t="shared" si="198"/>
        <v>3000</v>
      </c>
      <c r="M247" s="253"/>
      <c r="N247" s="253">
        <f t="shared" si="198"/>
        <v>300000</v>
      </c>
      <c r="O247" s="257"/>
      <c r="P247" s="253">
        <f t="shared" si="198"/>
        <v>254237.2881355932</v>
      </c>
    </row>
    <row r="248" spans="1:16" ht="27.6" x14ac:dyDescent="0.3">
      <c r="A248" s="243"/>
      <c r="B248" s="265" t="s">
        <v>833</v>
      </c>
      <c r="C248" s="243"/>
      <c r="D248" s="249">
        <f>SUM(D249:D250)</f>
        <v>2</v>
      </c>
      <c r="E248" s="249"/>
      <c r="F248" s="249"/>
      <c r="G248" s="249"/>
      <c r="H248" s="249"/>
      <c r="I248" s="249"/>
      <c r="J248" s="249">
        <f t="shared" ref="J248:P248" si="199">SUM(J249:J250)</f>
        <v>200</v>
      </c>
      <c r="K248" s="249">
        <f t="shared" si="199"/>
        <v>3000</v>
      </c>
      <c r="M248" s="254">
        <f t="shared" si="199"/>
        <v>300000</v>
      </c>
      <c r="N248" s="254">
        <f t="shared" si="199"/>
        <v>300000</v>
      </c>
      <c r="O248" s="257"/>
      <c r="P248" s="254">
        <f t="shared" si="199"/>
        <v>254237.2881355932</v>
      </c>
    </row>
    <row r="249" spans="1:16" x14ac:dyDescent="0.3">
      <c r="A249" s="151" t="s">
        <v>1022</v>
      </c>
      <c r="B249" s="151" t="s">
        <v>1020</v>
      </c>
      <c r="C249" s="165" t="s">
        <v>471</v>
      </c>
      <c r="D249" s="262">
        <v>1</v>
      </c>
      <c r="E249" s="262" t="s">
        <v>870</v>
      </c>
      <c r="F249" s="262">
        <v>1</v>
      </c>
      <c r="I249" s="262">
        <v>100</v>
      </c>
      <c r="J249" s="262">
        <v>100</v>
      </c>
      <c r="K249" s="262">
        <v>1500</v>
      </c>
      <c r="M249" s="256">
        <v>150000</v>
      </c>
      <c r="N249" s="256">
        <v>150000</v>
      </c>
      <c r="P249" s="256">
        <v>127118.6440677966</v>
      </c>
    </row>
    <row r="250" spans="1:16" x14ac:dyDescent="0.3">
      <c r="A250" s="151" t="s">
        <v>1023</v>
      </c>
      <c r="B250" s="151" t="s">
        <v>1021</v>
      </c>
      <c r="C250" s="165" t="s">
        <v>472</v>
      </c>
      <c r="D250" s="262">
        <v>1</v>
      </c>
      <c r="E250" s="262" t="s">
        <v>870</v>
      </c>
      <c r="F250" s="262">
        <v>1</v>
      </c>
      <c r="I250" s="262">
        <v>100</v>
      </c>
      <c r="J250" s="262">
        <v>100</v>
      </c>
      <c r="K250" s="264">
        <v>1500</v>
      </c>
      <c r="M250" s="256">
        <v>150000</v>
      </c>
      <c r="N250" s="256">
        <v>150000</v>
      </c>
      <c r="P250" s="256">
        <v>127118.6440677966</v>
      </c>
    </row>
    <row r="251" spans="1:16" x14ac:dyDescent="0.3">
      <c r="A251" s="246" t="s">
        <v>863</v>
      </c>
      <c r="B251" s="247" t="s">
        <v>862</v>
      </c>
      <c r="C251" s="248"/>
      <c r="D251" s="250">
        <f>D252+D254+D256+D258</f>
        <v>5</v>
      </c>
      <c r="E251" s="250"/>
      <c r="F251" s="250"/>
      <c r="G251" s="250"/>
      <c r="H251" s="250"/>
      <c r="I251" s="250"/>
      <c r="J251" s="250">
        <f t="shared" ref="J251:P251" si="200">J252+J254+J256+J258</f>
        <v>3982.0999999999995</v>
      </c>
      <c r="K251" s="250">
        <f t="shared" si="200"/>
        <v>1134.6500000000001</v>
      </c>
      <c r="M251" s="253"/>
      <c r="N251" s="253">
        <f t="shared" si="200"/>
        <v>903657.95299999998</v>
      </c>
      <c r="O251" s="257"/>
      <c r="P251" s="253">
        <f t="shared" si="200"/>
        <v>765811.82457627123</v>
      </c>
    </row>
    <row r="252" spans="1:16" ht="27.6" x14ac:dyDescent="0.3">
      <c r="A252" s="243"/>
      <c r="B252" s="265" t="s">
        <v>833</v>
      </c>
      <c r="C252" s="243"/>
      <c r="D252" s="249">
        <f>SUM(D253)</f>
        <v>1</v>
      </c>
      <c r="E252" s="249"/>
      <c r="F252" s="249"/>
      <c r="G252" s="249"/>
      <c r="H252" s="249"/>
      <c r="I252" s="249"/>
      <c r="J252" s="249">
        <f t="shared" ref="J252" si="201">SUM(J253)</f>
        <v>796.42</v>
      </c>
      <c r="K252" s="249">
        <f t="shared" ref="K252" si="202">SUM(K253)</f>
        <v>226.93</v>
      </c>
      <c r="M252" s="254">
        <f t="shared" ref="M252" si="203">SUM(M253)</f>
        <v>180731.5906</v>
      </c>
      <c r="N252" s="254">
        <f t="shared" ref="N252" si="204">SUM(N253)</f>
        <v>180731.5906</v>
      </c>
      <c r="O252" s="257"/>
      <c r="P252" s="254">
        <f t="shared" ref="P252" si="205">SUM(P253)</f>
        <v>153162.36491525423</v>
      </c>
    </row>
    <row r="253" spans="1:16" ht="27.6" x14ac:dyDescent="0.3">
      <c r="A253" s="170" t="s">
        <v>1025</v>
      </c>
      <c r="B253" s="151" t="s">
        <v>1024</v>
      </c>
      <c r="C253" s="165" t="s">
        <v>475</v>
      </c>
      <c r="D253" s="262">
        <v>1</v>
      </c>
      <c r="E253" s="262" t="s">
        <v>870</v>
      </c>
      <c r="F253" s="262">
        <v>1</v>
      </c>
      <c r="I253" s="262">
        <v>796.42</v>
      </c>
      <c r="J253" s="262">
        <v>796.42</v>
      </c>
      <c r="K253" s="264">
        <v>226.93</v>
      </c>
      <c r="M253" s="256">
        <v>180731.5906</v>
      </c>
      <c r="N253" s="256">
        <v>180731.5906</v>
      </c>
      <c r="P253" s="256">
        <v>153162.36491525423</v>
      </c>
    </row>
    <row r="254" spans="1:16" x14ac:dyDescent="0.3">
      <c r="A254" s="243"/>
      <c r="B254" s="265" t="s">
        <v>836</v>
      </c>
      <c r="C254" s="243"/>
      <c r="D254" s="249">
        <f>SUM(D255)</f>
        <v>1</v>
      </c>
      <c r="E254" s="249"/>
      <c r="F254" s="249"/>
      <c r="G254" s="249"/>
      <c r="H254" s="249"/>
      <c r="I254" s="249"/>
      <c r="J254" s="249">
        <f t="shared" ref="J254" si="206">SUM(J255)</f>
        <v>796.42</v>
      </c>
      <c r="K254" s="249">
        <f t="shared" ref="K254" si="207">SUM(K255)</f>
        <v>226.93</v>
      </c>
      <c r="M254" s="254">
        <f t="shared" ref="M254" si="208">SUM(M255)</f>
        <v>180731.5906</v>
      </c>
      <c r="N254" s="254">
        <f t="shared" ref="N254" si="209">SUM(N255)</f>
        <v>180731.5906</v>
      </c>
      <c r="O254" s="257"/>
      <c r="P254" s="254">
        <f t="shared" ref="P254" si="210">SUM(P255)</f>
        <v>153162.36491525423</v>
      </c>
    </row>
    <row r="255" spans="1:16" x14ac:dyDescent="0.3">
      <c r="A255" s="184" t="s">
        <v>1026</v>
      </c>
      <c r="B255" s="176" t="s">
        <v>127</v>
      </c>
      <c r="C255" s="171" t="s">
        <v>583</v>
      </c>
      <c r="D255" s="262">
        <v>1</v>
      </c>
      <c r="E255" s="262" t="s">
        <v>870</v>
      </c>
      <c r="F255" s="262">
        <v>1</v>
      </c>
      <c r="I255" s="262">
        <v>796.42</v>
      </c>
      <c r="J255" s="264">
        <v>796.42</v>
      </c>
      <c r="K255" s="264">
        <v>226.93</v>
      </c>
      <c r="M255" s="256">
        <v>180731.5906</v>
      </c>
      <c r="N255" s="256">
        <v>180731.5906</v>
      </c>
      <c r="P255" s="256">
        <v>153162.36491525423</v>
      </c>
    </row>
    <row r="256" spans="1:16" x14ac:dyDescent="0.3">
      <c r="A256" s="243"/>
      <c r="B256" s="268" t="s">
        <v>837</v>
      </c>
      <c r="C256" s="243"/>
      <c r="D256" s="249">
        <f>SUM(D257)</f>
        <v>1</v>
      </c>
      <c r="E256" s="249"/>
      <c r="F256" s="249"/>
      <c r="G256" s="249"/>
      <c r="H256" s="249"/>
      <c r="I256" s="249"/>
      <c r="J256" s="249">
        <f t="shared" ref="J256" si="211">SUM(J257)</f>
        <v>796.42</v>
      </c>
      <c r="K256" s="249">
        <f t="shared" ref="K256" si="212">SUM(K257)</f>
        <v>226.93</v>
      </c>
      <c r="M256" s="254">
        <f t="shared" ref="M256" si="213">SUM(M257)</f>
        <v>180731.5906</v>
      </c>
      <c r="N256" s="254">
        <f t="shared" ref="N256" si="214">SUM(N257)</f>
        <v>180731.5906</v>
      </c>
      <c r="O256" s="257"/>
      <c r="P256" s="254">
        <f t="shared" ref="P256" si="215">SUM(P257)</f>
        <v>153162.36491525423</v>
      </c>
    </row>
    <row r="257" spans="1:16" x14ac:dyDescent="0.3">
      <c r="A257" s="184" t="s">
        <v>1027</v>
      </c>
      <c r="B257" s="176" t="s">
        <v>136</v>
      </c>
      <c r="C257" s="171" t="s">
        <v>604</v>
      </c>
      <c r="D257" s="262">
        <v>1</v>
      </c>
      <c r="E257" s="262" t="s">
        <v>870</v>
      </c>
      <c r="F257" s="262">
        <v>1</v>
      </c>
      <c r="I257" s="262">
        <v>796.42</v>
      </c>
      <c r="J257" s="262">
        <v>796.42</v>
      </c>
      <c r="K257" s="264">
        <v>226.93</v>
      </c>
      <c r="M257" s="256">
        <v>180731.5906</v>
      </c>
      <c r="N257" s="256">
        <v>180731.5906</v>
      </c>
      <c r="P257" s="256">
        <v>153162.36491525423</v>
      </c>
    </row>
    <row r="258" spans="1:16" x14ac:dyDescent="0.3">
      <c r="A258" s="243"/>
      <c r="B258" s="265" t="s">
        <v>839</v>
      </c>
      <c r="C258" s="243"/>
      <c r="D258" s="249">
        <f>SUM(D259:D260)</f>
        <v>2</v>
      </c>
      <c r="E258" s="249"/>
      <c r="F258" s="249"/>
      <c r="G258" s="249"/>
      <c r="H258" s="249"/>
      <c r="I258" s="249"/>
      <c r="J258" s="249">
        <f t="shared" ref="J258" si="216">SUM(J259:J260)</f>
        <v>1592.84</v>
      </c>
      <c r="K258" s="249">
        <f t="shared" ref="K258" si="217">SUM(K259:K260)</f>
        <v>453.86</v>
      </c>
      <c r="M258" s="254">
        <f t="shared" ref="M258" si="218">SUM(M259:M260)</f>
        <v>361463.18119999999</v>
      </c>
      <c r="N258" s="254">
        <f t="shared" ref="N258" si="219">SUM(N259:N260)</f>
        <v>361463.18119999999</v>
      </c>
      <c r="O258" s="257"/>
      <c r="P258" s="254">
        <f t="shared" ref="P258" si="220">SUM(P259:P260)</f>
        <v>306324.72983050847</v>
      </c>
    </row>
    <row r="259" spans="1:16" x14ac:dyDescent="0.3">
      <c r="A259" s="184" t="s">
        <v>1028</v>
      </c>
      <c r="B259" s="176" t="s">
        <v>176</v>
      </c>
      <c r="C259" s="171" t="s">
        <v>583</v>
      </c>
      <c r="D259" s="262">
        <v>1</v>
      </c>
      <c r="E259" s="262" t="s">
        <v>870</v>
      </c>
      <c r="F259" s="262">
        <v>1</v>
      </c>
      <c r="I259" s="262">
        <v>796.42</v>
      </c>
      <c r="J259" s="264">
        <v>796.42</v>
      </c>
      <c r="K259" s="264">
        <v>226.93</v>
      </c>
      <c r="M259" s="256">
        <v>180731.5906</v>
      </c>
      <c r="N259" s="256">
        <v>180731.5906</v>
      </c>
      <c r="P259" s="256">
        <v>153162.36491525423</v>
      </c>
    </row>
    <row r="260" spans="1:16" x14ac:dyDescent="0.3">
      <c r="A260" s="184" t="s">
        <v>1029</v>
      </c>
      <c r="B260" s="176" t="s">
        <v>177</v>
      </c>
      <c r="C260" s="171" t="s">
        <v>583</v>
      </c>
      <c r="D260" s="262">
        <v>1</v>
      </c>
      <c r="E260" s="262" t="s">
        <v>870</v>
      </c>
      <c r="F260" s="262">
        <v>1</v>
      </c>
      <c r="I260" s="262">
        <v>796.42</v>
      </c>
      <c r="J260" s="264">
        <v>796.42</v>
      </c>
      <c r="K260" s="264">
        <v>226.93</v>
      </c>
      <c r="M260" s="256">
        <v>180731.5906</v>
      </c>
      <c r="N260" s="256">
        <v>180731.5906</v>
      </c>
      <c r="P260" s="256">
        <v>153162.36491525423</v>
      </c>
    </row>
    <row r="261" spans="1:16" x14ac:dyDescent="0.3">
      <c r="A261" s="246" t="s">
        <v>865</v>
      </c>
      <c r="B261" s="247" t="s">
        <v>864</v>
      </c>
      <c r="C261" s="248"/>
      <c r="D261" s="250">
        <f>D262</f>
        <v>2</v>
      </c>
      <c r="E261" s="250"/>
      <c r="F261" s="250"/>
      <c r="G261" s="250"/>
      <c r="H261" s="250"/>
      <c r="I261" s="250"/>
      <c r="J261" s="250">
        <f t="shared" ref="J261:P261" si="221">J262</f>
        <v>1592.84</v>
      </c>
      <c r="K261" s="250">
        <f t="shared" si="221"/>
        <v>800</v>
      </c>
      <c r="M261" s="253"/>
      <c r="N261" s="253">
        <f t="shared" si="221"/>
        <v>637136</v>
      </c>
      <c r="O261" s="257"/>
      <c r="P261" s="253">
        <f t="shared" si="221"/>
        <v>539945.76271186443</v>
      </c>
    </row>
    <row r="262" spans="1:16" x14ac:dyDescent="0.3">
      <c r="A262" s="243"/>
      <c r="B262" s="268" t="s">
        <v>837</v>
      </c>
      <c r="C262" s="243"/>
      <c r="D262" s="249">
        <f>SUM(D263:D264)</f>
        <v>2</v>
      </c>
      <c r="E262" s="249"/>
      <c r="F262" s="249"/>
      <c r="G262" s="249"/>
      <c r="H262" s="249"/>
      <c r="I262" s="249"/>
      <c r="J262" s="249">
        <f t="shared" ref="J262:P262" si="222">SUM(J263:J264)</f>
        <v>1592.84</v>
      </c>
      <c r="K262" s="249">
        <f t="shared" si="222"/>
        <v>800</v>
      </c>
      <c r="M262" s="254">
        <f t="shared" si="222"/>
        <v>637136</v>
      </c>
      <c r="N262" s="254">
        <f t="shared" si="222"/>
        <v>637136</v>
      </c>
      <c r="O262" s="257"/>
      <c r="P262" s="254">
        <f t="shared" si="222"/>
        <v>539945.76271186443</v>
      </c>
    </row>
    <row r="263" spans="1:16" x14ac:dyDescent="0.3">
      <c r="A263" s="184" t="s">
        <v>999</v>
      </c>
      <c r="B263" s="176" t="s">
        <v>137</v>
      </c>
      <c r="C263" s="171" t="s">
        <v>606</v>
      </c>
      <c r="D263" s="262">
        <v>1</v>
      </c>
      <c r="E263" s="262" t="s">
        <v>870</v>
      </c>
      <c r="F263" s="262">
        <v>1</v>
      </c>
      <c r="I263" s="262">
        <v>796.42</v>
      </c>
      <c r="J263" s="262">
        <v>796.42</v>
      </c>
      <c r="K263" s="264">
        <v>400</v>
      </c>
      <c r="M263" s="256">
        <v>318568</v>
      </c>
      <c r="N263" s="256">
        <v>318568</v>
      </c>
      <c r="P263" s="256">
        <v>269972.88135593222</v>
      </c>
    </row>
    <row r="264" spans="1:16" x14ac:dyDescent="0.3">
      <c r="A264" s="170" t="s">
        <v>1030</v>
      </c>
      <c r="B264" s="151" t="s">
        <v>138</v>
      </c>
      <c r="C264" s="165" t="s">
        <v>608</v>
      </c>
      <c r="D264" s="262">
        <v>1</v>
      </c>
      <c r="E264" s="262" t="s">
        <v>870</v>
      </c>
      <c r="F264" s="262">
        <v>1</v>
      </c>
      <c r="I264" s="262">
        <v>796.42</v>
      </c>
      <c r="J264" s="262">
        <v>796.42</v>
      </c>
      <c r="K264" s="264">
        <v>400</v>
      </c>
      <c r="M264" s="256">
        <v>318568</v>
      </c>
      <c r="N264" s="256">
        <v>318568</v>
      </c>
      <c r="P264" s="256">
        <v>269972.88135593222</v>
      </c>
    </row>
    <row r="265" spans="1:16" x14ac:dyDescent="0.3">
      <c r="A265" s="246">
        <v>1.19</v>
      </c>
      <c r="B265" s="247" t="s">
        <v>867</v>
      </c>
      <c r="C265" s="248"/>
      <c r="D265" s="250">
        <f>D266</f>
        <v>1</v>
      </c>
      <c r="E265" s="250"/>
      <c r="F265" s="250"/>
      <c r="G265" s="250"/>
      <c r="H265" s="250"/>
      <c r="I265" s="250"/>
      <c r="J265" s="250">
        <f t="shared" ref="J265:P265" si="223">J266</f>
        <v>20000</v>
      </c>
      <c r="K265" s="250">
        <f t="shared" si="223"/>
        <v>100</v>
      </c>
      <c r="M265" s="253"/>
      <c r="N265" s="253">
        <f t="shared" si="223"/>
        <v>2000000</v>
      </c>
      <c r="O265" s="257"/>
      <c r="P265" s="253">
        <f t="shared" si="223"/>
        <v>1694915.2542372881</v>
      </c>
    </row>
    <row r="266" spans="1:16" x14ac:dyDescent="0.3">
      <c r="A266" s="243"/>
      <c r="B266" s="265" t="s">
        <v>839</v>
      </c>
      <c r="C266" s="243"/>
      <c r="D266" s="249">
        <f>SUM(D267)</f>
        <v>1</v>
      </c>
      <c r="E266" s="249"/>
      <c r="F266" s="249"/>
      <c r="G266" s="249"/>
      <c r="H266" s="249"/>
      <c r="I266" s="249"/>
      <c r="J266" s="249">
        <f t="shared" ref="J266:P266" si="224">SUM(J267)</f>
        <v>20000</v>
      </c>
      <c r="K266" s="249">
        <f t="shared" si="224"/>
        <v>100</v>
      </c>
      <c r="M266" s="254">
        <f t="shared" si="224"/>
        <v>2000000</v>
      </c>
      <c r="N266" s="254">
        <f t="shared" si="224"/>
        <v>2000000</v>
      </c>
      <c r="O266" s="257"/>
      <c r="P266" s="254">
        <f t="shared" si="224"/>
        <v>1694915.2542372881</v>
      </c>
    </row>
    <row r="267" spans="1:16" ht="15.75" customHeight="1" x14ac:dyDescent="0.3">
      <c r="A267" s="184" t="s">
        <v>1031</v>
      </c>
      <c r="B267" s="176" t="s">
        <v>174</v>
      </c>
      <c r="C267" s="171" t="s">
        <v>680</v>
      </c>
      <c r="D267" s="262">
        <v>1</v>
      </c>
      <c r="E267" s="262" t="s">
        <v>870</v>
      </c>
      <c r="F267" s="262">
        <v>1</v>
      </c>
      <c r="I267" s="262">
        <v>20000</v>
      </c>
      <c r="J267" s="264">
        <v>20000</v>
      </c>
      <c r="K267" s="264">
        <v>100</v>
      </c>
      <c r="M267" s="256">
        <v>2000000</v>
      </c>
      <c r="N267" s="256">
        <v>2000000</v>
      </c>
      <c r="P267" s="256">
        <v>1694915.2542372881</v>
      </c>
    </row>
    <row r="268" spans="1:16" ht="15.75" customHeight="1" x14ac:dyDescent="0.3">
      <c r="A268" s="246" t="s">
        <v>869</v>
      </c>
      <c r="B268" s="247" t="s">
        <v>868</v>
      </c>
      <c r="C268" s="248"/>
      <c r="D268" s="250">
        <f>D269</f>
        <v>1</v>
      </c>
      <c r="E268" s="250"/>
      <c r="F268" s="250"/>
      <c r="G268" s="250"/>
      <c r="H268" s="250"/>
      <c r="I268" s="250"/>
      <c r="J268" s="250">
        <f t="shared" ref="J268" si="225">J269</f>
        <v>600</v>
      </c>
      <c r="K268" s="250">
        <f t="shared" ref="K268" si="226">K269</f>
        <v>1000</v>
      </c>
      <c r="M268" s="253"/>
      <c r="N268" s="253">
        <f t="shared" ref="N268" si="227">N269</f>
        <v>600000</v>
      </c>
      <c r="O268" s="257"/>
      <c r="P268" s="253">
        <f t="shared" ref="P268" si="228">P269</f>
        <v>508474.57627118641</v>
      </c>
    </row>
    <row r="269" spans="1:16" x14ac:dyDescent="0.3">
      <c r="A269" s="243"/>
      <c r="B269" s="265" t="s">
        <v>839</v>
      </c>
      <c r="C269" s="243"/>
      <c r="D269" s="249">
        <f>SUM(D270)</f>
        <v>1</v>
      </c>
      <c r="E269" s="249"/>
      <c r="F269" s="249"/>
      <c r="G269" s="249"/>
      <c r="H269" s="249"/>
      <c r="I269" s="249"/>
      <c r="J269" s="249">
        <f t="shared" ref="J269" si="229">SUM(J270)</f>
        <v>600</v>
      </c>
      <c r="K269" s="249">
        <f t="shared" ref="K269" si="230">SUM(K270)</f>
        <v>1000</v>
      </c>
      <c r="M269" s="254">
        <f t="shared" ref="M269" si="231">SUM(M270)</f>
        <v>600000</v>
      </c>
      <c r="N269" s="254">
        <f t="shared" ref="N269" si="232">SUM(N270)</f>
        <v>600000</v>
      </c>
      <c r="O269" s="257"/>
      <c r="P269" s="254">
        <f t="shared" ref="P269" si="233">SUM(P270)</f>
        <v>508474.57627118641</v>
      </c>
    </row>
    <row r="270" spans="1:16" ht="15.75" customHeight="1" x14ac:dyDescent="0.3">
      <c r="A270" s="184" t="s">
        <v>1032</v>
      </c>
      <c r="B270" s="176" t="s">
        <v>175</v>
      </c>
      <c r="C270" s="171" t="s">
        <v>872</v>
      </c>
      <c r="D270" s="262">
        <v>1</v>
      </c>
      <c r="E270" s="262" t="s">
        <v>870</v>
      </c>
      <c r="F270" s="264">
        <v>1</v>
      </c>
      <c r="G270" s="264"/>
      <c r="H270" s="264"/>
      <c r="I270" s="264">
        <v>600</v>
      </c>
      <c r="J270" s="264">
        <v>600</v>
      </c>
      <c r="K270" s="264">
        <v>1000</v>
      </c>
      <c r="M270" s="256">
        <v>600000</v>
      </c>
      <c r="N270" s="256">
        <v>600000</v>
      </c>
      <c r="P270" s="256">
        <v>508474.57627118641</v>
      </c>
    </row>
    <row r="271" spans="1:16" x14ac:dyDescent="0.3">
      <c r="A271" s="187"/>
      <c r="B271" s="188"/>
      <c r="C271" s="189"/>
      <c r="D271" s="270"/>
      <c r="E271" s="270"/>
      <c r="F271" s="270"/>
      <c r="G271" s="270"/>
      <c r="H271" s="270"/>
      <c r="I271" s="270"/>
      <c r="J271" s="270"/>
      <c r="K271" s="270"/>
      <c r="L271" s="271"/>
      <c r="M271" s="271"/>
      <c r="N271" s="271"/>
      <c r="P271" s="271"/>
    </row>
    <row r="272" spans="1:16" ht="17.399999999999999" customHeight="1" x14ac:dyDescent="0.3">
      <c r="A272" s="242" t="s">
        <v>685</v>
      </c>
      <c r="B272" s="242"/>
      <c r="C272" s="242"/>
      <c r="D272" s="260"/>
      <c r="E272" s="260"/>
      <c r="F272" s="260"/>
      <c r="G272" s="260"/>
      <c r="H272" s="260"/>
      <c r="I272" s="260"/>
      <c r="J272" s="261"/>
      <c r="K272" s="261"/>
      <c r="M272" s="251"/>
      <c r="N272" s="252">
        <f>N273+N277+N287</f>
        <v>868712</v>
      </c>
      <c r="P272" s="252">
        <f>P273+P277+P287</f>
        <v>759746.56400000001</v>
      </c>
    </row>
    <row r="273" spans="1:16" x14ac:dyDescent="0.3">
      <c r="A273" s="246" t="s">
        <v>686</v>
      </c>
      <c r="B273" s="247" t="s">
        <v>219</v>
      </c>
      <c r="C273" s="248"/>
      <c r="D273" s="250"/>
      <c r="E273" s="250"/>
      <c r="F273" s="250"/>
      <c r="G273" s="250"/>
      <c r="H273" s="250"/>
      <c r="I273" s="250"/>
      <c r="J273" s="250"/>
      <c r="K273" s="250"/>
      <c r="M273" s="253"/>
      <c r="N273" s="253">
        <f>SUM(N274:N276)</f>
        <v>59525</v>
      </c>
      <c r="O273" s="257"/>
      <c r="P273" s="253">
        <f>SUM(P274:P276)</f>
        <v>51902.574999999997</v>
      </c>
    </row>
    <row r="274" spans="1:16" x14ac:dyDescent="0.3">
      <c r="A274" s="170" t="s">
        <v>1033</v>
      </c>
      <c r="B274" s="151" t="s">
        <v>221</v>
      </c>
      <c r="C274" s="165" t="s">
        <v>222</v>
      </c>
      <c r="D274" s="262">
        <v>5</v>
      </c>
      <c r="M274" s="256">
        <v>2172</v>
      </c>
      <c r="N274" s="256">
        <v>10860</v>
      </c>
      <c r="O274" s="258">
        <v>0.92592592592592604</v>
      </c>
      <c r="P274" s="256">
        <v>9601.42</v>
      </c>
    </row>
    <row r="275" spans="1:16" ht="19.8" customHeight="1" x14ac:dyDescent="0.3">
      <c r="A275" s="170" t="s">
        <v>1034</v>
      </c>
      <c r="B275" s="151" t="s">
        <v>225</v>
      </c>
      <c r="C275" s="165" t="s">
        <v>222</v>
      </c>
      <c r="D275" s="262">
        <v>5</v>
      </c>
      <c r="M275" s="256">
        <v>2172</v>
      </c>
      <c r="N275" s="256">
        <v>10860</v>
      </c>
      <c r="O275" s="258">
        <v>0.92592592592592604</v>
      </c>
      <c r="P275" s="256">
        <v>9601.42</v>
      </c>
    </row>
    <row r="276" spans="1:16" x14ac:dyDescent="0.3">
      <c r="A276" s="170" t="s">
        <v>1035</v>
      </c>
      <c r="B276" s="151" t="s">
        <v>227</v>
      </c>
      <c r="C276" s="165" t="s">
        <v>228</v>
      </c>
      <c r="D276" s="262">
        <v>1</v>
      </c>
      <c r="M276" s="256">
        <v>37805</v>
      </c>
      <c r="N276" s="256">
        <v>37805</v>
      </c>
      <c r="O276" s="258">
        <v>0.92592592592592604</v>
      </c>
      <c r="P276" s="256">
        <v>32699.735000000001</v>
      </c>
    </row>
    <row r="277" spans="1:16" x14ac:dyDescent="0.3">
      <c r="A277" s="246" t="s">
        <v>693</v>
      </c>
      <c r="B277" s="247" t="s">
        <v>229</v>
      </c>
      <c r="C277" s="248"/>
      <c r="D277" s="250"/>
      <c r="E277" s="250"/>
      <c r="F277" s="250"/>
      <c r="G277" s="250"/>
      <c r="H277" s="250"/>
      <c r="I277" s="250"/>
      <c r="J277" s="250"/>
      <c r="K277" s="250"/>
      <c r="M277" s="253"/>
      <c r="N277" s="253">
        <f>SUM(N278:N286)</f>
        <v>155029.5</v>
      </c>
      <c r="O277" s="257"/>
      <c r="P277" s="253">
        <f>SUM(P278:P286)</f>
        <v>135792.5865</v>
      </c>
    </row>
    <row r="278" spans="1:16" x14ac:dyDescent="0.3">
      <c r="A278" s="170" t="s">
        <v>903</v>
      </c>
      <c r="B278" s="151" t="s">
        <v>231</v>
      </c>
      <c r="C278" s="165" t="s">
        <v>222</v>
      </c>
      <c r="D278" s="262">
        <v>5</v>
      </c>
      <c r="M278" s="256">
        <v>2122</v>
      </c>
      <c r="N278" s="256">
        <v>10610</v>
      </c>
      <c r="O278" s="258">
        <v>0.92592592592592604</v>
      </c>
      <c r="P278" s="256">
        <v>9389.67</v>
      </c>
    </row>
    <row r="279" spans="1:16" ht="17.25" customHeight="1" x14ac:dyDescent="0.3">
      <c r="A279" s="170" t="s">
        <v>1036</v>
      </c>
      <c r="B279" s="151" t="s">
        <v>233</v>
      </c>
      <c r="C279" s="165" t="s">
        <v>222</v>
      </c>
      <c r="D279" s="262">
        <v>1</v>
      </c>
      <c r="M279" s="256">
        <v>2122</v>
      </c>
      <c r="N279" s="256">
        <v>2122</v>
      </c>
      <c r="O279" s="258">
        <v>0.92592592592592604</v>
      </c>
      <c r="P279" s="256">
        <v>1877.934</v>
      </c>
    </row>
    <row r="280" spans="1:16" ht="17.25" customHeight="1" x14ac:dyDescent="0.3">
      <c r="A280" s="170" t="s">
        <v>1037</v>
      </c>
      <c r="B280" s="151" t="s">
        <v>234</v>
      </c>
      <c r="C280" s="165" t="s">
        <v>222</v>
      </c>
      <c r="D280" s="262">
        <v>1</v>
      </c>
      <c r="M280" s="256">
        <v>2122</v>
      </c>
      <c r="N280" s="256">
        <v>2122</v>
      </c>
      <c r="O280" s="258">
        <v>0.92592592592592604</v>
      </c>
      <c r="P280" s="256">
        <v>1877.934</v>
      </c>
    </row>
    <row r="281" spans="1:16" x14ac:dyDescent="0.3">
      <c r="A281" s="170" t="s">
        <v>1038</v>
      </c>
      <c r="B281" s="151" t="s">
        <v>235</v>
      </c>
      <c r="C281" s="165" t="s">
        <v>222</v>
      </c>
      <c r="D281" s="262">
        <v>1</v>
      </c>
      <c r="M281" s="256">
        <v>2122</v>
      </c>
      <c r="N281" s="256">
        <v>2122</v>
      </c>
      <c r="O281" s="258">
        <v>0.92592592592592604</v>
      </c>
      <c r="P281" s="256">
        <v>1877.934</v>
      </c>
    </row>
    <row r="282" spans="1:16" x14ac:dyDescent="0.3">
      <c r="A282" s="170" t="s">
        <v>1039</v>
      </c>
      <c r="B282" s="151" t="s">
        <v>236</v>
      </c>
      <c r="C282" s="165" t="s">
        <v>222</v>
      </c>
      <c r="D282" s="262">
        <v>1</v>
      </c>
      <c r="M282" s="256">
        <v>2122</v>
      </c>
      <c r="N282" s="256">
        <v>2122</v>
      </c>
      <c r="O282" s="258">
        <v>0.92592592592592604</v>
      </c>
      <c r="P282" s="256">
        <v>1877.934</v>
      </c>
    </row>
    <row r="283" spans="1:16" x14ac:dyDescent="0.3">
      <c r="A283" s="170" t="s">
        <v>1040</v>
      </c>
      <c r="B283" s="151" t="s">
        <v>237</v>
      </c>
      <c r="C283" s="165" t="s">
        <v>222</v>
      </c>
      <c r="D283" s="262">
        <v>1</v>
      </c>
      <c r="M283" s="256">
        <v>2122</v>
      </c>
      <c r="N283" s="256">
        <v>2122</v>
      </c>
      <c r="O283" s="258">
        <v>0.92592592592592604</v>
      </c>
      <c r="P283" s="256">
        <v>1877.934</v>
      </c>
    </row>
    <row r="284" spans="1:16" x14ac:dyDescent="0.3">
      <c r="A284" s="170" t="s">
        <v>1041</v>
      </c>
      <c r="B284" s="151" t="s">
        <v>238</v>
      </c>
      <c r="C284" s="165" t="s">
        <v>222</v>
      </c>
      <c r="D284" s="262">
        <v>1</v>
      </c>
      <c r="M284" s="256">
        <v>2122</v>
      </c>
      <c r="N284" s="256">
        <v>2122</v>
      </c>
      <c r="O284" s="258">
        <v>0.92592592592592604</v>
      </c>
      <c r="P284" s="256">
        <v>1877.934</v>
      </c>
    </row>
    <row r="285" spans="1:16" x14ac:dyDescent="0.3">
      <c r="A285" s="170" t="s">
        <v>1042</v>
      </c>
      <c r="B285" s="151" t="s">
        <v>240</v>
      </c>
      <c r="C285" s="165" t="s">
        <v>241</v>
      </c>
      <c r="D285" s="262">
        <v>5</v>
      </c>
      <c r="M285" s="256">
        <v>15357.5</v>
      </c>
      <c r="N285" s="256">
        <v>76787.5</v>
      </c>
      <c r="O285" s="258">
        <v>0.92592592592592604</v>
      </c>
      <c r="P285" s="256">
        <v>65349.012499999997</v>
      </c>
    </row>
    <row r="286" spans="1:16" x14ac:dyDescent="0.3">
      <c r="A286" s="170" t="s">
        <v>1043</v>
      </c>
      <c r="B286" s="151" t="s">
        <v>243</v>
      </c>
      <c r="C286" s="165" t="s">
        <v>244</v>
      </c>
      <c r="D286" s="262">
        <v>1</v>
      </c>
      <c r="M286" s="256">
        <v>54900</v>
      </c>
      <c r="N286" s="256">
        <v>54900</v>
      </c>
      <c r="O286" s="258">
        <v>0.92592592592592604</v>
      </c>
      <c r="P286" s="256">
        <v>49786.3</v>
      </c>
    </row>
    <row r="287" spans="1:16" x14ac:dyDescent="0.3">
      <c r="A287" s="246" t="s">
        <v>707</v>
      </c>
      <c r="B287" s="247" t="s">
        <v>245</v>
      </c>
      <c r="C287" s="248"/>
      <c r="D287" s="250"/>
      <c r="E287" s="250"/>
      <c r="F287" s="250"/>
      <c r="G287" s="250"/>
      <c r="H287" s="250"/>
      <c r="I287" s="250"/>
      <c r="J287" s="250"/>
      <c r="K287" s="250"/>
      <c r="M287" s="253"/>
      <c r="N287" s="253">
        <f>SUM(N288:N289)</f>
        <v>654157.5</v>
      </c>
      <c r="O287" s="257"/>
      <c r="P287" s="253">
        <f>SUM(P288:P289)</f>
        <v>572051.40250000008</v>
      </c>
    </row>
    <row r="288" spans="1:16" x14ac:dyDescent="0.3">
      <c r="A288" s="170" t="s">
        <v>1044</v>
      </c>
      <c r="B288" s="151" t="s">
        <v>247</v>
      </c>
      <c r="C288" s="165" t="s">
        <v>241</v>
      </c>
      <c r="D288" s="262">
        <v>5</v>
      </c>
      <c r="M288" s="256">
        <v>23657.5</v>
      </c>
      <c r="N288" s="256">
        <v>118287.5</v>
      </c>
      <c r="O288" s="258">
        <v>0.92592592592592604</v>
      </c>
      <c r="P288" s="256">
        <v>100499.51250000001</v>
      </c>
    </row>
    <row r="289" spans="1:16" ht="13.95" customHeight="1" x14ac:dyDescent="0.3">
      <c r="A289" s="170" t="s">
        <v>1045</v>
      </c>
      <c r="B289" s="151" t="s">
        <v>248</v>
      </c>
      <c r="C289" s="165" t="s">
        <v>244</v>
      </c>
      <c r="D289" s="262">
        <v>1</v>
      </c>
      <c r="M289" s="256">
        <v>535870</v>
      </c>
      <c r="N289" s="256">
        <v>535870</v>
      </c>
      <c r="O289" s="258">
        <v>0.92592592592592604</v>
      </c>
      <c r="P289" s="256">
        <v>471551.89</v>
      </c>
    </row>
    <row r="290" spans="1:16" ht="13.95" customHeight="1" x14ac:dyDescent="0.3">
      <c r="A290" s="170"/>
      <c r="B290" s="151"/>
      <c r="C290" s="197"/>
    </row>
    <row r="291" spans="1:16" ht="13.95" customHeight="1" x14ac:dyDescent="0.3">
      <c r="A291" s="242" t="s">
        <v>712</v>
      </c>
      <c r="B291" s="242"/>
      <c r="C291" s="242"/>
      <c r="D291" s="260"/>
      <c r="E291" s="260"/>
      <c r="F291" s="260"/>
      <c r="G291" s="260"/>
      <c r="H291" s="260"/>
      <c r="I291" s="260"/>
      <c r="J291" s="261"/>
      <c r="K291" s="261"/>
      <c r="M291" s="251"/>
      <c r="N291" s="252">
        <f>N292+N300+N313</f>
        <v>648033.5</v>
      </c>
      <c r="P291" s="252">
        <f>P292+P300+P313</f>
        <v>550908.82949999999</v>
      </c>
    </row>
    <row r="292" spans="1:16" x14ac:dyDescent="0.3">
      <c r="A292" s="246" t="s">
        <v>713</v>
      </c>
      <c r="B292" s="247" t="s">
        <v>250</v>
      </c>
      <c r="C292" s="248"/>
      <c r="D292" s="250"/>
      <c r="E292" s="250"/>
      <c r="F292" s="250"/>
      <c r="G292" s="250"/>
      <c r="H292" s="250"/>
      <c r="I292" s="250"/>
      <c r="J292" s="250"/>
      <c r="K292" s="250"/>
      <c r="M292" s="253"/>
      <c r="N292" s="253">
        <f>SUM(N293:N299)</f>
        <v>74270</v>
      </c>
      <c r="O292" s="257"/>
      <c r="P292" s="253">
        <f>SUM(P293:P299)</f>
        <v>65727.69</v>
      </c>
    </row>
    <row r="293" spans="1:16" x14ac:dyDescent="0.3">
      <c r="A293" s="170" t="s">
        <v>1046</v>
      </c>
      <c r="B293" s="151" t="s">
        <v>252</v>
      </c>
      <c r="C293" s="165" t="s">
        <v>253</v>
      </c>
      <c r="D293" s="262">
        <v>5</v>
      </c>
      <c r="M293" s="256">
        <v>2122</v>
      </c>
      <c r="N293" s="256">
        <v>10610</v>
      </c>
      <c r="P293" s="256">
        <v>9389.67</v>
      </c>
    </row>
    <row r="294" spans="1:16" ht="16.95" customHeight="1" x14ac:dyDescent="0.3">
      <c r="A294" s="170" t="s">
        <v>1047</v>
      </c>
      <c r="B294" s="151" t="s">
        <v>254</v>
      </c>
      <c r="C294" s="165" t="s">
        <v>253</v>
      </c>
      <c r="D294" s="262">
        <v>5</v>
      </c>
      <c r="M294" s="256">
        <v>2122</v>
      </c>
      <c r="N294" s="256">
        <v>10610</v>
      </c>
      <c r="P294" s="256">
        <v>9389.67</v>
      </c>
    </row>
    <row r="295" spans="1:16" x14ac:dyDescent="0.3">
      <c r="A295" s="170" t="s">
        <v>1048</v>
      </c>
      <c r="B295" s="151" t="s">
        <v>256</v>
      </c>
      <c r="C295" s="165" t="s">
        <v>253</v>
      </c>
      <c r="D295" s="262">
        <v>5</v>
      </c>
      <c r="M295" s="256">
        <v>2122</v>
      </c>
      <c r="N295" s="256">
        <v>10610</v>
      </c>
      <c r="P295" s="256">
        <v>9389.67</v>
      </c>
    </row>
    <row r="296" spans="1:16" x14ac:dyDescent="0.3">
      <c r="A296" s="170" t="s">
        <v>1049</v>
      </c>
      <c r="B296" s="151" t="s">
        <v>257</v>
      </c>
      <c r="C296" s="165" t="s">
        <v>253</v>
      </c>
      <c r="D296" s="262">
        <v>5</v>
      </c>
      <c r="M296" s="256">
        <v>2122</v>
      </c>
      <c r="N296" s="256">
        <v>10610</v>
      </c>
      <c r="P296" s="256">
        <v>9389.67</v>
      </c>
    </row>
    <row r="297" spans="1:16" x14ac:dyDescent="0.3">
      <c r="A297" s="170" t="s">
        <v>1050</v>
      </c>
      <c r="B297" s="151" t="s">
        <v>259</v>
      </c>
      <c r="C297" s="165" t="s">
        <v>253</v>
      </c>
      <c r="D297" s="262">
        <v>5</v>
      </c>
      <c r="M297" s="256">
        <v>2122</v>
      </c>
      <c r="N297" s="256">
        <v>10610</v>
      </c>
      <c r="P297" s="256">
        <v>9389.67</v>
      </c>
    </row>
    <row r="298" spans="1:16" ht="15" customHeight="1" x14ac:dyDescent="0.3">
      <c r="A298" s="170" t="s">
        <v>1051</v>
      </c>
      <c r="B298" s="151" t="s">
        <v>260</v>
      </c>
      <c r="C298" s="165" t="s">
        <v>253</v>
      </c>
      <c r="D298" s="262">
        <v>5</v>
      </c>
      <c r="M298" s="256">
        <v>2122</v>
      </c>
      <c r="N298" s="256">
        <v>10610</v>
      </c>
      <c r="P298" s="256">
        <v>9389.67</v>
      </c>
    </row>
    <row r="299" spans="1:16" x14ac:dyDescent="0.3">
      <c r="A299" s="170" t="s">
        <v>1052</v>
      </c>
      <c r="B299" s="151" t="s">
        <v>261</v>
      </c>
      <c r="C299" s="165" t="s">
        <v>253</v>
      </c>
      <c r="D299" s="262">
        <v>5</v>
      </c>
      <c r="M299" s="256">
        <v>2122</v>
      </c>
      <c r="N299" s="256">
        <v>10610</v>
      </c>
      <c r="P299" s="256">
        <v>9389.67</v>
      </c>
    </row>
    <row r="300" spans="1:16" x14ac:dyDescent="0.3">
      <c r="A300" s="246" t="s">
        <v>724</v>
      </c>
      <c r="B300" s="247" t="s">
        <v>262</v>
      </c>
      <c r="C300" s="248"/>
      <c r="D300" s="250"/>
      <c r="E300" s="250"/>
      <c r="F300" s="250"/>
      <c r="G300" s="250"/>
      <c r="H300" s="250"/>
      <c r="I300" s="250"/>
      <c r="J300" s="250"/>
      <c r="K300" s="250"/>
      <c r="M300" s="253"/>
      <c r="N300" s="253">
        <f>SUM(N301:N312)</f>
        <v>488354.5</v>
      </c>
      <c r="O300" s="257"/>
      <c r="P300" s="253">
        <f>SUM(P301:P312)</f>
        <v>409380.1165</v>
      </c>
    </row>
    <row r="301" spans="1:16" x14ac:dyDescent="0.3">
      <c r="A301" s="170" t="s">
        <v>1053</v>
      </c>
      <c r="B301" s="151" t="s">
        <v>264</v>
      </c>
      <c r="C301" s="165" t="s">
        <v>253</v>
      </c>
      <c r="D301" s="262">
        <v>1</v>
      </c>
      <c r="M301" s="256">
        <v>2122</v>
      </c>
      <c r="N301" s="256">
        <v>2122</v>
      </c>
      <c r="P301" s="256">
        <v>1877.934</v>
      </c>
    </row>
    <row r="302" spans="1:16" x14ac:dyDescent="0.3">
      <c r="A302" s="170" t="s">
        <v>1054</v>
      </c>
      <c r="B302" s="151" t="s">
        <v>265</v>
      </c>
      <c r="C302" s="165" t="s">
        <v>253</v>
      </c>
      <c r="D302" s="262">
        <v>1</v>
      </c>
      <c r="M302" s="256">
        <v>2122</v>
      </c>
      <c r="N302" s="256">
        <v>2122</v>
      </c>
      <c r="P302" s="256">
        <v>1877.934</v>
      </c>
    </row>
    <row r="303" spans="1:16" x14ac:dyDescent="0.3">
      <c r="A303" s="170" t="s">
        <v>1055</v>
      </c>
      <c r="B303" s="151" t="s">
        <v>266</v>
      </c>
      <c r="C303" s="165" t="s">
        <v>253</v>
      </c>
      <c r="D303" s="262">
        <v>1</v>
      </c>
      <c r="M303" s="256">
        <v>2122</v>
      </c>
      <c r="N303" s="256">
        <v>2122</v>
      </c>
      <c r="P303" s="256">
        <v>1877.934</v>
      </c>
    </row>
    <row r="304" spans="1:16" x14ac:dyDescent="0.3">
      <c r="A304" s="170" t="s">
        <v>1056</v>
      </c>
      <c r="B304" s="151" t="s">
        <v>267</v>
      </c>
      <c r="C304" s="165" t="s">
        <v>253</v>
      </c>
      <c r="D304" s="262">
        <v>1</v>
      </c>
      <c r="M304" s="256">
        <v>2122</v>
      </c>
      <c r="N304" s="256">
        <v>2122</v>
      </c>
      <c r="P304" s="256">
        <v>1877.934</v>
      </c>
    </row>
    <row r="305" spans="1:16" x14ac:dyDescent="0.3">
      <c r="A305" s="170" t="s">
        <v>1057</v>
      </c>
      <c r="B305" s="151" t="s">
        <v>268</v>
      </c>
      <c r="C305" s="165" t="s">
        <v>253</v>
      </c>
      <c r="D305" s="262">
        <v>1</v>
      </c>
      <c r="M305" s="256">
        <v>2122</v>
      </c>
      <c r="N305" s="256">
        <v>2122</v>
      </c>
      <c r="P305" s="256">
        <v>1877.934</v>
      </c>
    </row>
    <row r="306" spans="1:16" x14ac:dyDescent="0.3">
      <c r="A306" s="170" t="s">
        <v>1058</v>
      </c>
      <c r="B306" s="151" t="s">
        <v>269</v>
      </c>
      <c r="C306" s="165" t="s">
        <v>253</v>
      </c>
      <c r="D306" s="262">
        <v>1</v>
      </c>
      <c r="M306" s="256">
        <v>2122</v>
      </c>
      <c r="N306" s="256">
        <v>2122</v>
      </c>
      <c r="P306" s="256">
        <v>1877.934</v>
      </c>
    </row>
    <row r="307" spans="1:16" ht="14.4" customHeight="1" x14ac:dyDescent="0.3">
      <c r="A307" s="170" t="s">
        <v>1059</v>
      </c>
      <c r="B307" s="151" t="s">
        <v>270</v>
      </c>
      <c r="C307" s="165" t="s">
        <v>271</v>
      </c>
      <c r="D307" s="262">
        <v>1</v>
      </c>
      <c r="M307" s="256">
        <v>37805</v>
      </c>
      <c r="N307" s="256">
        <v>37805</v>
      </c>
      <c r="P307" s="256">
        <v>32699.735000000001</v>
      </c>
    </row>
    <row r="308" spans="1:16" ht="14.4" customHeight="1" x14ac:dyDescent="0.3">
      <c r="A308" s="170" t="s">
        <v>1060</v>
      </c>
      <c r="B308" s="151" t="s">
        <v>272</v>
      </c>
      <c r="C308" s="165" t="s">
        <v>273</v>
      </c>
      <c r="D308" s="262">
        <v>5</v>
      </c>
      <c r="M308" s="256">
        <v>2000</v>
      </c>
      <c r="N308" s="256">
        <v>10000</v>
      </c>
      <c r="P308" s="256">
        <v>8470</v>
      </c>
    </row>
    <row r="309" spans="1:16" ht="15.6" customHeight="1" x14ac:dyDescent="0.3">
      <c r="A309" s="170" t="s">
        <v>1061</v>
      </c>
      <c r="B309" s="151" t="s">
        <v>275</v>
      </c>
      <c r="C309" s="165" t="s">
        <v>276</v>
      </c>
      <c r="D309" s="262">
        <v>20</v>
      </c>
      <c r="M309" s="256">
        <v>1553.5</v>
      </c>
      <c r="N309" s="256">
        <v>31070</v>
      </c>
      <c r="P309" s="256">
        <v>27804.289999999997</v>
      </c>
    </row>
    <row r="310" spans="1:16" ht="15.75" customHeight="1" x14ac:dyDescent="0.3">
      <c r="A310" s="170" t="s">
        <v>1062</v>
      </c>
      <c r="B310" s="151" t="s">
        <v>277</v>
      </c>
      <c r="C310" s="165" t="s">
        <v>278</v>
      </c>
      <c r="D310" s="262">
        <v>3</v>
      </c>
      <c r="M310" s="256">
        <v>76242.5</v>
      </c>
      <c r="N310" s="256">
        <v>228727.5</v>
      </c>
      <c r="P310" s="256">
        <v>197228.99249999999</v>
      </c>
    </row>
    <row r="311" spans="1:16" ht="14.4" customHeight="1" x14ac:dyDescent="0.3">
      <c r="A311" s="170" t="s">
        <v>1063</v>
      </c>
      <c r="B311" s="151" t="s">
        <v>280</v>
      </c>
      <c r="C311" s="165" t="s">
        <v>276</v>
      </c>
      <c r="D311" s="262">
        <v>10</v>
      </c>
      <c r="M311" s="256">
        <v>1553.5</v>
      </c>
      <c r="N311" s="256">
        <v>15535</v>
      </c>
      <c r="P311" s="256">
        <v>423.5</v>
      </c>
    </row>
    <row r="312" spans="1:16" x14ac:dyDescent="0.3">
      <c r="A312" s="170" t="s">
        <v>1064</v>
      </c>
      <c r="B312" s="151" t="s">
        <v>281</v>
      </c>
      <c r="C312" s="165" t="s">
        <v>282</v>
      </c>
      <c r="D312" s="262">
        <v>2</v>
      </c>
      <c r="M312" s="256">
        <v>76242.5</v>
      </c>
      <c r="N312" s="256">
        <v>152485</v>
      </c>
      <c r="P312" s="256">
        <v>131485.995</v>
      </c>
    </row>
    <row r="313" spans="1:16" x14ac:dyDescent="0.3">
      <c r="A313" s="246" t="s">
        <v>740</v>
      </c>
      <c r="B313" s="247" t="s">
        <v>283</v>
      </c>
      <c r="C313" s="248"/>
      <c r="D313" s="250"/>
      <c r="E313" s="250"/>
      <c r="F313" s="250"/>
      <c r="G313" s="250"/>
      <c r="H313" s="250"/>
      <c r="I313" s="250"/>
      <c r="J313" s="250"/>
      <c r="K313" s="250"/>
      <c r="M313" s="253"/>
      <c r="N313" s="253">
        <f>SUM(N314:N321)</f>
        <v>85409</v>
      </c>
      <c r="O313" s="257"/>
      <c r="P313" s="253">
        <f>SUM(P314:P321)</f>
        <v>75801.023000000001</v>
      </c>
    </row>
    <row r="314" spans="1:16" x14ac:dyDescent="0.3">
      <c r="A314" s="170" t="s">
        <v>1065</v>
      </c>
      <c r="B314" s="151" t="s">
        <v>285</v>
      </c>
      <c r="C314" s="165" t="s">
        <v>253</v>
      </c>
      <c r="D314" s="262">
        <v>5</v>
      </c>
      <c r="M314" s="256">
        <v>2122</v>
      </c>
      <c r="N314" s="256">
        <v>10610</v>
      </c>
      <c r="P314" s="256">
        <v>9389.67</v>
      </c>
    </row>
    <row r="315" spans="1:16" x14ac:dyDescent="0.3">
      <c r="A315" s="170" t="s">
        <v>1066</v>
      </c>
      <c r="B315" s="151" t="s">
        <v>286</v>
      </c>
      <c r="C315" s="165" t="s">
        <v>253</v>
      </c>
      <c r="D315" s="262">
        <v>5</v>
      </c>
      <c r="M315" s="256">
        <v>2122</v>
      </c>
      <c r="N315" s="256">
        <v>10610</v>
      </c>
      <c r="P315" s="256">
        <v>9389.67</v>
      </c>
    </row>
    <row r="316" spans="1:16" x14ac:dyDescent="0.3">
      <c r="A316" s="170" t="s">
        <v>1067</v>
      </c>
      <c r="B316" s="151" t="s">
        <v>287</v>
      </c>
      <c r="C316" s="165" t="s">
        <v>253</v>
      </c>
      <c r="D316" s="262">
        <v>5</v>
      </c>
      <c r="M316" s="256">
        <v>2122</v>
      </c>
      <c r="N316" s="256">
        <v>10610</v>
      </c>
      <c r="P316" s="256">
        <v>9389.67</v>
      </c>
    </row>
    <row r="317" spans="1:16" x14ac:dyDescent="0.3">
      <c r="A317" s="170" t="s">
        <v>1068</v>
      </c>
      <c r="B317" s="151" t="s">
        <v>288</v>
      </c>
      <c r="C317" s="165" t="s">
        <v>253</v>
      </c>
      <c r="D317" s="262">
        <v>5</v>
      </c>
      <c r="M317" s="256">
        <v>2122</v>
      </c>
      <c r="N317" s="256">
        <v>10610</v>
      </c>
      <c r="P317" s="256">
        <v>9389.67</v>
      </c>
    </row>
    <row r="318" spans="1:16" x14ac:dyDescent="0.3">
      <c r="A318" s="170" t="s">
        <v>1069</v>
      </c>
      <c r="B318" s="151" t="s">
        <v>289</v>
      </c>
      <c r="C318" s="165" t="s">
        <v>290</v>
      </c>
      <c r="D318" s="262">
        <v>7</v>
      </c>
      <c r="M318" s="256">
        <v>1553.5</v>
      </c>
      <c r="N318" s="256">
        <v>10874.5</v>
      </c>
      <c r="P318" s="256">
        <v>9731.5014999999985</v>
      </c>
    </row>
    <row r="319" spans="1:16" x14ac:dyDescent="0.3">
      <c r="A319" s="170" t="s">
        <v>1070</v>
      </c>
      <c r="B319" s="151" t="s">
        <v>291</v>
      </c>
      <c r="C319" s="165" t="s">
        <v>290</v>
      </c>
      <c r="D319" s="262">
        <v>7</v>
      </c>
      <c r="M319" s="256">
        <v>1553.5</v>
      </c>
      <c r="N319" s="256">
        <v>10874.5</v>
      </c>
      <c r="P319" s="256">
        <v>9731.5014999999985</v>
      </c>
    </row>
    <row r="320" spans="1:16" x14ac:dyDescent="0.3">
      <c r="A320" s="170" t="s">
        <v>1071</v>
      </c>
      <c r="B320" s="151" t="s">
        <v>293</v>
      </c>
      <c r="C320" s="165" t="s">
        <v>253</v>
      </c>
      <c r="D320" s="262">
        <v>5</v>
      </c>
      <c r="M320" s="256">
        <v>2122</v>
      </c>
      <c r="N320" s="256">
        <v>10610</v>
      </c>
      <c r="P320" s="256">
        <v>9389.67</v>
      </c>
    </row>
    <row r="321" spans="1:16" x14ac:dyDescent="0.3">
      <c r="A321" s="170" t="s">
        <v>1072</v>
      </c>
      <c r="B321" s="151" t="s">
        <v>294</v>
      </c>
      <c r="C321" s="165" t="s">
        <v>253</v>
      </c>
      <c r="D321" s="262">
        <v>5</v>
      </c>
      <c r="M321" s="256">
        <v>2122</v>
      </c>
      <c r="N321" s="256">
        <v>10610</v>
      </c>
      <c r="P321" s="256">
        <v>9389.67</v>
      </c>
    </row>
    <row r="322" spans="1:16" x14ac:dyDescent="0.3">
      <c r="A322" s="170"/>
      <c r="B322" s="151"/>
      <c r="C322" s="165"/>
    </row>
    <row r="323" spans="1:16" ht="18.600000000000001" customHeight="1" x14ac:dyDescent="0.3">
      <c r="A323" s="242" t="s">
        <v>751</v>
      </c>
      <c r="B323" s="242"/>
      <c r="C323" s="242"/>
      <c r="D323" s="260"/>
      <c r="E323" s="260"/>
      <c r="F323" s="260"/>
      <c r="G323" s="260"/>
      <c r="H323" s="260"/>
      <c r="I323" s="260"/>
      <c r="J323" s="261"/>
      <c r="K323" s="261"/>
      <c r="M323" s="251"/>
      <c r="N323" s="252">
        <f>N324+N337+N364</f>
        <v>1690153</v>
      </c>
      <c r="P323" s="252">
        <f>P324+P337+P364</f>
        <v>1492071.591</v>
      </c>
    </row>
    <row r="324" spans="1:16" x14ac:dyDescent="0.3">
      <c r="A324" s="246" t="s">
        <v>752</v>
      </c>
      <c r="B324" s="247" t="s">
        <v>211</v>
      </c>
      <c r="C324" s="248"/>
      <c r="D324" s="250"/>
      <c r="E324" s="250"/>
      <c r="F324" s="250"/>
      <c r="G324" s="250"/>
      <c r="H324" s="250"/>
      <c r="I324" s="250"/>
      <c r="J324" s="250"/>
      <c r="K324" s="250"/>
      <c r="M324" s="253"/>
      <c r="N324" s="253">
        <f>SUM(N325:N336)</f>
        <v>971564</v>
      </c>
      <c r="O324" s="257"/>
      <c r="P324" s="253">
        <f>SUM(P325:P336)</f>
        <v>868577.7080000001</v>
      </c>
    </row>
    <row r="325" spans="1:16" x14ac:dyDescent="0.3">
      <c r="A325" s="170" t="s">
        <v>1073</v>
      </c>
      <c r="B325" s="151" t="s">
        <v>212</v>
      </c>
      <c r="C325" s="165" t="s">
        <v>755</v>
      </c>
      <c r="D325" s="262">
        <v>5</v>
      </c>
      <c r="M325" s="256">
        <v>31939</v>
      </c>
      <c r="N325" s="256">
        <v>159695</v>
      </c>
      <c r="P325" s="256">
        <v>142794.66500000001</v>
      </c>
    </row>
    <row r="326" spans="1:16" x14ac:dyDescent="0.3">
      <c r="A326" s="170" t="s">
        <v>1074</v>
      </c>
      <c r="B326" s="151" t="s">
        <v>296</v>
      </c>
      <c r="C326" s="165" t="s">
        <v>297</v>
      </c>
      <c r="D326" s="262">
        <v>1</v>
      </c>
      <c r="M326" s="256">
        <v>10039</v>
      </c>
      <c r="N326" s="256">
        <v>10039</v>
      </c>
      <c r="P326" s="256">
        <v>9123.0329999999994</v>
      </c>
    </row>
    <row r="327" spans="1:16" x14ac:dyDescent="0.3">
      <c r="A327" s="170" t="s">
        <v>1075</v>
      </c>
      <c r="B327" s="151" t="s">
        <v>299</v>
      </c>
      <c r="C327" s="165" t="s">
        <v>300</v>
      </c>
      <c r="D327" s="262">
        <v>1</v>
      </c>
      <c r="M327" s="256">
        <v>150000</v>
      </c>
      <c r="N327" s="256">
        <v>150000</v>
      </c>
      <c r="P327" s="256">
        <v>136350</v>
      </c>
    </row>
    <row r="328" spans="1:16" x14ac:dyDescent="0.3">
      <c r="A328" s="170" t="s">
        <v>1076</v>
      </c>
      <c r="B328" s="151" t="s">
        <v>301</v>
      </c>
      <c r="C328" s="165" t="s">
        <v>300</v>
      </c>
      <c r="D328" s="262">
        <v>1</v>
      </c>
      <c r="M328" s="256">
        <v>200000</v>
      </c>
      <c r="N328" s="256">
        <v>200000</v>
      </c>
      <c r="P328" s="256">
        <v>181800</v>
      </c>
    </row>
    <row r="329" spans="1:16" x14ac:dyDescent="0.3">
      <c r="A329" s="170" t="s">
        <v>1077</v>
      </c>
      <c r="B329" s="151" t="s">
        <v>302</v>
      </c>
      <c r="C329" s="165" t="s">
        <v>303</v>
      </c>
      <c r="D329" s="262">
        <v>1</v>
      </c>
      <c r="M329" s="256">
        <v>30000</v>
      </c>
      <c r="N329" s="256">
        <v>30000</v>
      </c>
      <c r="P329" s="256">
        <v>27270</v>
      </c>
    </row>
    <row r="330" spans="1:16" x14ac:dyDescent="0.3">
      <c r="A330" s="170" t="s">
        <v>1078</v>
      </c>
      <c r="B330" s="151" t="s">
        <v>304</v>
      </c>
      <c r="C330" s="165" t="s">
        <v>305</v>
      </c>
      <c r="D330" s="262">
        <v>5</v>
      </c>
      <c r="M330" s="256">
        <v>3740</v>
      </c>
      <c r="N330" s="256">
        <v>18700</v>
      </c>
      <c r="P330" s="256">
        <v>16396.900000000001</v>
      </c>
    </row>
    <row r="331" spans="1:16" x14ac:dyDescent="0.3">
      <c r="A331" s="170" t="s">
        <v>1079</v>
      </c>
      <c r="B331" s="151" t="s">
        <v>306</v>
      </c>
      <c r="C331" s="165" t="s">
        <v>307</v>
      </c>
      <c r="D331" s="262">
        <v>1</v>
      </c>
      <c r="M331" s="256">
        <v>77342.5</v>
      </c>
      <c r="N331" s="256">
        <v>77342.5</v>
      </c>
      <c r="P331" s="256">
        <v>66997.097500000003</v>
      </c>
    </row>
    <row r="332" spans="1:16" x14ac:dyDescent="0.3">
      <c r="A332" s="170" t="s">
        <v>1080</v>
      </c>
      <c r="B332" s="151" t="s">
        <v>308</v>
      </c>
      <c r="C332" s="165" t="s">
        <v>309</v>
      </c>
      <c r="D332" s="262">
        <v>1</v>
      </c>
      <c r="M332" s="256">
        <v>77342.5</v>
      </c>
      <c r="N332" s="256">
        <v>77342.5</v>
      </c>
      <c r="P332" s="256">
        <v>66997.097500000003</v>
      </c>
    </row>
    <row r="333" spans="1:16" x14ac:dyDescent="0.3">
      <c r="A333" s="170" t="s">
        <v>1081</v>
      </c>
      <c r="B333" s="152" t="s">
        <v>310</v>
      </c>
      <c r="C333" s="165" t="s">
        <v>311</v>
      </c>
      <c r="D333" s="262">
        <v>2</v>
      </c>
      <c r="M333" s="256">
        <v>54222.5</v>
      </c>
      <c r="N333" s="256">
        <v>108445</v>
      </c>
      <c r="P333" s="256">
        <v>93588.915000000008</v>
      </c>
    </row>
    <row r="334" spans="1:16" x14ac:dyDescent="0.3">
      <c r="A334" s="170" t="s">
        <v>1082</v>
      </c>
      <c r="B334" s="151" t="s">
        <v>312</v>
      </c>
      <c r="C334" s="165" t="s">
        <v>313</v>
      </c>
      <c r="D334" s="262">
        <v>1</v>
      </c>
      <c r="M334" s="256">
        <v>40000</v>
      </c>
      <c r="N334" s="256">
        <v>40000</v>
      </c>
      <c r="P334" s="256">
        <v>36360</v>
      </c>
    </row>
    <row r="335" spans="1:16" x14ac:dyDescent="0.3">
      <c r="A335" s="170" t="s">
        <v>1083</v>
      </c>
      <c r="B335" s="151" t="s">
        <v>315</v>
      </c>
      <c r="C335" s="165" t="s">
        <v>316</v>
      </c>
      <c r="D335" s="262">
        <v>1</v>
      </c>
      <c r="M335" s="256">
        <v>40000</v>
      </c>
      <c r="N335" s="256">
        <v>40000</v>
      </c>
      <c r="P335" s="256">
        <v>36360</v>
      </c>
    </row>
    <row r="336" spans="1:16" x14ac:dyDescent="0.3">
      <c r="A336" s="170" t="s">
        <v>1084</v>
      </c>
      <c r="B336" s="151" t="s">
        <v>317</v>
      </c>
      <c r="C336" s="165" t="s">
        <v>318</v>
      </c>
      <c r="D336" s="262">
        <v>1</v>
      </c>
      <c r="M336" s="256">
        <v>60000</v>
      </c>
      <c r="N336" s="256">
        <v>60000</v>
      </c>
      <c r="P336" s="256">
        <v>54540</v>
      </c>
    </row>
    <row r="337" spans="1:16" x14ac:dyDescent="0.3">
      <c r="A337" s="246" t="s">
        <v>771</v>
      </c>
      <c r="B337" s="247" t="s">
        <v>319</v>
      </c>
      <c r="C337" s="248"/>
      <c r="D337" s="250"/>
      <c r="E337" s="250"/>
      <c r="F337" s="250"/>
      <c r="G337" s="250"/>
      <c r="H337" s="250"/>
      <c r="I337" s="250"/>
      <c r="J337" s="250"/>
      <c r="K337" s="250"/>
      <c r="M337" s="253"/>
      <c r="N337" s="253">
        <f>SUM(N338:N363)</f>
        <v>213610</v>
      </c>
      <c r="O337" s="257"/>
      <c r="P337" s="253">
        <f>SUM(P338:P363)</f>
        <v>188646.66999999998</v>
      </c>
    </row>
    <row r="338" spans="1:16" x14ac:dyDescent="0.3">
      <c r="A338" s="170" t="s">
        <v>1085</v>
      </c>
      <c r="B338" s="151" t="s">
        <v>321</v>
      </c>
      <c r="C338" s="165" t="s">
        <v>322</v>
      </c>
      <c r="D338" s="262">
        <v>2</v>
      </c>
      <c r="M338" s="256">
        <v>2172</v>
      </c>
      <c r="N338" s="256">
        <v>4344</v>
      </c>
      <c r="P338" s="256">
        <v>3840.5680000000002</v>
      </c>
    </row>
    <row r="339" spans="1:16" x14ac:dyDescent="0.3">
      <c r="A339" s="170" t="s">
        <v>1086</v>
      </c>
      <c r="B339" s="151" t="s">
        <v>323</v>
      </c>
      <c r="C339" s="165" t="s">
        <v>322</v>
      </c>
      <c r="D339" s="262">
        <v>2</v>
      </c>
      <c r="M339" s="256">
        <v>2172</v>
      </c>
      <c r="N339" s="256">
        <v>4344</v>
      </c>
      <c r="P339" s="256">
        <v>3840.5680000000002</v>
      </c>
    </row>
    <row r="340" spans="1:16" x14ac:dyDescent="0.3">
      <c r="A340" s="170" t="s">
        <v>1087</v>
      </c>
      <c r="B340" s="151" t="s">
        <v>324</v>
      </c>
      <c r="C340" s="165" t="s">
        <v>322</v>
      </c>
      <c r="D340" s="262">
        <v>2</v>
      </c>
      <c r="M340" s="256">
        <v>2172</v>
      </c>
      <c r="N340" s="256">
        <v>4344</v>
      </c>
      <c r="P340" s="256">
        <v>3840.5680000000002</v>
      </c>
    </row>
    <row r="341" spans="1:16" x14ac:dyDescent="0.3">
      <c r="A341" s="170" t="s">
        <v>1088</v>
      </c>
      <c r="B341" s="151" t="s">
        <v>325</v>
      </c>
      <c r="C341" s="165" t="s">
        <v>322</v>
      </c>
      <c r="D341" s="262">
        <v>2</v>
      </c>
      <c r="M341" s="256">
        <v>2172</v>
      </c>
      <c r="N341" s="256">
        <v>4344</v>
      </c>
      <c r="P341" s="256">
        <v>3840.5680000000002</v>
      </c>
    </row>
    <row r="342" spans="1:16" x14ac:dyDescent="0.3">
      <c r="A342" s="170" t="s">
        <v>1089</v>
      </c>
      <c r="B342" s="151" t="s">
        <v>326</v>
      </c>
      <c r="C342" s="165" t="s">
        <v>322</v>
      </c>
      <c r="D342" s="262">
        <v>2</v>
      </c>
      <c r="M342" s="256">
        <v>2172</v>
      </c>
      <c r="N342" s="256">
        <v>4344</v>
      </c>
      <c r="P342" s="256">
        <v>3840.5680000000002</v>
      </c>
    </row>
    <row r="343" spans="1:16" x14ac:dyDescent="0.3">
      <c r="A343" s="170" t="s">
        <v>1090</v>
      </c>
      <c r="B343" s="151" t="s">
        <v>327</v>
      </c>
      <c r="C343" s="165" t="s">
        <v>328</v>
      </c>
      <c r="D343" s="262">
        <v>10</v>
      </c>
      <c r="M343" s="256">
        <v>1000</v>
      </c>
      <c r="N343" s="256">
        <v>10000</v>
      </c>
      <c r="P343" s="256">
        <v>8470</v>
      </c>
    </row>
    <row r="344" spans="1:16" x14ac:dyDescent="0.3">
      <c r="A344" s="170" t="s">
        <v>1091</v>
      </c>
      <c r="B344" s="151" t="s">
        <v>321</v>
      </c>
      <c r="C344" s="165" t="s">
        <v>322</v>
      </c>
      <c r="D344" s="262">
        <v>2</v>
      </c>
      <c r="M344" s="256">
        <v>2172</v>
      </c>
      <c r="N344" s="256">
        <v>4344</v>
      </c>
      <c r="P344" s="256">
        <v>3840.5680000000002</v>
      </c>
    </row>
    <row r="345" spans="1:16" x14ac:dyDescent="0.3">
      <c r="A345" s="170" t="s">
        <v>1092</v>
      </c>
      <c r="B345" s="151" t="s">
        <v>330</v>
      </c>
      <c r="C345" s="165" t="s">
        <v>322</v>
      </c>
      <c r="D345" s="262">
        <v>2</v>
      </c>
      <c r="M345" s="256">
        <v>2172</v>
      </c>
      <c r="N345" s="256">
        <v>4344</v>
      </c>
      <c r="P345" s="256">
        <v>3840.5680000000002</v>
      </c>
    </row>
    <row r="346" spans="1:16" x14ac:dyDescent="0.3">
      <c r="A346" s="170" t="s">
        <v>1093</v>
      </c>
      <c r="B346" s="151" t="s">
        <v>324</v>
      </c>
      <c r="C346" s="165" t="s">
        <v>322</v>
      </c>
      <c r="D346" s="262">
        <v>2</v>
      </c>
      <c r="M346" s="256">
        <v>2172</v>
      </c>
      <c r="N346" s="256">
        <v>4344</v>
      </c>
      <c r="P346" s="256">
        <v>3840.5680000000002</v>
      </c>
    </row>
    <row r="347" spans="1:16" x14ac:dyDescent="0.3">
      <c r="A347" s="170" t="s">
        <v>1094</v>
      </c>
      <c r="B347" s="151" t="s">
        <v>325</v>
      </c>
      <c r="C347" s="165" t="s">
        <v>322</v>
      </c>
      <c r="D347" s="262">
        <v>2</v>
      </c>
      <c r="M347" s="256">
        <v>2172</v>
      </c>
      <c r="N347" s="256">
        <v>4344</v>
      </c>
      <c r="P347" s="256">
        <v>3840.5680000000002</v>
      </c>
    </row>
    <row r="348" spans="1:16" x14ac:dyDescent="0.3">
      <c r="A348" s="170" t="s">
        <v>1095</v>
      </c>
      <c r="B348" s="151" t="s">
        <v>326</v>
      </c>
      <c r="C348" s="165" t="s">
        <v>322</v>
      </c>
      <c r="D348" s="262">
        <v>2</v>
      </c>
      <c r="M348" s="256">
        <v>2172</v>
      </c>
      <c r="N348" s="256">
        <v>4344</v>
      </c>
      <c r="P348" s="256">
        <v>3840.5680000000002</v>
      </c>
    </row>
    <row r="349" spans="1:16" x14ac:dyDescent="0.3">
      <c r="A349" s="170" t="s">
        <v>1096</v>
      </c>
      <c r="B349" s="151" t="s">
        <v>327</v>
      </c>
      <c r="C349" s="165" t="s">
        <v>328</v>
      </c>
      <c r="D349" s="262">
        <v>10</v>
      </c>
      <c r="M349" s="256">
        <v>1000</v>
      </c>
      <c r="N349" s="256">
        <v>10000</v>
      </c>
      <c r="P349" s="256">
        <v>8470</v>
      </c>
    </row>
    <row r="350" spans="1:16" x14ac:dyDescent="0.3">
      <c r="A350" s="170" t="s">
        <v>1097</v>
      </c>
      <c r="B350" s="151" t="s">
        <v>321</v>
      </c>
      <c r="C350" s="165" t="s">
        <v>322</v>
      </c>
      <c r="D350" s="262">
        <v>2</v>
      </c>
      <c r="M350" s="256">
        <v>2172</v>
      </c>
      <c r="N350" s="256">
        <v>4344</v>
      </c>
      <c r="P350" s="256">
        <v>3840.5680000000002</v>
      </c>
    </row>
    <row r="351" spans="1:16" ht="13.8" customHeight="1" x14ac:dyDescent="0.3">
      <c r="A351" s="170" t="s">
        <v>1098</v>
      </c>
      <c r="B351" s="151" t="s">
        <v>332</v>
      </c>
      <c r="C351" s="165" t="s">
        <v>322</v>
      </c>
      <c r="D351" s="262">
        <v>2</v>
      </c>
      <c r="M351" s="256">
        <v>2172</v>
      </c>
      <c r="N351" s="256">
        <v>4344</v>
      </c>
      <c r="P351" s="256">
        <v>3840.5680000000002</v>
      </c>
    </row>
    <row r="352" spans="1:16" x14ac:dyDescent="0.3">
      <c r="A352" s="170" t="s">
        <v>1099</v>
      </c>
      <c r="B352" s="151" t="s">
        <v>324</v>
      </c>
      <c r="C352" s="165" t="s">
        <v>322</v>
      </c>
      <c r="D352" s="262">
        <v>2</v>
      </c>
      <c r="M352" s="256">
        <v>2172</v>
      </c>
      <c r="N352" s="256">
        <v>4344</v>
      </c>
      <c r="P352" s="256">
        <v>3840.5680000000002</v>
      </c>
    </row>
    <row r="353" spans="1:16" x14ac:dyDescent="0.3">
      <c r="A353" s="170" t="s">
        <v>1100</v>
      </c>
      <c r="B353" s="151" t="s">
        <v>325</v>
      </c>
      <c r="C353" s="165" t="s">
        <v>322</v>
      </c>
      <c r="D353" s="262">
        <v>2</v>
      </c>
      <c r="M353" s="256">
        <v>2172</v>
      </c>
      <c r="N353" s="256">
        <v>4344</v>
      </c>
      <c r="P353" s="256">
        <v>3840.5680000000002</v>
      </c>
    </row>
    <row r="354" spans="1:16" x14ac:dyDescent="0.3">
      <c r="A354" s="170" t="s">
        <v>1101</v>
      </c>
      <c r="B354" s="151" t="s">
        <v>326</v>
      </c>
      <c r="C354" s="165" t="s">
        <v>322</v>
      </c>
      <c r="D354" s="262">
        <v>2</v>
      </c>
      <c r="M354" s="256">
        <v>2172</v>
      </c>
      <c r="N354" s="256">
        <v>4344</v>
      </c>
      <c r="P354" s="256">
        <v>3840.5680000000002</v>
      </c>
    </row>
    <row r="355" spans="1:16" x14ac:dyDescent="0.3">
      <c r="A355" s="170" t="s">
        <v>1102</v>
      </c>
      <c r="B355" s="151" t="s">
        <v>327</v>
      </c>
      <c r="C355" s="165" t="s">
        <v>328</v>
      </c>
      <c r="D355" s="262">
        <v>10</v>
      </c>
      <c r="M355" s="256">
        <v>1000</v>
      </c>
      <c r="N355" s="256">
        <v>10000</v>
      </c>
      <c r="P355" s="256">
        <v>8470</v>
      </c>
    </row>
    <row r="356" spans="1:16" x14ac:dyDescent="0.3">
      <c r="A356" s="170" t="s">
        <v>1103</v>
      </c>
      <c r="B356" s="151" t="s">
        <v>321</v>
      </c>
      <c r="C356" s="165" t="s">
        <v>322</v>
      </c>
      <c r="D356" s="262">
        <v>2</v>
      </c>
      <c r="M356" s="256">
        <v>2172</v>
      </c>
      <c r="N356" s="256">
        <v>4344</v>
      </c>
      <c r="P356" s="256">
        <v>3840.5680000000002</v>
      </c>
    </row>
    <row r="357" spans="1:16" x14ac:dyDescent="0.3">
      <c r="A357" s="170" t="s">
        <v>1104</v>
      </c>
      <c r="B357" s="151" t="s">
        <v>334</v>
      </c>
      <c r="C357" s="165" t="s">
        <v>322</v>
      </c>
      <c r="D357" s="262">
        <v>2</v>
      </c>
      <c r="M357" s="256">
        <v>2172</v>
      </c>
      <c r="N357" s="256">
        <v>4344</v>
      </c>
      <c r="P357" s="256">
        <v>3840.5680000000002</v>
      </c>
    </row>
    <row r="358" spans="1:16" x14ac:dyDescent="0.3">
      <c r="A358" s="170" t="s">
        <v>1105</v>
      </c>
      <c r="B358" s="151" t="s">
        <v>324</v>
      </c>
      <c r="C358" s="165" t="s">
        <v>322</v>
      </c>
      <c r="D358" s="262">
        <v>2</v>
      </c>
      <c r="M358" s="256">
        <v>2172</v>
      </c>
      <c r="N358" s="256">
        <v>4344</v>
      </c>
      <c r="P358" s="256">
        <v>3840.5680000000002</v>
      </c>
    </row>
    <row r="359" spans="1:16" x14ac:dyDescent="0.3">
      <c r="A359" s="170" t="s">
        <v>1106</v>
      </c>
      <c r="B359" s="151" t="s">
        <v>325</v>
      </c>
      <c r="C359" s="165" t="s">
        <v>322</v>
      </c>
      <c r="D359" s="262">
        <v>2</v>
      </c>
      <c r="M359" s="256">
        <v>2172</v>
      </c>
      <c r="N359" s="256">
        <v>4344</v>
      </c>
      <c r="P359" s="256">
        <v>3840.5680000000002</v>
      </c>
    </row>
    <row r="360" spans="1:16" x14ac:dyDescent="0.3">
      <c r="A360" s="170" t="s">
        <v>1107</v>
      </c>
      <c r="B360" s="151" t="s">
        <v>326</v>
      </c>
      <c r="C360" s="165" t="s">
        <v>322</v>
      </c>
      <c r="D360" s="262">
        <v>2</v>
      </c>
      <c r="M360" s="256">
        <v>2172</v>
      </c>
      <c r="N360" s="256">
        <v>4344</v>
      </c>
      <c r="P360" s="256">
        <v>3840.5680000000002</v>
      </c>
    </row>
    <row r="361" spans="1:16" x14ac:dyDescent="0.3">
      <c r="A361" s="170" t="s">
        <v>1108</v>
      </c>
      <c r="B361" s="151" t="s">
        <v>327</v>
      </c>
      <c r="C361" s="165" t="s">
        <v>328</v>
      </c>
      <c r="D361" s="262">
        <v>10</v>
      </c>
      <c r="M361" s="256">
        <v>1000</v>
      </c>
      <c r="N361" s="256">
        <v>10000</v>
      </c>
      <c r="P361" s="256">
        <v>8470</v>
      </c>
    </row>
    <row r="362" spans="1:16" x14ac:dyDescent="0.3">
      <c r="A362" s="170" t="s">
        <v>1109</v>
      </c>
      <c r="B362" s="151" t="s">
        <v>336</v>
      </c>
      <c r="C362" s="165" t="s">
        <v>253</v>
      </c>
      <c r="D362" s="262">
        <v>15</v>
      </c>
      <c r="M362" s="256">
        <v>2122</v>
      </c>
      <c r="N362" s="256">
        <v>31830</v>
      </c>
      <c r="P362" s="256">
        <v>28169.01</v>
      </c>
    </row>
    <row r="363" spans="1:16" x14ac:dyDescent="0.3">
      <c r="A363" s="170" t="s">
        <v>1110</v>
      </c>
      <c r="B363" s="151" t="s">
        <v>243</v>
      </c>
      <c r="C363" s="165" t="s">
        <v>244</v>
      </c>
      <c r="D363" s="262">
        <v>1</v>
      </c>
      <c r="M363" s="256">
        <v>54900</v>
      </c>
      <c r="N363" s="256">
        <v>54900</v>
      </c>
      <c r="P363" s="256">
        <v>49786.3</v>
      </c>
    </row>
    <row r="364" spans="1:16" ht="27.6" x14ac:dyDescent="0.3">
      <c r="A364" s="246" t="s">
        <v>804</v>
      </c>
      <c r="B364" s="247" t="s">
        <v>214</v>
      </c>
      <c r="C364" s="248"/>
      <c r="D364" s="250"/>
      <c r="E364" s="250"/>
      <c r="F364" s="250"/>
      <c r="G364" s="250"/>
      <c r="H364" s="250"/>
      <c r="I364" s="250"/>
      <c r="J364" s="250"/>
      <c r="K364" s="250"/>
      <c r="M364" s="253"/>
      <c r="N364" s="253">
        <f>SUM(N365:N371)</f>
        <v>504979</v>
      </c>
      <c r="O364" s="257"/>
      <c r="P364" s="253">
        <f>SUM(P365:P371)</f>
        <v>434847.21299999999</v>
      </c>
    </row>
    <row r="365" spans="1:16" x14ac:dyDescent="0.3">
      <c r="A365" s="170" t="s">
        <v>1111</v>
      </c>
      <c r="B365" s="151" t="s">
        <v>339</v>
      </c>
      <c r="C365" s="165" t="s">
        <v>253</v>
      </c>
      <c r="D365" s="262">
        <v>3</v>
      </c>
      <c r="M365" s="256">
        <v>2122</v>
      </c>
      <c r="N365" s="256">
        <v>6366</v>
      </c>
      <c r="P365" s="256">
        <v>5633.8019999999997</v>
      </c>
    </row>
    <row r="366" spans="1:16" x14ac:dyDescent="0.3">
      <c r="A366" s="170" t="s">
        <v>1112</v>
      </c>
      <c r="B366" s="151" t="s">
        <v>340</v>
      </c>
      <c r="C366" s="165" t="s">
        <v>341</v>
      </c>
      <c r="D366" s="262">
        <v>9</v>
      </c>
      <c r="M366" s="256">
        <v>2172</v>
      </c>
      <c r="N366" s="256">
        <v>19548</v>
      </c>
      <c r="P366" s="256">
        <v>17282.556</v>
      </c>
    </row>
    <row r="367" spans="1:16" x14ac:dyDescent="0.3">
      <c r="A367" s="170" t="s">
        <v>1113</v>
      </c>
      <c r="B367" s="151" t="s">
        <v>342</v>
      </c>
      <c r="C367" s="165" t="s">
        <v>343</v>
      </c>
      <c r="D367" s="262">
        <v>1</v>
      </c>
      <c r="M367" s="256">
        <v>50000</v>
      </c>
      <c r="N367" s="256">
        <v>50000</v>
      </c>
      <c r="P367" s="256">
        <v>45450</v>
      </c>
    </row>
    <row r="368" spans="1:16" s="151" customFormat="1" ht="18" customHeight="1" x14ac:dyDescent="0.3">
      <c r="A368" s="170" t="s">
        <v>1114</v>
      </c>
      <c r="B368" s="151" t="s">
        <v>216</v>
      </c>
      <c r="C368" s="165" t="s">
        <v>811</v>
      </c>
      <c r="D368" s="262">
        <v>5</v>
      </c>
      <c r="E368" s="262"/>
      <c r="F368" s="262"/>
      <c r="G368" s="262"/>
      <c r="H368" s="262"/>
      <c r="I368" s="262"/>
      <c r="J368" s="262"/>
      <c r="K368" s="262"/>
      <c r="L368" s="256"/>
      <c r="M368" s="256">
        <v>9439</v>
      </c>
      <c r="N368" s="256">
        <v>47195</v>
      </c>
      <c r="O368" s="258"/>
      <c r="P368" s="256">
        <v>41307.165000000008</v>
      </c>
    </row>
    <row r="369" spans="1:16" x14ac:dyDescent="0.3">
      <c r="A369" s="170" t="s">
        <v>1115</v>
      </c>
      <c r="B369" s="151" t="s">
        <v>344</v>
      </c>
      <c r="C369" s="165" t="s">
        <v>345</v>
      </c>
      <c r="D369" s="262">
        <v>3</v>
      </c>
      <c r="M369" s="256">
        <v>42430</v>
      </c>
      <c r="N369" s="256">
        <v>127290</v>
      </c>
      <c r="P369" s="256">
        <v>108391.23000000001</v>
      </c>
    </row>
    <row r="370" spans="1:16" x14ac:dyDescent="0.3">
      <c r="A370" s="170" t="s">
        <v>1116</v>
      </c>
      <c r="B370" s="151" t="s">
        <v>346</v>
      </c>
      <c r="C370" s="165" t="s">
        <v>347</v>
      </c>
      <c r="D370" s="262">
        <v>3</v>
      </c>
      <c r="M370" s="256">
        <v>42430</v>
      </c>
      <c r="N370" s="256">
        <v>127290</v>
      </c>
      <c r="P370" s="256">
        <v>108391.23000000001</v>
      </c>
    </row>
    <row r="371" spans="1:16" x14ac:dyDescent="0.3">
      <c r="A371" s="170" t="s">
        <v>1117</v>
      </c>
      <c r="B371" s="151" t="s">
        <v>348</v>
      </c>
      <c r="C371" s="165" t="s">
        <v>349</v>
      </c>
      <c r="D371" s="262">
        <v>3</v>
      </c>
      <c r="M371" s="256">
        <v>42430</v>
      </c>
      <c r="N371" s="256">
        <v>127290</v>
      </c>
      <c r="P371" s="256">
        <v>108391.23000000001</v>
      </c>
    </row>
    <row r="373" spans="1:16" ht="15.6" x14ac:dyDescent="0.3">
      <c r="A373" s="199"/>
      <c r="B373" s="272" t="s">
        <v>815</v>
      </c>
      <c r="C373" s="272"/>
      <c r="D373" s="273"/>
      <c r="E373" s="273"/>
      <c r="F373" s="273"/>
      <c r="G373" s="273"/>
      <c r="H373" s="273"/>
      <c r="I373" s="273"/>
      <c r="J373" s="273"/>
      <c r="K373" s="273"/>
      <c r="L373" s="274"/>
      <c r="M373" s="274"/>
      <c r="N373" s="275">
        <f>N5+N272+N291+N323</f>
        <v>43860352.987841144</v>
      </c>
      <c r="P373" s="275">
        <f>P5+P272+P291+P323</f>
        <v>37239142.648516193</v>
      </c>
    </row>
    <row r="375" spans="1:16" x14ac:dyDescent="0.3">
      <c r="A375" s="276">
        <v>5</v>
      </c>
      <c r="B375" s="277" t="s">
        <v>816</v>
      </c>
      <c r="C375" s="278"/>
      <c r="D375" s="279"/>
      <c r="E375" s="279"/>
      <c r="F375" s="279"/>
      <c r="G375" s="279"/>
      <c r="H375" s="279"/>
      <c r="I375" s="279"/>
    </row>
    <row r="376" spans="1:16" x14ac:dyDescent="0.3">
      <c r="A376" s="276">
        <v>5.0999999999999996</v>
      </c>
      <c r="B376" s="280" t="s">
        <v>817</v>
      </c>
      <c r="C376" s="278"/>
      <c r="D376" s="262">
        <v>1</v>
      </c>
      <c r="I376" s="279"/>
      <c r="M376" s="256">
        <v>3000000</v>
      </c>
      <c r="N376" s="256">
        <v>3000000</v>
      </c>
      <c r="O376" s="258">
        <v>0.84745762711864403</v>
      </c>
      <c r="P376" s="256">
        <v>2542372.881355932</v>
      </c>
    </row>
    <row r="377" spans="1:16" x14ac:dyDescent="0.3">
      <c r="A377" s="276">
        <v>5.2</v>
      </c>
      <c r="B377" s="280" t="s">
        <v>818</v>
      </c>
      <c r="C377" s="278"/>
      <c r="D377" s="262">
        <v>1</v>
      </c>
      <c r="I377" s="279"/>
      <c r="M377" s="256">
        <v>587650</v>
      </c>
      <c r="N377" s="256">
        <v>587650</v>
      </c>
      <c r="O377" s="258">
        <v>0.84745762711864403</v>
      </c>
      <c r="P377" s="256">
        <v>498008.47457627114</v>
      </c>
    </row>
    <row r="378" spans="1:16" x14ac:dyDescent="0.3">
      <c r="A378" s="276"/>
      <c r="B378" s="280"/>
      <c r="C378" s="278"/>
      <c r="I378" s="279"/>
    </row>
    <row r="379" spans="1:16" x14ac:dyDescent="0.3">
      <c r="A379" s="276">
        <v>6</v>
      </c>
      <c r="B379" s="280" t="s">
        <v>819</v>
      </c>
      <c r="C379" s="278"/>
      <c r="I379" s="279"/>
    </row>
    <row r="380" spans="1:16" x14ac:dyDescent="0.3">
      <c r="A380" s="276">
        <v>6.1</v>
      </c>
      <c r="B380" s="280" t="s">
        <v>820</v>
      </c>
      <c r="C380" s="278"/>
      <c r="D380" s="262">
        <v>5</v>
      </c>
      <c r="I380" s="279"/>
      <c r="M380" s="256">
        <v>19504.939999999999</v>
      </c>
      <c r="N380" s="256">
        <v>97524.7</v>
      </c>
      <c r="O380" s="258">
        <v>0.92592592592592604</v>
      </c>
      <c r="P380" s="256">
        <v>90300.648148148161</v>
      </c>
    </row>
    <row r="381" spans="1:16" x14ac:dyDescent="0.3">
      <c r="A381" s="281"/>
      <c r="B381" s="280"/>
      <c r="C381" s="278"/>
      <c r="D381" s="279"/>
      <c r="E381" s="279"/>
      <c r="F381" s="279"/>
      <c r="G381" s="279"/>
      <c r="H381" s="279"/>
      <c r="I381" s="279"/>
    </row>
    <row r="382" spans="1:16" ht="15.6" x14ac:dyDescent="0.3">
      <c r="A382" s="199"/>
      <c r="B382" s="272" t="s">
        <v>821</v>
      </c>
      <c r="C382" s="272"/>
      <c r="D382" s="273"/>
      <c r="E382" s="273"/>
      <c r="F382" s="273"/>
      <c r="G382" s="273"/>
      <c r="H382" s="273"/>
      <c r="I382" s="273"/>
      <c r="J382" s="273"/>
      <c r="K382" s="273"/>
      <c r="L382" s="274"/>
      <c r="M382" s="274"/>
      <c r="N382" s="275">
        <f>N376+N377+N380</f>
        <v>3685174.7</v>
      </c>
      <c r="P382" s="275">
        <f>P376+P377+P380</f>
        <v>3130682.0040803514</v>
      </c>
    </row>
    <row r="383" spans="1:16" x14ac:dyDescent="0.3">
      <c r="A383" s="281"/>
      <c r="B383" s="280"/>
      <c r="C383" s="278"/>
      <c r="D383" s="279"/>
      <c r="E383" s="279"/>
      <c r="F383" s="279"/>
      <c r="G383" s="279"/>
      <c r="H383" s="279"/>
      <c r="I383" s="279"/>
    </row>
    <row r="384" spans="1:16" ht="18" x14ac:dyDescent="0.35">
      <c r="A384" s="282" t="s">
        <v>822</v>
      </c>
      <c r="B384" s="209" t="s">
        <v>823</v>
      </c>
      <c r="C384" s="283"/>
      <c r="D384" s="284"/>
      <c r="E384" s="284"/>
      <c r="F384" s="284"/>
      <c r="G384" s="284"/>
      <c r="H384" s="284"/>
      <c r="I384" s="285"/>
      <c r="J384" s="285"/>
      <c r="K384" s="285"/>
      <c r="L384" s="286"/>
      <c r="M384" s="214"/>
      <c r="N384" s="214">
        <f>N373+N382</f>
        <v>47545527.687841147</v>
      </c>
      <c r="P384" s="214">
        <f>P373+P382</f>
        <v>40369824.652596548</v>
      </c>
    </row>
    <row r="385" spans="1:16" x14ac:dyDescent="0.3">
      <c r="A385" s="276"/>
      <c r="B385" s="287"/>
      <c r="C385" s="287"/>
      <c r="D385" s="288"/>
      <c r="E385" s="288"/>
      <c r="F385" s="288"/>
      <c r="G385" s="288"/>
      <c r="H385" s="288"/>
      <c r="I385" s="288"/>
    </row>
    <row r="386" spans="1:16" x14ac:dyDescent="0.3">
      <c r="A386" s="289">
        <v>6</v>
      </c>
      <c r="B386" s="218" t="s">
        <v>824</v>
      </c>
      <c r="C386" s="290"/>
      <c r="D386" s="291">
        <v>1</v>
      </c>
      <c r="E386" s="291"/>
      <c r="F386" s="291"/>
      <c r="G386" s="291"/>
      <c r="H386" s="291"/>
      <c r="I386" s="292"/>
      <c r="J386" s="292"/>
      <c r="K386" s="292"/>
      <c r="M386" s="221">
        <f>'[1]PRESUPUESTO (2)'!M386</f>
        <v>475455.27687841142</v>
      </c>
      <c r="N386" s="221">
        <f>'[1]PRESUPUESTO (2)'!N386</f>
        <v>475455.27687841142</v>
      </c>
      <c r="O386" s="221"/>
      <c r="P386" s="221">
        <f>'[1]PRESUPUESTO (2)'!P386</f>
        <v>440236.36748001061</v>
      </c>
    </row>
    <row r="387" spans="1:16" x14ac:dyDescent="0.3">
      <c r="A387" s="289">
        <v>7</v>
      </c>
      <c r="B387" s="218" t="s">
        <v>825</v>
      </c>
      <c r="C387" s="290"/>
      <c r="D387" s="291">
        <v>1</v>
      </c>
      <c r="E387" s="291"/>
      <c r="F387" s="291"/>
      <c r="G387" s="291"/>
      <c r="H387" s="291"/>
      <c r="I387" s="292"/>
      <c r="J387" s="292"/>
      <c r="K387" s="292"/>
      <c r="M387" s="221">
        <f>'[1]PRESUPUESTO (2)'!M387</f>
        <v>475455.27687841142</v>
      </c>
      <c r="N387" s="221">
        <f>'[1]PRESUPUESTO (2)'!N387</f>
        <v>475455.27687841142</v>
      </c>
      <c r="O387" s="221"/>
      <c r="P387" s="221">
        <f>'[1]PRESUPUESTO (2)'!P387</f>
        <v>440236.36748001061</v>
      </c>
    </row>
    <row r="388" spans="1:16" x14ac:dyDescent="0.3">
      <c r="A388" s="289">
        <v>8</v>
      </c>
      <c r="B388" s="218" t="s">
        <v>826</v>
      </c>
      <c r="C388" s="290"/>
      <c r="D388" s="291">
        <v>1</v>
      </c>
      <c r="E388" s="291"/>
      <c r="F388" s="291"/>
      <c r="G388" s="291"/>
      <c r="H388" s="291"/>
      <c r="I388" s="292"/>
      <c r="J388" s="292"/>
      <c r="K388" s="292"/>
      <c r="M388" s="221">
        <f>'[1]PRESUPUESTO (2)'!M388</f>
        <v>5705463.322540937</v>
      </c>
      <c r="N388" s="221">
        <f>'[1]PRESUPUESTO (2)'!N388</f>
        <v>5705463.322540937</v>
      </c>
      <c r="O388" s="221"/>
      <c r="P388" s="221">
        <f>'[1]PRESUPUESTO (2)'!P388</f>
        <v>5282836.4097601278</v>
      </c>
    </row>
    <row r="389" spans="1:16" x14ac:dyDescent="0.3">
      <c r="A389" s="289">
        <v>9</v>
      </c>
      <c r="B389" s="218" t="s">
        <v>827</v>
      </c>
      <c r="C389" s="290"/>
      <c r="D389" s="291">
        <v>1</v>
      </c>
      <c r="E389" s="291"/>
      <c r="F389" s="291"/>
      <c r="G389" s="291"/>
      <c r="H389" s="291"/>
      <c r="I389" s="292"/>
      <c r="J389" s="292"/>
      <c r="K389" s="292"/>
      <c r="M389" s="221">
        <f>'[1]PRESUPUESTO (2)'!M389</f>
        <v>713182.91531761712</v>
      </c>
      <c r="N389" s="221">
        <f>'[1]PRESUPUESTO (2)'!N389</f>
        <v>713182.91531761712</v>
      </c>
      <c r="O389" s="221"/>
      <c r="P389" s="221">
        <f>'[1]PRESUPUESTO (2)'!P389</f>
        <v>660354.55122001597</v>
      </c>
    </row>
    <row r="390" spans="1:16" x14ac:dyDescent="0.3">
      <c r="A390" s="289">
        <v>10</v>
      </c>
      <c r="B390" s="218" t="s">
        <v>828</v>
      </c>
      <c r="C390" s="290"/>
      <c r="D390" s="291">
        <v>1</v>
      </c>
      <c r="E390" s="291"/>
      <c r="F390" s="291"/>
      <c r="G390" s="291"/>
      <c r="H390" s="291"/>
      <c r="I390" s="292"/>
      <c r="J390" s="292"/>
      <c r="K390" s="292"/>
      <c r="M390" s="221">
        <f>'[1]PRESUPUESTO (2)'!M390</f>
        <v>237727.63843920571</v>
      </c>
      <c r="N390" s="221">
        <f>'[1]PRESUPUESTO (2)'!N390</f>
        <v>237727.63843920571</v>
      </c>
      <c r="O390" s="221"/>
      <c r="P390" s="221">
        <f>'[1]PRESUPUESTO (2)'!P390</f>
        <v>220118.1837400053</v>
      </c>
    </row>
    <row r="391" spans="1:16" x14ac:dyDescent="0.3">
      <c r="A391" s="293"/>
      <c r="B391" s="223"/>
      <c r="C391" s="294"/>
      <c r="D391" s="264"/>
      <c r="E391" s="264"/>
      <c r="F391" s="264"/>
      <c r="G391" s="264"/>
      <c r="H391" s="264"/>
      <c r="I391" s="295"/>
      <c r="J391" s="295"/>
      <c r="K391" s="295"/>
      <c r="M391" s="226"/>
      <c r="N391" s="227"/>
      <c r="O391" s="151"/>
      <c r="P391" s="227"/>
    </row>
    <row r="392" spans="1:16" ht="18" x14ac:dyDescent="0.35">
      <c r="A392" s="282" t="s">
        <v>829</v>
      </c>
      <c r="B392" s="209" t="s">
        <v>830</v>
      </c>
      <c r="C392" s="283"/>
      <c r="D392" s="284"/>
      <c r="E392" s="284"/>
      <c r="F392" s="284"/>
      <c r="G392" s="284"/>
      <c r="H392" s="284"/>
      <c r="I392" s="285"/>
      <c r="J392" s="285"/>
      <c r="K392" s="285"/>
      <c r="L392" s="286"/>
      <c r="M392" s="213"/>
      <c r="N392" s="214">
        <f>SUM(N386:N390)</f>
        <v>7607284.4300545827</v>
      </c>
      <c r="O392" s="151"/>
      <c r="P392" s="214">
        <f>SUM(P386:P390)</f>
        <v>7043781.8796801697</v>
      </c>
    </row>
    <row r="393" spans="1:16" ht="18" x14ac:dyDescent="0.35">
      <c r="A393" s="296"/>
      <c r="B393" s="231"/>
      <c r="C393" s="231"/>
      <c r="D393" s="297"/>
      <c r="E393" s="297"/>
      <c r="F393" s="297"/>
      <c r="G393" s="297"/>
      <c r="H393" s="297"/>
      <c r="I393" s="297"/>
      <c r="J393" s="297"/>
      <c r="K393" s="297"/>
      <c r="L393" s="286"/>
      <c r="M393" s="231"/>
      <c r="N393" s="232"/>
      <c r="O393" s="151"/>
      <c r="P393" s="232"/>
    </row>
    <row r="394" spans="1:16" ht="18" x14ac:dyDescent="0.35">
      <c r="A394" s="282" t="s">
        <v>831</v>
      </c>
      <c r="B394" s="209" t="s">
        <v>832</v>
      </c>
      <c r="C394" s="283"/>
      <c r="D394" s="284"/>
      <c r="E394" s="284"/>
      <c r="F394" s="284"/>
      <c r="G394" s="284"/>
      <c r="H394" s="284"/>
      <c r="I394" s="285"/>
      <c r="J394" s="285"/>
      <c r="K394" s="285"/>
      <c r="L394" s="286"/>
      <c r="M394" s="213"/>
      <c r="N394" s="214">
        <f>N384+N392</f>
        <v>55152812.11789573</v>
      </c>
      <c r="O394" s="151"/>
      <c r="P394" s="214">
        <f>P384+P392</f>
        <v>47413606.53227672</v>
      </c>
    </row>
  </sheetData>
  <mergeCells count="48">
    <mergeCell ref="K3:K4"/>
    <mergeCell ref="M3:M4"/>
    <mergeCell ref="N3:N4"/>
    <mergeCell ref="P3:P4"/>
    <mergeCell ref="A3:A4"/>
    <mergeCell ref="B3:B4"/>
    <mergeCell ref="C3:C4"/>
    <mergeCell ref="D3:D4"/>
    <mergeCell ref="I3:I4"/>
    <mergeCell ref="J3:J4"/>
    <mergeCell ref="E3:E4"/>
    <mergeCell ref="F3:F4"/>
    <mergeCell ref="G3:G4"/>
    <mergeCell ref="H3:H4"/>
    <mergeCell ref="B8:B9"/>
    <mergeCell ref="B10:B12"/>
    <mergeCell ref="B13:B15"/>
    <mergeCell ref="B16:B18"/>
    <mergeCell ref="A8:A9"/>
    <mergeCell ref="A10:A12"/>
    <mergeCell ref="A13:A15"/>
    <mergeCell ref="A16:A18"/>
    <mergeCell ref="B24:B25"/>
    <mergeCell ref="B26:B27"/>
    <mergeCell ref="B28:B29"/>
    <mergeCell ref="A24:A25"/>
    <mergeCell ref="A26:A27"/>
    <mergeCell ref="A28:A29"/>
    <mergeCell ref="B31:B33"/>
    <mergeCell ref="A31:A33"/>
    <mergeCell ref="B36:B37"/>
    <mergeCell ref="B38:B39"/>
    <mergeCell ref="A36:A37"/>
    <mergeCell ref="A38:A39"/>
    <mergeCell ref="B41:B42"/>
    <mergeCell ref="B43:B44"/>
    <mergeCell ref="A41:A42"/>
    <mergeCell ref="A43:A44"/>
    <mergeCell ref="A47:A48"/>
    <mergeCell ref="B47:B48"/>
    <mergeCell ref="A88:A89"/>
    <mergeCell ref="B88:B89"/>
    <mergeCell ref="A50:A51"/>
    <mergeCell ref="B50:B51"/>
    <mergeCell ref="B75:B77"/>
    <mergeCell ref="A75:A77"/>
    <mergeCell ref="B82:B83"/>
    <mergeCell ref="A82:A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4"/>
  <sheetViews>
    <sheetView zoomScale="85" zoomScaleNormal="85" workbookViewId="0">
      <selection activeCell="J232" sqref="J232"/>
    </sheetView>
  </sheetViews>
  <sheetFormatPr baseColWidth="10" defaultColWidth="11.44140625" defaultRowHeight="13.8" x14ac:dyDescent="0.3"/>
  <cols>
    <col min="1" max="1" width="18.77734375" style="234" customWidth="1"/>
    <col min="2" max="2" width="80.5546875" style="152" customWidth="1"/>
    <col min="3" max="3" width="40.5546875" style="235" customWidth="1"/>
    <col min="4" max="4" width="14.5546875" style="236" customWidth="1"/>
    <col min="5" max="5" width="10.88671875" style="237" customWidth="1"/>
    <col min="6" max="7" width="11.44140625" style="205" customWidth="1"/>
    <col min="8" max="8" width="4" style="152" customWidth="1"/>
    <col min="9" max="9" width="16.6640625" style="152" customWidth="1"/>
    <col min="10" max="10" width="19.33203125" style="151" customWidth="1"/>
    <col min="11" max="11" width="11.44140625" style="151" customWidth="1"/>
    <col min="12" max="12" width="17.44140625" style="151" customWidth="1"/>
    <col min="13" max="13" width="11.44140625" style="152"/>
    <col min="14" max="14" width="14.88671875" style="152" customWidth="1"/>
    <col min="15" max="15" width="10.77734375" style="152" bestFit="1" customWidth="1"/>
    <col min="16" max="16" width="17.6640625" style="152" customWidth="1"/>
    <col min="17" max="16384" width="11.44140625" style="152"/>
  </cols>
  <sheetData>
    <row r="1" spans="1:15" ht="15.6" customHeight="1" x14ac:dyDescent="0.3">
      <c r="A1" s="238" t="s">
        <v>389</v>
      </c>
      <c r="B1" s="238"/>
      <c r="C1" s="238"/>
      <c r="D1" s="238"/>
      <c r="E1" s="238"/>
      <c r="F1" s="238"/>
      <c r="G1" s="238"/>
      <c r="H1" s="238"/>
      <c r="I1" s="238"/>
      <c r="J1" s="238"/>
    </row>
    <row r="3" spans="1:15" ht="15.75" customHeight="1" x14ac:dyDescent="0.3">
      <c r="A3" s="239" t="s">
        <v>390</v>
      </c>
      <c r="B3" s="239" t="s">
        <v>391</v>
      </c>
      <c r="C3" s="239" t="s">
        <v>392</v>
      </c>
      <c r="D3" s="240" t="s">
        <v>393</v>
      </c>
      <c r="E3" s="241" t="s">
        <v>394</v>
      </c>
      <c r="F3" s="241" t="s">
        <v>395</v>
      </c>
      <c r="G3" s="241" t="s">
        <v>396</v>
      </c>
      <c r="I3" s="240" t="s">
        <v>397</v>
      </c>
      <c r="J3" s="240" t="s">
        <v>398</v>
      </c>
      <c r="K3" s="151" t="s">
        <v>399</v>
      </c>
      <c r="L3" s="240" t="s">
        <v>400</v>
      </c>
      <c r="N3" s="152" t="s">
        <v>401</v>
      </c>
      <c r="O3" s="152">
        <v>0.84750000000000003</v>
      </c>
    </row>
    <row r="4" spans="1:15" x14ac:dyDescent="0.3">
      <c r="A4" s="239"/>
      <c r="B4" s="239"/>
      <c r="C4" s="239"/>
      <c r="D4" s="240"/>
      <c r="E4" s="241"/>
      <c r="F4" s="241"/>
      <c r="G4" s="241"/>
      <c r="I4" s="240"/>
      <c r="J4" s="240"/>
      <c r="L4" s="240"/>
      <c r="N4" s="152" t="s">
        <v>402</v>
      </c>
      <c r="O4" s="165">
        <v>0.90900000000000003</v>
      </c>
    </row>
    <row r="5" spans="1:15" ht="21" customHeight="1" x14ac:dyDescent="0.3">
      <c r="A5" s="242" t="s">
        <v>403</v>
      </c>
      <c r="B5" s="242"/>
      <c r="C5" s="242"/>
      <c r="D5" s="242"/>
      <c r="E5" s="153"/>
      <c r="F5" s="153"/>
      <c r="G5" s="153"/>
      <c r="I5" s="153"/>
      <c r="J5" s="154">
        <f>J6+J67+J96+J129+J155+J177+J212</f>
        <v>38301162.957610302</v>
      </c>
      <c r="K5" s="155"/>
      <c r="L5" s="154">
        <f>L6+L67+L96+L129+L155+L177+L212</f>
        <v>32460235.606574725</v>
      </c>
    </row>
    <row r="6" spans="1:15" ht="36" customHeight="1" x14ac:dyDescent="0.3">
      <c r="A6" s="156" t="s">
        <v>404</v>
      </c>
      <c r="B6" s="243" t="s">
        <v>38</v>
      </c>
      <c r="C6" s="243"/>
      <c r="D6" s="243"/>
      <c r="E6" s="157"/>
      <c r="F6" s="157"/>
      <c r="G6" s="157"/>
      <c r="I6" s="157"/>
      <c r="J6" s="158">
        <f>J7+J27+J30+J34+J38+J45+J49+J54+J59+J62+J65</f>
        <v>9464311.6807214003</v>
      </c>
      <c r="K6" s="155"/>
      <c r="L6" s="158">
        <f>L7+L27+L30+L34+L38+L45+L49+L54+L59+L62+L65</f>
        <v>8021004.1494113859</v>
      </c>
    </row>
    <row r="7" spans="1:15" x14ac:dyDescent="0.3">
      <c r="A7" s="159" t="s">
        <v>405</v>
      </c>
      <c r="B7" s="160" t="s">
        <v>39</v>
      </c>
      <c r="C7" s="161"/>
      <c r="D7" s="162"/>
      <c r="E7" s="163"/>
      <c r="F7" s="163"/>
      <c r="G7" s="163"/>
      <c r="I7" s="163"/>
      <c r="J7" s="164">
        <f>SUM(J8:J26)</f>
        <v>274500</v>
      </c>
      <c r="K7" s="155"/>
      <c r="L7" s="164">
        <f>SUM(L8:L26)</f>
        <v>232638.75</v>
      </c>
    </row>
    <row r="8" spans="1:15" x14ac:dyDescent="0.3">
      <c r="A8" s="151" t="s">
        <v>406</v>
      </c>
      <c r="B8" s="151" t="s">
        <v>179</v>
      </c>
      <c r="C8" s="165" t="s">
        <v>407</v>
      </c>
      <c r="D8" s="166">
        <v>5</v>
      </c>
      <c r="E8" s="167"/>
      <c r="F8" s="167"/>
      <c r="G8" s="167"/>
      <c r="I8" s="168">
        <v>5000</v>
      </c>
      <c r="J8" s="155">
        <f>D8*I8</f>
        <v>25000</v>
      </c>
      <c r="K8" s="169">
        <f>$O$3</f>
        <v>0.84750000000000003</v>
      </c>
      <c r="L8" s="155">
        <f>J8*K8</f>
        <v>21187.5</v>
      </c>
    </row>
    <row r="9" spans="1:15" x14ac:dyDescent="0.3">
      <c r="A9" s="151"/>
      <c r="B9" s="151"/>
      <c r="C9" s="165" t="s">
        <v>408</v>
      </c>
      <c r="D9" s="166">
        <v>5</v>
      </c>
      <c r="E9" s="167"/>
      <c r="F9" s="167"/>
      <c r="G9" s="167"/>
      <c r="I9" s="168">
        <v>5000</v>
      </c>
      <c r="J9" s="155">
        <f t="shared" ref="J9:J22" si="0">D9*I9</f>
        <v>25000</v>
      </c>
      <c r="K9" s="169">
        <f t="shared" ref="K9:K66" si="1">$O$3</f>
        <v>0.84750000000000003</v>
      </c>
      <c r="L9" s="155">
        <f t="shared" ref="L9:L66" si="2">J9*K9</f>
        <v>21187.5</v>
      </c>
    </row>
    <row r="10" spans="1:15" x14ac:dyDescent="0.3">
      <c r="A10" s="151" t="s">
        <v>409</v>
      </c>
      <c r="B10" s="151" t="s">
        <v>181</v>
      </c>
      <c r="C10" s="165" t="s">
        <v>407</v>
      </c>
      <c r="D10" s="166">
        <v>1</v>
      </c>
      <c r="E10" s="167"/>
      <c r="F10" s="167"/>
      <c r="G10" s="167"/>
      <c r="I10" s="168">
        <v>5000</v>
      </c>
      <c r="J10" s="155">
        <f t="shared" si="0"/>
        <v>5000</v>
      </c>
      <c r="K10" s="169">
        <f t="shared" si="1"/>
        <v>0.84750000000000003</v>
      </c>
      <c r="L10" s="155">
        <f t="shared" si="2"/>
        <v>4237.5</v>
      </c>
    </row>
    <row r="11" spans="1:15" x14ac:dyDescent="0.3">
      <c r="A11" s="151"/>
      <c r="B11" s="151"/>
      <c r="C11" s="165" t="s">
        <v>410</v>
      </c>
      <c r="D11" s="166">
        <v>1</v>
      </c>
      <c r="E11" s="167"/>
      <c r="F11" s="167"/>
      <c r="G11" s="167"/>
      <c r="I11" s="168">
        <v>5000</v>
      </c>
      <c r="J11" s="155">
        <f t="shared" si="0"/>
        <v>5000</v>
      </c>
      <c r="K11" s="169">
        <f t="shared" si="1"/>
        <v>0.84750000000000003</v>
      </c>
      <c r="L11" s="155">
        <f t="shared" si="2"/>
        <v>4237.5</v>
      </c>
    </row>
    <row r="12" spans="1:15" x14ac:dyDescent="0.3">
      <c r="A12" s="151"/>
      <c r="B12" s="151"/>
      <c r="C12" s="165" t="s">
        <v>408</v>
      </c>
      <c r="D12" s="166">
        <v>1</v>
      </c>
      <c r="E12" s="167"/>
      <c r="F12" s="167"/>
      <c r="G12" s="167"/>
      <c r="I12" s="168">
        <v>5000</v>
      </c>
      <c r="J12" s="155">
        <f t="shared" si="0"/>
        <v>5000</v>
      </c>
      <c r="K12" s="169">
        <f t="shared" si="1"/>
        <v>0.84750000000000003</v>
      </c>
      <c r="L12" s="155">
        <f t="shared" si="2"/>
        <v>4237.5</v>
      </c>
    </row>
    <row r="13" spans="1:15" x14ac:dyDescent="0.3">
      <c r="A13" s="151" t="s">
        <v>411</v>
      </c>
      <c r="B13" s="151" t="s">
        <v>182</v>
      </c>
      <c r="C13" s="165" t="s">
        <v>407</v>
      </c>
      <c r="D13" s="166">
        <v>1</v>
      </c>
      <c r="E13" s="167"/>
      <c r="F13" s="167"/>
      <c r="G13" s="167"/>
      <c r="I13" s="168">
        <v>5000</v>
      </c>
      <c r="J13" s="155">
        <f t="shared" si="0"/>
        <v>5000</v>
      </c>
      <c r="K13" s="169">
        <f t="shared" si="1"/>
        <v>0.84750000000000003</v>
      </c>
      <c r="L13" s="155">
        <f t="shared" si="2"/>
        <v>4237.5</v>
      </c>
    </row>
    <row r="14" spans="1:15" x14ac:dyDescent="0.3">
      <c r="A14" s="151"/>
      <c r="B14" s="151"/>
      <c r="C14" s="165" t="s">
        <v>410</v>
      </c>
      <c r="D14" s="166">
        <v>1</v>
      </c>
      <c r="E14" s="167"/>
      <c r="F14" s="167"/>
      <c r="G14" s="167"/>
      <c r="I14" s="168">
        <v>5000</v>
      </c>
      <c r="J14" s="155">
        <f t="shared" si="0"/>
        <v>5000</v>
      </c>
      <c r="K14" s="169">
        <f t="shared" si="1"/>
        <v>0.84750000000000003</v>
      </c>
      <c r="L14" s="155">
        <f t="shared" si="2"/>
        <v>4237.5</v>
      </c>
    </row>
    <row r="15" spans="1:15" x14ac:dyDescent="0.3">
      <c r="A15" s="151"/>
      <c r="B15" s="151"/>
      <c r="C15" s="165" t="s">
        <v>408</v>
      </c>
      <c r="D15" s="166">
        <v>1</v>
      </c>
      <c r="E15" s="167"/>
      <c r="F15" s="167"/>
      <c r="G15" s="167"/>
      <c r="I15" s="168">
        <v>5000</v>
      </c>
      <c r="J15" s="155">
        <f t="shared" si="0"/>
        <v>5000</v>
      </c>
      <c r="K15" s="169">
        <f t="shared" si="1"/>
        <v>0.84750000000000003</v>
      </c>
      <c r="L15" s="155">
        <f t="shared" si="2"/>
        <v>4237.5</v>
      </c>
    </row>
    <row r="16" spans="1:15" x14ac:dyDescent="0.3">
      <c r="A16" s="151" t="s">
        <v>412</v>
      </c>
      <c r="B16" s="151" t="s">
        <v>183</v>
      </c>
      <c r="C16" s="165" t="s">
        <v>407</v>
      </c>
      <c r="D16" s="166">
        <v>1</v>
      </c>
      <c r="E16" s="167"/>
      <c r="F16" s="167"/>
      <c r="G16" s="167"/>
      <c r="I16" s="168">
        <v>5000</v>
      </c>
      <c r="J16" s="155">
        <f t="shared" si="0"/>
        <v>5000</v>
      </c>
      <c r="K16" s="169">
        <f t="shared" si="1"/>
        <v>0.84750000000000003</v>
      </c>
      <c r="L16" s="155">
        <f t="shared" si="2"/>
        <v>4237.5</v>
      </c>
    </row>
    <row r="17" spans="1:12" x14ac:dyDescent="0.3">
      <c r="A17" s="151"/>
      <c r="B17" s="151"/>
      <c r="C17" s="165" t="s">
        <v>410</v>
      </c>
      <c r="D17" s="166">
        <v>3</v>
      </c>
      <c r="E17" s="167"/>
      <c r="F17" s="167"/>
      <c r="G17" s="167"/>
      <c r="I17" s="168">
        <v>5000</v>
      </c>
      <c r="J17" s="155">
        <f t="shared" si="0"/>
        <v>15000</v>
      </c>
      <c r="K17" s="169">
        <f t="shared" si="1"/>
        <v>0.84750000000000003</v>
      </c>
      <c r="L17" s="155">
        <f t="shared" si="2"/>
        <v>12712.5</v>
      </c>
    </row>
    <row r="18" spans="1:12" x14ac:dyDescent="0.3">
      <c r="A18" s="151"/>
      <c r="B18" s="151"/>
      <c r="C18" s="165" t="s">
        <v>408</v>
      </c>
      <c r="D18" s="166">
        <v>2</v>
      </c>
      <c r="E18" s="167"/>
      <c r="F18" s="167"/>
      <c r="G18" s="167"/>
      <c r="I18" s="168">
        <v>5000</v>
      </c>
      <c r="J18" s="155">
        <f t="shared" si="0"/>
        <v>10000</v>
      </c>
      <c r="K18" s="169">
        <f t="shared" si="1"/>
        <v>0.84750000000000003</v>
      </c>
      <c r="L18" s="155">
        <f t="shared" si="2"/>
        <v>8475</v>
      </c>
    </row>
    <row r="19" spans="1:12" x14ac:dyDescent="0.3">
      <c r="A19" s="170" t="s">
        <v>413</v>
      </c>
      <c r="B19" s="151" t="s">
        <v>184</v>
      </c>
      <c r="C19" s="165" t="s">
        <v>410</v>
      </c>
      <c r="D19" s="166">
        <v>2</v>
      </c>
      <c r="E19" s="167"/>
      <c r="F19" s="167"/>
      <c r="G19" s="167"/>
      <c r="I19" s="168">
        <v>5000</v>
      </c>
      <c r="J19" s="155">
        <f t="shared" si="0"/>
        <v>10000</v>
      </c>
      <c r="K19" s="169">
        <f t="shared" si="1"/>
        <v>0.84750000000000003</v>
      </c>
      <c r="L19" s="155">
        <f t="shared" si="2"/>
        <v>8475</v>
      </c>
    </row>
    <row r="20" spans="1:12" x14ac:dyDescent="0.3">
      <c r="A20" s="170" t="s">
        <v>414</v>
      </c>
      <c r="B20" s="151" t="s">
        <v>185</v>
      </c>
      <c r="C20" s="165" t="s">
        <v>415</v>
      </c>
      <c r="D20" s="166">
        <v>2</v>
      </c>
      <c r="E20" s="167"/>
      <c r="F20" s="167"/>
      <c r="G20" s="167"/>
      <c r="I20" s="168">
        <v>5000</v>
      </c>
      <c r="J20" s="155">
        <f t="shared" si="0"/>
        <v>10000</v>
      </c>
      <c r="K20" s="169">
        <f t="shared" si="1"/>
        <v>0.84750000000000003</v>
      </c>
      <c r="L20" s="155">
        <f t="shared" si="2"/>
        <v>8475</v>
      </c>
    </row>
    <row r="21" spans="1:12" x14ac:dyDescent="0.3">
      <c r="A21" s="170" t="s">
        <v>416</v>
      </c>
      <c r="B21" s="151" t="s">
        <v>186</v>
      </c>
      <c r="C21" s="165" t="s">
        <v>408</v>
      </c>
      <c r="D21" s="166">
        <v>1</v>
      </c>
      <c r="E21" s="167"/>
      <c r="F21" s="167"/>
      <c r="G21" s="167"/>
      <c r="I21" s="168">
        <v>5000</v>
      </c>
      <c r="J21" s="155">
        <f t="shared" si="0"/>
        <v>5000</v>
      </c>
      <c r="K21" s="169">
        <f t="shared" si="1"/>
        <v>0.84750000000000003</v>
      </c>
      <c r="L21" s="155">
        <f t="shared" si="2"/>
        <v>4237.5</v>
      </c>
    </row>
    <row r="22" spans="1:12" x14ac:dyDescent="0.3">
      <c r="A22" s="170" t="s">
        <v>417</v>
      </c>
      <c r="B22" s="151" t="s">
        <v>187</v>
      </c>
      <c r="C22" s="165" t="s">
        <v>410</v>
      </c>
      <c r="D22" s="166">
        <v>2</v>
      </c>
      <c r="E22" s="167"/>
      <c r="F22" s="167"/>
      <c r="G22" s="167"/>
      <c r="I22" s="168">
        <v>5000</v>
      </c>
      <c r="J22" s="155">
        <f t="shared" si="0"/>
        <v>10000</v>
      </c>
      <c r="K22" s="169">
        <f t="shared" si="1"/>
        <v>0.84750000000000003</v>
      </c>
      <c r="L22" s="155">
        <f t="shared" si="2"/>
        <v>8475</v>
      </c>
    </row>
    <row r="23" spans="1:12" ht="28.5" customHeight="1" x14ac:dyDescent="0.3">
      <c r="A23" s="151" t="s">
        <v>418</v>
      </c>
      <c r="B23" s="176" t="s">
        <v>368</v>
      </c>
      <c r="C23" s="171" t="s">
        <v>40</v>
      </c>
      <c r="D23" s="172">
        <v>1</v>
      </c>
      <c r="E23" s="173"/>
      <c r="F23" s="174">
        <v>16</v>
      </c>
      <c r="G23" s="174">
        <f>D23*F23</f>
        <v>16</v>
      </c>
      <c r="I23" s="175">
        <v>1156.25</v>
      </c>
      <c r="J23" s="155">
        <f>D23*G23*I23</f>
        <v>18500</v>
      </c>
      <c r="K23" s="169">
        <f t="shared" si="1"/>
        <v>0.84750000000000003</v>
      </c>
      <c r="L23" s="155">
        <f t="shared" si="2"/>
        <v>15678.75</v>
      </c>
    </row>
    <row r="24" spans="1:12" ht="27.6" x14ac:dyDescent="0.3">
      <c r="A24" s="151"/>
      <c r="B24" s="176"/>
      <c r="C24" s="171" t="s">
        <v>45</v>
      </c>
      <c r="D24" s="172">
        <v>2</v>
      </c>
      <c r="E24" s="173"/>
      <c r="F24" s="174">
        <v>16</v>
      </c>
      <c r="G24" s="174">
        <f t="shared" ref="G24:G26" si="3">D24*F24</f>
        <v>32</v>
      </c>
      <c r="I24" s="175">
        <v>1156.25</v>
      </c>
      <c r="J24" s="155">
        <f t="shared" ref="J24:J26" si="4">D24*G24*I24</f>
        <v>74000</v>
      </c>
      <c r="K24" s="169">
        <f t="shared" si="1"/>
        <v>0.84750000000000003</v>
      </c>
      <c r="L24" s="155">
        <f t="shared" si="2"/>
        <v>62715</v>
      </c>
    </row>
    <row r="25" spans="1:12" ht="27.6" x14ac:dyDescent="0.3">
      <c r="A25" s="151"/>
      <c r="B25" s="176"/>
      <c r="C25" s="171" t="s">
        <v>46</v>
      </c>
      <c r="D25" s="172">
        <v>1</v>
      </c>
      <c r="E25" s="173"/>
      <c r="F25" s="174">
        <v>16</v>
      </c>
      <c r="G25" s="174">
        <f t="shared" si="3"/>
        <v>16</v>
      </c>
      <c r="I25" s="175">
        <v>1156.25</v>
      </c>
      <c r="J25" s="155">
        <f t="shared" si="4"/>
        <v>18500</v>
      </c>
      <c r="K25" s="169">
        <f t="shared" si="1"/>
        <v>0.84750000000000003</v>
      </c>
      <c r="L25" s="155">
        <f t="shared" si="2"/>
        <v>15678.75</v>
      </c>
    </row>
    <row r="26" spans="1:12" ht="24.75" customHeight="1" x14ac:dyDescent="0.3">
      <c r="A26" s="151"/>
      <c r="B26" s="176"/>
      <c r="C26" s="171" t="s">
        <v>47</v>
      </c>
      <c r="D26" s="172">
        <v>1</v>
      </c>
      <c r="E26" s="173"/>
      <c r="F26" s="174">
        <v>16</v>
      </c>
      <c r="G26" s="174">
        <f t="shared" si="3"/>
        <v>16</v>
      </c>
      <c r="I26" s="175">
        <v>1156.25</v>
      </c>
      <c r="J26" s="155">
        <f t="shared" si="4"/>
        <v>18500</v>
      </c>
      <c r="K26" s="169">
        <f t="shared" si="1"/>
        <v>0.84750000000000003</v>
      </c>
      <c r="L26" s="155">
        <f t="shared" si="2"/>
        <v>15678.75</v>
      </c>
    </row>
    <row r="27" spans="1:12" x14ac:dyDescent="0.3">
      <c r="A27" s="159" t="s">
        <v>419</v>
      </c>
      <c r="B27" s="160" t="s">
        <v>188</v>
      </c>
      <c r="C27" s="161"/>
      <c r="D27" s="162"/>
      <c r="E27" s="162"/>
      <c r="F27" s="162"/>
      <c r="G27" s="162"/>
      <c r="I27" s="163"/>
      <c r="J27" s="164">
        <f>SUM(J28:J29)</f>
        <v>100000</v>
      </c>
      <c r="K27" s="155"/>
      <c r="L27" s="164">
        <f>SUM(L28:L29)</f>
        <v>84750</v>
      </c>
    </row>
    <row r="28" spans="1:12" x14ac:dyDescent="0.3">
      <c r="A28" s="170" t="s">
        <v>420</v>
      </c>
      <c r="B28" s="176" t="s">
        <v>189</v>
      </c>
      <c r="C28" s="171" t="s">
        <v>421</v>
      </c>
      <c r="D28" s="172">
        <v>5</v>
      </c>
      <c r="E28" s="173"/>
      <c r="F28" s="173"/>
      <c r="G28" s="173"/>
      <c r="I28" s="168">
        <v>5000</v>
      </c>
      <c r="J28" s="155">
        <f t="shared" ref="J28:J29" si="5">D28*I28</f>
        <v>25000</v>
      </c>
      <c r="K28" s="169">
        <f t="shared" si="1"/>
        <v>0.84750000000000003</v>
      </c>
      <c r="L28" s="155">
        <f t="shared" si="2"/>
        <v>21187.5</v>
      </c>
    </row>
    <row r="29" spans="1:12" x14ac:dyDescent="0.3">
      <c r="A29" s="170" t="s">
        <v>422</v>
      </c>
      <c r="B29" s="176" t="s">
        <v>190</v>
      </c>
      <c r="C29" s="171" t="s">
        <v>423</v>
      </c>
      <c r="D29" s="172">
        <v>15</v>
      </c>
      <c r="E29" s="173"/>
      <c r="F29" s="173"/>
      <c r="G29" s="173"/>
      <c r="I29" s="168">
        <v>5000</v>
      </c>
      <c r="J29" s="155">
        <f t="shared" si="5"/>
        <v>75000</v>
      </c>
      <c r="K29" s="169">
        <f t="shared" si="1"/>
        <v>0.84750000000000003</v>
      </c>
      <c r="L29" s="155">
        <f t="shared" si="2"/>
        <v>63562.5</v>
      </c>
    </row>
    <row r="30" spans="1:12" x14ac:dyDescent="0.3">
      <c r="A30" s="159" t="s">
        <v>424</v>
      </c>
      <c r="B30" s="160" t="s">
        <v>48</v>
      </c>
      <c r="C30" s="161"/>
      <c r="D30" s="162"/>
      <c r="E30" s="162"/>
      <c r="F30" s="162"/>
      <c r="G30" s="162"/>
      <c r="I30" s="163"/>
      <c r="J30" s="164">
        <f>SUM(J31:J33)</f>
        <v>844560</v>
      </c>
      <c r="K30" s="155"/>
      <c r="L30" s="164">
        <f>SUM(L31:L33)</f>
        <v>715764.6</v>
      </c>
    </row>
    <row r="31" spans="1:12" x14ac:dyDescent="0.3">
      <c r="A31" s="170" t="s">
        <v>425</v>
      </c>
      <c r="B31" s="176" t="s">
        <v>49</v>
      </c>
      <c r="C31" s="171" t="s">
        <v>426</v>
      </c>
      <c r="D31" s="172">
        <v>1250</v>
      </c>
      <c r="E31" s="174">
        <v>1.8</v>
      </c>
      <c r="F31" s="173"/>
      <c r="G31" s="174">
        <f>D31*E31</f>
        <v>2250</v>
      </c>
      <c r="I31" s="175">
        <v>120</v>
      </c>
      <c r="J31" s="155">
        <f>G31*I31</f>
        <v>270000</v>
      </c>
      <c r="K31" s="169">
        <f t="shared" si="1"/>
        <v>0.84750000000000003</v>
      </c>
      <c r="L31" s="155">
        <f t="shared" si="2"/>
        <v>228825</v>
      </c>
    </row>
    <row r="32" spans="1:12" x14ac:dyDescent="0.3">
      <c r="A32" s="170" t="s">
        <v>427</v>
      </c>
      <c r="B32" s="176" t="s">
        <v>50</v>
      </c>
      <c r="C32" s="171" t="s">
        <v>426</v>
      </c>
      <c r="D32" s="172">
        <v>960</v>
      </c>
      <c r="E32" s="174">
        <v>1.8</v>
      </c>
      <c r="F32" s="173"/>
      <c r="G32" s="174">
        <f t="shared" ref="G32:G33" si="6">D32*E32</f>
        <v>1728</v>
      </c>
      <c r="I32" s="175">
        <v>120</v>
      </c>
      <c r="J32" s="155">
        <f t="shared" ref="J32:J33" si="7">G32*I32</f>
        <v>207360</v>
      </c>
      <c r="K32" s="169">
        <f t="shared" si="1"/>
        <v>0.84750000000000003</v>
      </c>
      <c r="L32" s="155">
        <f t="shared" si="2"/>
        <v>175737.60000000001</v>
      </c>
    </row>
    <row r="33" spans="1:12" x14ac:dyDescent="0.3">
      <c r="A33" s="170" t="s">
        <v>428</v>
      </c>
      <c r="B33" s="176" t="s">
        <v>51</v>
      </c>
      <c r="C33" s="171" t="s">
        <v>426</v>
      </c>
      <c r="D33" s="172">
        <v>1700</v>
      </c>
      <c r="E33" s="174">
        <v>1.8</v>
      </c>
      <c r="F33" s="173"/>
      <c r="G33" s="174">
        <f t="shared" si="6"/>
        <v>3060</v>
      </c>
      <c r="I33" s="175">
        <v>120</v>
      </c>
      <c r="J33" s="155">
        <f t="shared" si="7"/>
        <v>367200</v>
      </c>
      <c r="K33" s="169">
        <f t="shared" si="1"/>
        <v>0.84750000000000003</v>
      </c>
      <c r="L33" s="155">
        <f t="shared" si="2"/>
        <v>311202</v>
      </c>
    </row>
    <row r="34" spans="1:12" x14ac:dyDescent="0.3">
      <c r="A34" s="159" t="s">
        <v>429</v>
      </c>
      <c r="B34" s="160" t="s">
        <v>52</v>
      </c>
      <c r="C34" s="161"/>
      <c r="D34" s="162"/>
      <c r="E34" s="162"/>
      <c r="F34" s="162"/>
      <c r="G34" s="162"/>
      <c r="I34" s="163"/>
      <c r="J34" s="164">
        <f>SUM(J35:J37)</f>
        <v>207255</v>
      </c>
      <c r="K34" s="155"/>
      <c r="L34" s="164">
        <f>SUM(L35:L37)</f>
        <v>175648.61249999999</v>
      </c>
    </row>
    <row r="35" spans="1:12" x14ac:dyDescent="0.3">
      <c r="A35" s="170" t="s">
        <v>430</v>
      </c>
      <c r="B35" s="176" t="s">
        <v>53</v>
      </c>
      <c r="C35" s="171" t="s">
        <v>431</v>
      </c>
      <c r="D35" s="172">
        <v>1</v>
      </c>
      <c r="E35" s="173"/>
      <c r="F35" s="174">
        <v>540</v>
      </c>
      <c r="G35" s="174">
        <f t="shared" ref="G35:G37" si="8">D35*F35</f>
        <v>540</v>
      </c>
      <c r="I35" s="175">
        <v>205</v>
      </c>
      <c r="J35" s="155">
        <f t="shared" ref="J35:J37" si="9">G35*I35</f>
        <v>110700</v>
      </c>
      <c r="K35" s="169">
        <f t="shared" si="1"/>
        <v>0.84750000000000003</v>
      </c>
      <c r="L35" s="155">
        <f t="shared" si="2"/>
        <v>93818.25</v>
      </c>
    </row>
    <row r="36" spans="1:12" x14ac:dyDescent="0.3">
      <c r="A36" s="170" t="s">
        <v>432</v>
      </c>
      <c r="B36" s="176" t="s">
        <v>54</v>
      </c>
      <c r="C36" s="171" t="s">
        <v>433</v>
      </c>
      <c r="D36" s="172">
        <v>1</v>
      </c>
      <c r="E36" s="173"/>
      <c r="F36" s="174">
        <v>291</v>
      </c>
      <c r="G36" s="174">
        <f t="shared" si="8"/>
        <v>291</v>
      </c>
      <c r="I36" s="175">
        <v>205</v>
      </c>
      <c r="J36" s="155">
        <f t="shared" si="9"/>
        <v>59655</v>
      </c>
      <c r="K36" s="169">
        <f t="shared" si="1"/>
        <v>0.84750000000000003</v>
      </c>
      <c r="L36" s="155">
        <f t="shared" si="2"/>
        <v>50557.612500000003</v>
      </c>
    </row>
    <row r="37" spans="1:12" x14ac:dyDescent="0.3">
      <c r="A37" s="170" t="s">
        <v>434</v>
      </c>
      <c r="B37" s="176" t="s">
        <v>55</v>
      </c>
      <c r="C37" s="171" t="s">
        <v>435</v>
      </c>
      <c r="D37" s="172">
        <v>1</v>
      </c>
      <c r="E37" s="173"/>
      <c r="F37" s="174">
        <v>180</v>
      </c>
      <c r="G37" s="174">
        <f t="shared" si="8"/>
        <v>180</v>
      </c>
      <c r="I37" s="175">
        <v>205</v>
      </c>
      <c r="J37" s="155">
        <f t="shared" si="9"/>
        <v>36900</v>
      </c>
      <c r="K37" s="169">
        <f t="shared" si="1"/>
        <v>0.84750000000000003</v>
      </c>
      <c r="L37" s="155">
        <f t="shared" si="2"/>
        <v>31272.75</v>
      </c>
    </row>
    <row r="38" spans="1:12" x14ac:dyDescent="0.3">
      <c r="A38" s="159" t="s">
        <v>436</v>
      </c>
      <c r="B38" s="160" t="s">
        <v>56</v>
      </c>
      <c r="C38" s="161"/>
      <c r="D38" s="162"/>
      <c r="E38" s="162"/>
      <c r="F38" s="162"/>
      <c r="G38" s="177"/>
      <c r="I38" s="163"/>
      <c r="J38" s="164">
        <f>SUM(J39:J44)</f>
        <v>2441980</v>
      </c>
      <c r="K38" s="155"/>
      <c r="L38" s="164">
        <f>SUM(L39:L44)</f>
        <v>2069578.0499999998</v>
      </c>
    </row>
    <row r="39" spans="1:12" x14ac:dyDescent="0.3">
      <c r="A39" s="170" t="s">
        <v>437</v>
      </c>
      <c r="B39" s="176" t="s">
        <v>57</v>
      </c>
      <c r="C39" s="171" t="s">
        <v>438</v>
      </c>
      <c r="D39" s="172">
        <v>1</v>
      </c>
      <c r="E39" s="173"/>
      <c r="F39" s="173"/>
      <c r="G39" s="174"/>
      <c r="I39" s="168">
        <v>200000</v>
      </c>
      <c r="J39" s="155">
        <f>D39*I39</f>
        <v>200000</v>
      </c>
      <c r="K39" s="169">
        <f t="shared" si="1"/>
        <v>0.84750000000000003</v>
      </c>
      <c r="L39" s="155">
        <f t="shared" si="2"/>
        <v>169500</v>
      </c>
    </row>
    <row r="40" spans="1:12" x14ac:dyDescent="0.3">
      <c r="A40" s="170" t="s">
        <v>439</v>
      </c>
      <c r="B40" s="176" t="s">
        <v>58</v>
      </c>
      <c r="C40" s="171" t="s">
        <v>440</v>
      </c>
      <c r="D40" s="172">
        <v>1</v>
      </c>
      <c r="E40" s="173"/>
      <c r="F40" s="174">
        <v>1693.25</v>
      </c>
      <c r="G40" s="174">
        <f t="shared" ref="G40:G44" si="10">D40*F40</f>
        <v>1693.25</v>
      </c>
      <c r="I40" s="168">
        <v>1300</v>
      </c>
      <c r="J40" s="155">
        <f t="shared" ref="J40" si="11">G40*I40</f>
        <v>2201225</v>
      </c>
      <c r="K40" s="169">
        <f t="shared" si="1"/>
        <v>0.84750000000000003</v>
      </c>
      <c r="L40" s="155">
        <f t="shared" si="2"/>
        <v>1865538.1875</v>
      </c>
    </row>
    <row r="41" spans="1:12" x14ac:dyDescent="0.3">
      <c r="A41" s="170" t="s">
        <v>441</v>
      </c>
      <c r="B41" s="176" t="s">
        <v>59</v>
      </c>
      <c r="C41" s="171" t="s">
        <v>442</v>
      </c>
      <c r="D41" s="172">
        <v>1</v>
      </c>
      <c r="E41" s="173"/>
      <c r="F41" s="174">
        <v>10</v>
      </c>
      <c r="G41" s="174">
        <f t="shared" si="10"/>
        <v>10</v>
      </c>
      <c r="I41" s="175">
        <v>1018.95</v>
      </c>
      <c r="J41" s="155">
        <f>D41*I41*F41</f>
        <v>10189.5</v>
      </c>
      <c r="K41" s="169">
        <f t="shared" si="1"/>
        <v>0.84750000000000003</v>
      </c>
      <c r="L41" s="155">
        <f t="shared" si="2"/>
        <v>8635.6012499999997</v>
      </c>
    </row>
    <row r="42" spans="1:12" x14ac:dyDescent="0.3">
      <c r="A42" s="170" t="s">
        <v>443</v>
      </c>
      <c r="B42" s="176" t="s">
        <v>60</v>
      </c>
      <c r="C42" s="171" t="s">
        <v>442</v>
      </c>
      <c r="D42" s="172">
        <v>1</v>
      </c>
      <c r="E42" s="173"/>
      <c r="F42" s="174">
        <v>10</v>
      </c>
      <c r="G42" s="174">
        <f t="shared" si="10"/>
        <v>10</v>
      </c>
      <c r="I42" s="175">
        <v>1018.85</v>
      </c>
      <c r="J42" s="155">
        <f t="shared" ref="J42:J44" si="12">D42*I42*F42</f>
        <v>10188.5</v>
      </c>
      <c r="K42" s="169">
        <f t="shared" si="1"/>
        <v>0.84750000000000003</v>
      </c>
      <c r="L42" s="155">
        <f t="shared" si="2"/>
        <v>8634.7537499999999</v>
      </c>
    </row>
    <row r="43" spans="1:12" x14ac:dyDescent="0.3">
      <c r="A43" s="170" t="s">
        <v>444</v>
      </c>
      <c r="B43" s="176" t="s">
        <v>61</v>
      </c>
      <c r="C43" s="171" t="s">
        <v>442</v>
      </c>
      <c r="D43" s="172">
        <v>1</v>
      </c>
      <c r="E43" s="173"/>
      <c r="F43" s="174">
        <v>10</v>
      </c>
      <c r="G43" s="174">
        <f t="shared" si="10"/>
        <v>10</v>
      </c>
      <c r="I43" s="175">
        <v>1018.85</v>
      </c>
      <c r="J43" s="155">
        <f t="shared" si="12"/>
        <v>10188.5</v>
      </c>
      <c r="K43" s="169">
        <f t="shared" si="1"/>
        <v>0.84750000000000003</v>
      </c>
      <c r="L43" s="155">
        <f t="shared" si="2"/>
        <v>8634.7537499999999</v>
      </c>
    </row>
    <row r="44" spans="1:12" x14ac:dyDescent="0.3">
      <c r="A44" s="170" t="s">
        <v>445</v>
      </c>
      <c r="B44" s="176" t="s">
        <v>62</v>
      </c>
      <c r="C44" s="171" t="s">
        <v>442</v>
      </c>
      <c r="D44" s="172">
        <v>1</v>
      </c>
      <c r="E44" s="173"/>
      <c r="F44" s="174">
        <v>10</v>
      </c>
      <c r="G44" s="174">
        <f t="shared" si="10"/>
        <v>10</v>
      </c>
      <c r="I44" s="175">
        <v>1018.85</v>
      </c>
      <c r="J44" s="155">
        <f t="shared" si="12"/>
        <v>10188.5</v>
      </c>
      <c r="K44" s="169">
        <f t="shared" si="1"/>
        <v>0.84750000000000003</v>
      </c>
      <c r="L44" s="155">
        <f t="shared" si="2"/>
        <v>8634.7537499999999</v>
      </c>
    </row>
    <row r="45" spans="1:12" x14ac:dyDescent="0.3">
      <c r="A45" s="159" t="s">
        <v>446</v>
      </c>
      <c r="B45" s="160" t="s">
        <v>63</v>
      </c>
      <c r="C45" s="161"/>
      <c r="D45" s="162"/>
      <c r="E45" s="162"/>
      <c r="F45" s="162" t="s">
        <v>447</v>
      </c>
      <c r="G45" s="177"/>
      <c r="I45" s="163"/>
      <c r="J45" s="164">
        <f>SUM(J46:J48)</f>
        <v>243000</v>
      </c>
      <c r="K45" s="155"/>
      <c r="L45" s="164">
        <f>SUM(L46:L48)</f>
        <v>205942.5</v>
      </c>
    </row>
    <row r="46" spans="1:12" x14ac:dyDescent="0.3">
      <c r="A46" s="170" t="s">
        <v>448</v>
      </c>
      <c r="B46" s="176" t="s">
        <v>64</v>
      </c>
      <c r="C46" s="171" t="s">
        <v>426</v>
      </c>
      <c r="D46" s="172">
        <v>150</v>
      </c>
      <c r="E46" s="174">
        <v>1.8</v>
      </c>
      <c r="F46" s="173"/>
      <c r="G46" s="174">
        <f>D46*E46</f>
        <v>270</v>
      </c>
      <c r="I46" s="175">
        <v>180</v>
      </c>
      <c r="J46" s="155">
        <f>G46*I46</f>
        <v>48600</v>
      </c>
      <c r="K46" s="169">
        <f t="shared" si="1"/>
        <v>0.84750000000000003</v>
      </c>
      <c r="L46" s="155">
        <f t="shared" si="2"/>
        <v>41188.5</v>
      </c>
    </row>
    <row r="47" spans="1:12" x14ac:dyDescent="0.3">
      <c r="A47" s="170" t="s">
        <v>449</v>
      </c>
      <c r="B47" s="151" t="s">
        <v>65</v>
      </c>
      <c r="C47" s="165" t="s">
        <v>426</v>
      </c>
      <c r="D47" s="166">
        <v>300</v>
      </c>
      <c r="E47" s="174">
        <v>1.8</v>
      </c>
      <c r="F47" s="173"/>
      <c r="G47" s="174">
        <f t="shared" ref="G47:G48" si="13">D47*E47</f>
        <v>540</v>
      </c>
      <c r="I47" s="175">
        <v>180</v>
      </c>
      <c r="J47" s="155">
        <f>G47*I47</f>
        <v>97200</v>
      </c>
      <c r="K47" s="169">
        <f t="shared" si="1"/>
        <v>0.84750000000000003</v>
      </c>
      <c r="L47" s="155">
        <f t="shared" si="2"/>
        <v>82377</v>
      </c>
    </row>
    <row r="48" spans="1:12" x14ac:dyDescent="0.3">
      <c r="A48" s="170" t="s">
        <v>450</v>
      </c>
      <c r="B48" s="151" t="s">
        <v>66</v>
      </c>
      <c r="C48" s="165" t="s">
        <v>426</v>
      </c>
      <c r="D48" s="166">
        <v>300</v>
      </c>
      <c r="E48" s="174">
        <v>1.8</v>
      </c>
      <c r="F48" s="173"/>
      <c r="G48" s="174">
        <f t="shared" si="13"/>
        <v>540</v>
      </c>
      <c r="I48" s="175">
        <v>180</v>
      </c>
      <c r="J48" s="155">
        <f>G48*I48</f>
        <v>97200</v>
      </c>
      <c r="K48" s="169">
        <f t="shared" si="1"/>
        <v>0.84750000000000003</v>
      </c>
      <c r="L48" s="155">
        <f t="shared" si="2"/>
        <v>82377</v>
      </c>
    </row>
    <row r="49" spans="1:12" x14ac:dyDescent="0.3">
      <c r="A49" s="159" t="s">
        <v>451</v>
      </c>
      <c r="B49" s="160" t="s">
        <v>67</v>
      </c>
      <c r="C49" s="161"/>
      <c r="D49" s="162"/>
      <c r="E49" s="162"/>
      <c r="F49" s="162"/>
      <c r="G49" s="162"/>
      <c r="I49" s="163"/>
      <c r="J49" s="164">
        <f>SUM(J50:J53)</f>
        <v>224380.4</v>
      </c>
      <c r="K49" s="155"/>
      <c r="L49" s="164">
        <f>SUM(L50:L53)</f>
        <v>190162.389</v>
      </c>
    </row>
    <row r="50" spans="1:12" ht="13.95" customHeight="1" x14ac:dyDescent="0.3">
      <c r="A50" s="170" t="s">
        <v>452</v>
      </c>
      <c r="B50" s="151" t="s">
        <v>68</v>
      </c>
      <c r="C50" s="165" t="s">
        <v>453</v>
      </c>
      <c r="D50" s="166">
        <v>4</v>
      </c>
      <c r="E50" s="167"/>
      <c r="F50" s="174">
        <v>10</v>
      </c>
      <c r="G50" s="174">
        <f t="shared" ref="G50:G53" si="14">D50*F50</f>
        <v>40</v>
      </c>
      <c r="I50" s="175">
        <v>1745.18</v>
      </c>
      <c r="J50" s="155">
        <f>I50*G50</f>
        <v>69807.199999999997</v>
      </c>
      <c r="K50" s="169">
        <f t="shared" si="1"/>
        <v>0.84750000000000003</v>
      </c>
      <c r="L50" s="155">
        <f t="shared" si="2"/>
        <v>59161.601999999999</v>
      </c>
    </row>
    <row r="51" spans="1:12" ht="25.5" customHeight="1" x14ac:dyDescent="0.3">
      <c r="A51" s="170" t="s">
        <v>454</v>
      </c>
      <c r="B51" s="151" t="s">
        <v>69</v>
      </c>
      <c r="C51" s="165" t="s">
        <v>455</v>
      </c>
      <c r="D51" s="166">
        <v>3</v>
      </c>
      <c r="E51" s="167"/>
      <c r="F51" s="174">
        <v>10</v>
      </c>
      <c r="G51" s="174">
        <f t="shared" si="14"/>
        <v>30</v>
      </c>
      <c r="I51" s="178">
        <v>1495.87</v>
      </c>
      <c r="J51" s="155">
        <f>G51*I51</f>
        <v>44876.1</v>
      </c>
      <c r="K51" s="169">
        <f t="shared" si="1"/>
        <v>0.84750000000000003</v>
      </c>
      <c r="L51" s="155">
        <f t="shared" si="2"/>
        <v>38032.494749999998</v>
      </c>
    </row>
    <row r="52" spans="1:12" ht="15.75" customHeight="1" x14ac:dyDescent="0.3">
      <c r="A52" s="170" t="s">
        <v>456</v>
      </c>
      <c r="B52" s="176" t="s">
        <v>70</v>
      </c>
      <c r="C52" s="165" t="s">
        <v>455</v>
      </c>
      <c r="D52" s="166">
        <v>5</v>
      </c>
      <c r="E52" s="167"/>
      <c r="F52" s="174">
        <v>10</v>
      </c>
      <c r="G52" s="174">
        <f t="shared" si="14"/>
        <v>50</v>
      </c>
      <c r="I52" s="178">
        <v>1495.87</v>
      </c>
      <c r="J52" s="155">
        <f>G52*I52</f>
        <v>74793.5</v>
      </c>
      <c r="K52" s="169">
        <f t="shared" si="1"/>
        <v>0.84750000000000003</v>
      </c>
      <c r="L52" s="155">
        <f t="shared" si="2"/>
        <v>63387.491249999999</v>
      </c>
    </row>
    <row r="53" spans="1:12" ht="15.75" customHeight="1" x14ac:dyDescent="0.3">
      <c r="A53" s="170" t="s">
        <v>457</v>
      </c>
      <c r="B53" s="176" t="s">
        <v>71</v>
      </c>
      <c r="C53" s="165" t="s">
        <v>453</v>
      </c>
      <c r="D53" s="166">
        <v>2</v>
      </c>
      <c r="E53" s="167"/>
      <c r="F53" s="174">
        <v>10</v>
      </c>
      <c r="G53" s="174">
        <f t="shared" si="14"/>
        <v>20</v>
      </c>
      <c r="I53" s="175">
        <v>1745.18</v>
      </c>
      <c r="J53" s="155">
        <f>I53*G53</f>
        <v>34903.599999999999</v>
      </c>
      <c r="K53" s="169">
        <f t="shared" si="1"/>
        <v>0.84750000000000003</v>
      </c>
      <c r="L53" s="155">
        <f t="shared" si="2"/>
        <v>29580.800999999999</v>
      </c>
    </row>
    <row r="54" spans="1:12" x14ac:dyDescent="0.3">
      <c r="A54" s="159" t="s">
        <v>458</v>
      </c>
      <c r="B54" s="160" t="s">
        <v>72</v>
      </c>
      <c r="C54" s="161"/>
      <c r="D54" s="162"/>
      <c r="E54" s="162"/>
      <c r="F54" s="162"/>
      <c r="G54" s="162"/>
      <c r="I54" s="163"/>
      <c r="J54" s="164">
        <f>SUM(J55:J58)</f>
        <v>4533132.6901214002</v>
      </c>
      <c r="K54" s="155"/>
      <c r="L54" s="164">
        <f>SUM(L55:L58)</f>
        <v>3841829.9548778865</v>
      </c>
    </row>
    <row r="55" spans="1:12" ht="15.75" customHeight="1" x14ac:dyDescent="0.3">
      <c r="A55" s="170" t="s">
        <v>459</v>
      </c>
      <c r="B55" s="176" t="s">
        <v>73</v>
      </c>
      <c r="C55" s="165" t="s">
        <v>460</v>
      </c>
      <c r="D55" s="166">
        <v>1</v>
      </c>
      <c r="E55" s="167"/>
      <c r="F55" s="179">
        <v>594.54</v>
      </c>
      <c r="G55" s="174">
        <f t="shared" ref="G55:G57" si="15">D55*F55</f>
        <v>594.54</v>
      </c>
      <c r="I55" s="180">
        <v>1246.55441</v>
      </c>
      <c r="J55" s="155">
        <f>G55*I55</f>
        <v>741126.4589213999</v>
      </c>
      <c r="K55" s="169">
        <f t="shared" si="1"/>
        <v>0.84750000000000003</v>
      </c>
      <c r="L55" s="155">
        <f t="shared" si="2"/>
        <v>628104.67393588647</v>
      </c>
    </row>
    <row r="56" spans="1:12" x14ac:dyDescent="0.3">
      <c r="A56" s="170" t="s">
        <v>461</v>
      </c>
      <c r="B56" s="176" t="s">
        <v>74</v>
      </c>
      <c r="C56" s="165" t="s">
        <v>462</v>
      </c>
      <c r="D56" s="166">
        <v>1</v>
      </c>
      <c r="E56" s="167"/>
      <c r="F56" s="179">
        <v>1160</v>
      </c>
      <c r="G56" s="174">
        <f t="shared" si="15"/>
        <v>1160</v>
      </c>
      <c r="I56" s="180">
        <v>1246.55441</v>
      </c>
      <c r="J56" s="155">
        <f t="shared" ref="J56:J57" si="16">G56*I56</f>
        <v>1446003.1155999999</v>
      </c>
      <c r="K56" s="169">
        <f t="shared" si="1"/>
        <v>0.84750000000000003</v>
      </c>
      <c r="L56" s="155">
        <f t="shared" si="2"/>
        <v>1225487.640471</v>
      </c>
    </row>
    <row r="57" spans="1:12" ht="15.75" customHeight="1" x14ac:dyDescent="0.3">
      <c r="A57" s="170" t="s">
        <v>463</v>
      </c>
      <c r="B57" s="176" t="s">
        <v>75</v>
      </c>
      <c r="C57" s="165" t="s">
        <v>464</v>
      </c>
      <c r="D57" s="166">
        <v>1</v>
      </c>
      <c r="E57" s="167"/>
      <c r="F57" s="179">
        <v>1160</v>
      </c>
      <c r="G57" s="174">
        <f t="shared" si="15"/>
        <v>1160</v>
      </c>
      <c r="I57" s="180">
        <v>1246.55441</v>
      </c>
      <c r="J57" s="155">
        <f t="shared" si="16"/>
        <v>1446003.1155999999</v>
      </c>
      <c r="K57" s="169">
        <f t="shared" si="1"/>
        <v>0.84750000000000003</v>
      </c>
      <c r="L57" s="155">
        <f t="shared" si="2"/>
        <v>1225487.640471</v>
      </c>
    </row>
    <row r="58" spans="1:12" x14ac:dyDescent="0.3">
      <c r="A58" s="170" t="s">
        <v>465</v>
      </c>
      <c r="B58" s="151" t="s">
        <v>76</v>
      </c>
      <c r="C58" s="165" t="s">
        <v>466</v>
      </c>
      <c r="D58" s="166">
        <v>3</v>
      </c>
      <c r="E58" s="167"/>
      <c r="F58" s="167"/>
      <c r="G58" s="167"/>
      <c r="I58" s="168">
        <v>300000</v>
      </c>
      <c r="J58" s="155">
        <f t="shared" ref="J58" si="17">D58*I58</f>
        <v>900000</v>
      </c>
      <c r="K58" s="169">
        <f t="shared" si="1"/>
        <v>0.84750000000000003</v>
      </c>
      <c r="L58" s="155">
        <f t="shared" si="2"/>
        <v>762750</v>
      </c>
    </row>
    <row r="59" spans="1:12" x14ac:dyDescent="0.3">
      <c r="A59" s="159" t="s">
        <v>467</v>
      </c>
      <c r="B59" s="160" t="s">
        <v>77</v>
      </c>
      <c r="C59" s="161"/>
      <c r="D59" s="162"/>
      <c r="E59" s="162"/>
      <c r="F59" s="162"/>
      <c r="G59" s="162"/>
      <c r="I59" s="163"/>
      <c r="J59" s="164">
        <f>SUM(J60:J61)</f>
        <v>114772</v>
      </c>
      <c r="K59" s="155"/>
      <c r="L59" s="164">
        <f>SUM(L60:L61)</f>
        <v>97269.27</v>
      </c>
    </row>
    <row r="60" spans="1:12" ht="28.95" customHeight="1" x14ac:dyDescent="0.3">
      <c r="A60" s="151" t="s">
        <v>468</v>
      </c>
      <c r="B60" s="151" t="s">
        <v>369</v>
      </c>
      <c r="C60" s="165" t="s">
        <v>78</v>
      </c>
      <c r="D60" s="166">
        <v>1</v>
      </c>
      <c r="E60" s="167"/>
      <c r="F60" s="179">
        <v>200</v>
      </c>
      <c r="G60" s="174">
        <f t="shared" ref="G60:G61" si="18">D60*F60</f>
        <v>200</v>
      </c>
      <c r="I60" s="178">
        <v>286.93</v>
      </c>
      <c r="J60" s="155">
        <f t="shared" ref="J60:J66" si="19">G60*I60</f>
        <v>57386</v>
      </c>
      <c r="K60" s="169">
        <f t="shared" si="1"/>
        <v>0.84750000000000003</v>
      </c>
      <c r="L60" s="155">
        <f t="shared" si="2"/>
        <v>48634.635000000002</v>
      </c>
    </row>
    <row r="61" spans="1:12" ht="27.6" x14ac:dyDescent="0.3">
      <c r="A61" s="151"/>
      <c r="B61" s="151"/>
      <c r="C61" s="165" t="s">
        <v>79</v>
      </c>
      <c r="D61" s="166">
        <v>1</v>
      </c>
      <c r="E61" s="167"/>
      <c r="F61" s="179">
        <v>200</v>
      </c>
      <c r="G61" s="174">
        <f t="shared" si="18"/>
        <v>200</v>
      </c>
      <c r="I61" s="178">
        <v>286.93</v>
      </c>
      <c r="J61" s="155">
        <f t="shared" si="19"/>
        <v>57386</v>
      </c>
      <c r="K61" s="169">
        <f t="shared" si="1"/>
        <v>0.84750000000000003</v>
      </c>
      <c r="L61" s="155">
        <f>J61*K61</f>
        <v>48634.635000000002</v>
      </c>
    </row>
    <row r="62" spans="1:12" x14ac:dyDescent="0.3">
      <c r="A62" s="159" t="s">
        <v>469</v>
      </c>
      <c r="B62" s="160" t="s">
        <v>80</v>
      </c>
      <c r="C62" s="161"/>
      <c r="D62" s="162"/>
      <c r="E62" s="162"/>
      <c r="F62" s="162"/>
      <c r="G62" s="162"/>
      <c r="I62" s="163"/>
      <c r="J62" s="164">
        <f>SUM(J63:J64)</f>
        <v>300000</v>
      </c>
      <c r="K62" s="155"/>
      <c r="L62" s="164">
        <f>SUM(L63:L64)</f>
        <v>254250</v>
      </c>
    </row>
    <row r="63" spans="1:12" x14ac:dyDescent="0.3">
      <c r="A63" s="151" t="s">
        <v>470</v>
      </c>
      <c r="B63" s="151" t="s">
        <v>81</v>
      </c>
      <c r="C63" s="165" t="s">
        <v>471</v>
      </c>
      <c r="D63" s="166">
        <v>1</v>
      </c>
      <c r="E63" s="167"/>
      <c r="F63" s="167">
        <v>100</v>
      </c>
      <c r="G63" s="167">
        <f t="shared" ref="G63:G66" si="20">D63*F63</f>
        <v>100</v>
      </c>
      <c r="I63" s="168">
        <v>1500</v>
      </c>
      <c r="J63" s="155">
        <f t="shared" si="19"/>
        <v>150000</v>
      </c>
      <c r="K63" s="169">
        <f t="shared" si="1"/>
        <v>0.84750000000000003</v>
      </c>
      <c r="L63" s="155">
        <f t="shared" si="2"/>
        <v>127125</v>
      </c>
    </row>
    <row r="64" spans="1:12" x14ac:dyDescent="0.3">
      <c r="A64" s="151"/>
      <c r="B64" s="151"/>
      <c r="C64" s="165" t="s">
        <v>472</v>
      </c>
      <c r="D64" s="166">
        <v>1</v>
      </c>
      <c r="E64" s="167"/>
      <c r="F64" s="167">
        <v>100</v>
      </c>
      <c r="G64" s="173">
        <f t="shared" si="20"/>
        <v>100</v>
      </c>
      <c r="I64" s="168">
        <v>1500</v>
      </c>
      <c r="J64" s="155">
        <f t="shared" si="19"/>
        <v>150000</v>
      </c>
      <c r="K64" s="169">
        <f t="shared" si="1"/>
        <v>0.84750000000000003</v>
      </c>
      <c r="L64" s="155">
        <f t="shared" si="2"/>
        <v>127125</v>
      </c>
    </row>
    <row r="65" spans="1:12" x14ac:dyDescent="0.3">
      <c r="A65" s="159" t="s">
        <v>473</v>
      </c>
      <c r="B65" s="160" t="s">
        <v>82</v>
      </c>
      <c r="C65" s="161"/>
      <c r="D65" s="162"/>
      <c r="E65" s="162"/>
      <c r="F65" s="162"/>
      <c r="G65" s="162"/>
      <c r="I65" s="163"/>
      <c r="J65" s="164">
        <f>SUM(J66)</f>
        <v>180731.5906</v>
      </c>
      <c r="K65" s="155"/>
      <c r="L65" s="164">
        <f>SUM(L66)</f>
        <v>153170.02303350001</v>
      </c>
    </row>
    <row r="66" spans="1:12" ht="38.25" customHeight="1" x14ac:dyDescent="0.3">
      <c r="A66" s="170" t="s">
        <v>474</v>
      </c>
      <c r="B66" s="151" t="s">
        <v>83</v>
      </c>
      <c r="C66" s="165" t="s">
        <v>475</v>
      </c>
      <c r="D66" s="166">
        <v>1</v>
      </c>
      <c r="E66" s="167"/>
      <c r="F66" s="179">
        <v>796.42</v>
      </c>
      <c r="G66" s="174">
        <f t="shared" si="20"/>
        <v>796.42</v>
      </c>
      <c r="I66" s="178">
        <v>226.93</v>
      </c>
      <c r="J66" s="155">
        <f t="shared" si="19"/>
        <v>180731.5906</v>
      </c>
      <c r="K66" s="169">
        <f t="shared" si="1"/>
        <v>0.84750000000000003</v>
      </c>
      <c r="L66" s="155">
        <f t="shared" si="2"/>
        <v>153170.02303350001</v>
      </c>
    </row>
    <row r="67" spans="1:12" ht="17.25" customHeight="1" x14ac:dyDescent="0.3">
      <c r="A67" s="156" t="s">
        <v>476</v>
      </c>
      <c r="B67" s="243" t="s">
        <v>84</v>
      </c>
      <c r="C67" s="243"/>
      <c r="D67" s="243"/>
      <c r="E67" s="181"/>
      <c r="F67" s="182"/>
      <c r="G67" s="182"/>
      <c r="I67" s="183"/>
      <c r="J67" s="158">
        <f>J68+J76+J80+J82+J84+J90+J92+J94</f>
        <v>3497187.5</v>
      </c>
      <c r="K67" s="155"/>
      <c r="L67" s="158">
        <f>L68+L76+L80+L82+L84+L90+L92+L94</f>
        <v>2963866.40625</v>
      </c>
    </row>
    <row r="68" spans="1:12" x14ac:dyDescent="0.3">
      <c r="A68" s="159" t="s">
        <v>477</v>
      </c>
      <c r="B68" s="160" t="s">
        <v>39</v>
      </c>
      <c r="C68" s="161"/>
      <c r="D68" s="162"/>
      <c r="E68" s="162"/>
      <c r="F68" s="162"/>
      <c r="G68" s="162"/>
      <c r="I68" s="163"/>
      <c r="J68" s="164">
        <f>SUM(J69:J75)</f>
        <v>158500</v>
      </c>
      <c r="K68" s="155"/>
      <c r="L68" s="164">
        <f>SUM(L69:L75)</f>
        <v>134328.75</v>
      </c>
    </row>
    <row r="69" spans="1:12" x14ac:dyDescent="0.3">
      <c r="A69" s="244" t="s">
        <v>478</v>
      </c>
      <c r="B69" s="244" t="s">
        <v>191</v>
      </c>
      <c r="C69" s="165" t="s">
        <v>410</v>
      </c>
      <c r="D69" s="166">
        <v>5</v>
      </c>
      <c r="E69" s="167"/>
      <c r="F69" s="167"/>
      <c r="G69" s="167"/>
      <c r="I69" s="168">
        <v>5000</v>
      </c>
      <c r="J69" s="155">
        <f t="shared" ref="J69:J75" si="21">D69*I69</f>
        <v>25000</v>
      </c>
      <c r="K69" s="169">
        <f t="shared" ref="K69:K75" si="22">$O$3</f>
        <v>0.84750000000000003</v>
      </c>
      <c r="L69" s="155">
        <f t="shared" ref="L69:L75" si="23">J69*K69</f>
        <v>21187.5</v>
      </c>
    </row>
    <row r="70" spans="1:12" x14ac:dyDescent="0.3">
      <c r="A70" s="244"/>
      <c r="B70" s="244"/>
      <c r="C70" s="165" t="s">
        <v>408</v>
      </c>
      <c r="D70" s="166">
        <v>5</v>
      </c>
      <c r="E70" s="167"/>
      <c r="F70" s="167"/>
      <c r="G70" s="167"/>
      <c r="I70" s="168">
        <v>5000</v>
      </c>
      <c r="J70" s="155">
        <f t="shared" si="21"/>
        <v>25000</v>
      </c>
      <c r="K70" s="169">
        <f t="shared" si="22"/>
        <v>0.84750000000000003</v>
      </c>
      <c r="L70" s="155">
        <f t="shared" si="23"/>
        <v>21187.5</v>
      </c>
    </row>
    <row r="71" spans="1:12" x14ac:dyDescent="0.3">
      <c r="A71" s="151" t="s">
        <v>479</v>
      </c>
      <c r="B71" s="151" t="s">
        <v>192</v>
      </c>
      <c r="C71" s="165" t="s">
        <v>408</v>
      </c>
      <c r="D71" s="166">
        <v>2</v>
      </c>
      <c r="E71" s="167"/>
      <c r="F71" s="167"/>
      <c r="G71" s="167"/>
      <c r="I71" s="168">
        <v>5000</v>
      </c>
      <c r="J71" s="155">
        <f t="shared" si="21"/>
        <v>10000</v>
      </c>
      <c r="K71" s="169">
        <f t="shared" si="22"/>
        <v>0.84750000000000003</v>
      </c>
      <c r="L71" s="155">
        <f t="shared" si="23"/>
        <v>8475</v>
      </c>
    </row>
    <row r="72" spans="1:12" ht="15" customHeight="1" x14ac:dyDescent="0.3">
      <c r="A72" s="151"/>
      <c r="B72" s="151"/>
      <c r="C72" s="165" t="s">
        <v>480</v>
      </c>
      <c r="D72" s="166">
        <v>1</v>
      </c>
      <c r="E72" s="167"/>
      <c r="F72" s="167"/>
      <c r="G72" s="167"/>
      <c r="I72" s="168">
        <v>5000</v>
      </c>
      <c r="J72" s="155">
        <f t="shared" si="21"/>
        <v>5000</v>
      </c>
      <c r="K72" s="169">
        <f t="shared" si="22"/>
        <v>0.84750000000000003</v>
      </c>
      <c r="L72" s="155">
        <f t="shared" si="23"/>
        <v>4237.5</v>
      </c>
    </row>
    <row r="73" spans="1:12" x14ac:dyDescent="0.3">
      <c r="A73" s="151" t="s">
        <v>481</v>
      </c>
      <c r="B73" s="151" t="s">
        <v>193</v>
      </c>
      <c r="C73" s="165" t="s">
        <v>407</v>
      </c>
      <c r="D73" s="166">
        <v>8</v>
      </c>
      <c r="E73" s="167"/>
      <c r="F73" s="167"/>
      <c r="G73" s="167"/>
      <c r="I73" s="168">
        <v>5000</v>
      </c>
      <c r="J73" s="155">
        <f t="shared" si="21"/>
        <v>40000</v>
      </c>
      <c r="K73" s="169">
        <f t="shared" si="22"/>
        <v>0.84750000000000003</v>
      </c>
      <c r="L73" s="155">
        <f t="shared" si="23"/>
        <v>33900</v>
      </c>
    </row>
    <row r="74" spans="1:12" x14ac:dyDescent="0.3">
      <c r="A74" s="151"/>
      <c r="B74" s="151"/>
      <c r="C74" s="165" t="s">
        <v>408</v>
      </c>
      <c r="D74" s="166">
        <v>7</v>
      </c>
      <c r="E74" s="167"/>
      <c r="F74" s="167"/>
      <c r="G74" s="167"/>
      <c r="I74" s="168">
        <v>5000</v>
      </c>
      <c r="J74" s="155">
        <f t="shared" si="21"/>
        <v>35000</v>
      </c>
      <c r="K74" s="169">
        <f t="shared" si="22"/>
        <v>0.84750000000000003</v>
      </c>
      <c r="L74" s="155">
        <f t="shared" si="23"/>
        <v>29662.5</v>
      </c>
    </row>
    <row r="75" spans="1:12" ht="25.5" customHeight="1" x14ac:dyDescent="0.3">
      <c r="A75" s="170" t="s">
        <v>482</v>
      </c>
      <c r="B75" s="170" t="s">
        <v>85</v>
      </c>
      <c r="C75" s="165" t="s">
        <v>483</v>
      </c>
      <c r="D75" s="166">
        <v>1</v>
      </c>
      <c r="E75" s="167"/>
      <c r="F75" s="179">
        <v>16</v>
      </c>
      <c r="G75" s="174">
        <f t="shared" ref="G75" si="24">D75*F75</f>
        <v>16</v>
      </c>
      <c r="I75" s="155">
        <v>18500</v>
      </c>
      <c r="J75" s="155">
        <f t="shared" si="21"/>
        <v>18500</v>
      </c>
      <c r="K75" s="169">
        <f t="shared" si="22"/>
        <v>0.84750000000000003</v>
      </c>
      <c r="L75" s="155">
        <f t="shared" si="23"/>
        <v>15678.75</v>
      </c>
    </row>
    <row r="76" spans="1:12" x14ac:dyDescent="0.3">
      <c r="A76" s="159" t="s">
        <v>484</v>
      </c>
      <c r="B76" s="160" t="s">
        <v>194</v>
      </c>
      <c r="C76" s="161"/>
      <c r="D76" s="162"/>
      <c r="E76" s="162"/>
      <c r="F76" s="162"/>
      <c r="G76" s="162"/>
      <c r="I76" s="163"/>
      <c r="J76" s="164">
        <f>SUM(J77:J79)</f>
        <v>70000</v>
      </c>
      <c r="K76" s="155"/>
      <c r="L76" s="164">
        <f>SUM(L77:L79)</f>
        <v>59325</v>
      </c>
    </row>
    <row r="77" spans="1:12" ht="38.25" customHeight="1" x14ac:dyDescent="0.3">
      <c r="A77" s="151" t="s">
        <v>485</v>
      </c>
      <c r="B77" s="151" t="s">
        <v>195</v>
      </c>
      <c r="C77" s="165" t="s">
        <v>486</v>
      </c>
      <c r="D77" s="166">
        <v>4</v>
      </c>
      <c r="E77" s="167"/>
      <c r="F77" s="167"/>
      <c r="G77" s="173"/>
      <c r="I77" s="155">
        <v>5000</v>
      </c>
      <c r="J77" s="155">
        <f t="shared" ref="J77:J79" si="25">D77*I77</f>
        <v>20000</v>
      </c>
      <c r="K77" s="169">
        <f t="shared" ref="K77:K79" si="26">$O$3</f>
        <v>0.84750000000000003</v>
      </c>
      <c r="L77" s="155">
        <f t="shared" ref="L77:L79" si="27">J77*K77</f>
        <v>16950</v>
      </c>
    </row>
    <row r="78" spans="1:12" ht="41.4" x14ac:dyDescent="0.3">
      <c r="A78" s="151"/>
      <c r="B78" s="151"/>
      <c r="C78" s="165" t="s">
        <v>487</v>
      </c>
      <c r="D78" s="166">
        <v>5</v>
      </c>
      <c r="E78" s="167"/>
      <c r="F78" s="167"/>
      <c r="G78" s="173"/>
      <c r="I78" s="155">
        <v>5000</v>
      </c>
      <c r="J78" s="155">
        <f t="shared" si="25"/>
        <v>25000</v>
      </c>
      <c r="K78" s="169">
        <f t="shared" si="26"/>
        <v>0.84750000000000003</v>
      </c>
      <c r="L78" s="155">
        <f t="shared" si="27"/>
        <v>21187.5</v>
      </c>
    </row>
    <row r="79" spans="1:12" x14ac:dyDescent="0.3">
      <c r="A79" s="151"/>
      <c r="B79" s="151"/>
      <c r="C79" s="165" t="s">
        <v>488</v>
      </c>
      <c r="D79" s="166">
        <v>5</v>
      </c>
      <c r="E79" s="167"/>
      <c r="F79" s="167"/>
      <c r="G79" s="173"/>
      <c r="I79" s="155">
        <v>5000</v>
      </c>
      <c r="J79" s="155">
        <f t="shared" si="25"/>
        <v>25000</v>
      </c>
      <c r="K79" s="169">
        <f t="shared" si="26"/>
        <v>0.84750000000000003</v>
      </c>
      <c r="L79" s="155">
        <f t="shared" si="27"/>
        <v>21187.5</v>
      </c>
    </row>
    <row r="80" spans="1:12" x14ac:dyDescent="0.3">
      <c r="A80" s="159" t="s">
        <v>489</v>
      </c>
      <c r="B80" s="160" t="s">
        <v>48</v>
      </c>
      <c r="C80" s="161"/>
      <c r="D80" s="162"/>
      <c r="E80" s="162"/>
      <c r="F80" s="162"/>
      <c r="G80" s="162"/>
      <c r="I80" s="163"/>
      <c r="J80" s="164">
        <f>SUM(J81)</f>
        <v>2077920</v>
      </c>
      <c r="K80" s="155"/>
      <c r="L80" s="164">
        <f>SUM(L81)</f>
        <v>1761037.2</v>
      </c>
    </row>
    <row r="81" spans="1:12" x14ac:dyDescent="0.3">
      <c r="A81" s="170" t="s">
        <v>490</v>
      </c>
      <c r="B81" s="151" t="s">
        <v>86</v>
      </c>
      <c r="C81" s="165" t="s">
        <v>426</v>
      </c>
      <c r="D81" s="166">
        <v>9620</v>
      </c>
      <c r="E81" s="174">
        <v>1.8</v>
      </c>
      <c r="F81" s="173"/>
      <c r="G81" s="174">
        <f>D81*E81</f>
        <v>17316</v>
      </c>
      <c r="I81" s="175">
        <v>120</v>
      </c>
      <c r="J81" s="155">
        <f>G81*I81</f>
        <v>2077920</v>
      </c>
      <c r="K81" s="169">
        <f t="shared" ref="K81" si="28">$O$3</f>
        <v>0.84750000000000003</v>
      </c>
      <c r="L81" s="155">
        <f t="shared" ref="L81" si="29">J81*K81</f>
        <v>1761037.2</v>
      </c>
    </row>
    <row r="82" spans="1:12" x14ac:dyDescent="0.3">
      <c r="A82" s="159" t="s">
        <v>491</v>
      </c>
      <c r="B82" s="160" t="s">
        <v>52</v>
      </c>
      <c r="C82" s="161"/>
      <c r="D82" s="162"/>
      <c r="E82" s="162"/>
      <c r="F82" s="162"/>
      <c r="G82" s="177"/>
      <c r="I82" s="163"/>
      <c r="J82" s="164">
        <f>SUM(J83)</f>
        <v>24600</v>
      </c>
      <c r="K82" s="155"/>
      <c r="L82" s="164">
        <f>SUM(L83)</f>
        <v>20848.5</v>
      </c>
    </row>
    <row r="83" spans="1:12" ht="25.5" customHeight="1" x14ac:dyDescent="0.3">
      <c r="A83" s="170" t="s">
        <v>492</v>
      </c>
      <c r="B83" s="170" t="s">
        <v>87</v>
      </c>
      <c r="C83" s="165" t="s">
        <v>493</v>
      </c>
      <c r="D83" s="166">
        <v>1</v>
      </c>
      <c r="E83" s="167"/>
      <c r="F83" s="179">
        <v>120</v>
      </c>
      <c r="G83" s="174">
        <f t="shared" ref="G83" si="30">D83*F83</f>
        <v>120</v>
      </c>
      <c r="I83" s="178">
        <v>205</v>
      </c>
      <c r="J83" s="155">
        <f t="shared" ref="J83" si="31">G83*I83</f>
        <v>24600</v>
      </c>
      <c r="K83" s="169">
        <f t="shared" ref="K83" si="32">$O$3</f>
        <v>0.84750000000000003</v>
      </c>
      <c r="L83" s="155">
        <f t="shared" ref="L83:L95" si="33">J83*K83</f>
        <v>20848.5</v>
      </c>
    </row>
    <row r="84" spans="1:12" x14ac:dyDescent="0.3">
      <c r="A84" s="159" t="s">
        <v>494</v>
      </c>
      <c r="B84" s="160" t="s">
        <v>56</v>
      </c>
      <c r="C84" s="161"/>
      <c r="D84" s="162"/>
      <c r="E84" s="162"/>
      <c r="F84" s="162"/>
      <c r="G84" s="177"/>
      <c r="I84" s="163"/>
      <c r="J84" s="164">
        <f>SUM(J85:J89)</f>
        <v>50947.5</v>
      </c>
      <c r="K84" s="155"/>
      <c r="L84" s="164">
        <f>SUM(L85:L89)</f>
        <v>43178.006249999999</v>
      </c>
    </row>
    <row r="85" spans="1:12" ht="17.399999999999999" customHeight="1" x14ac:dyDescent="0.3">
      <c r="A85" s="184" t="s">
        <v>495</v>
      </c>
      <c r="B85" s="176" t="s">
        <v>88</v>
      </c>
      <c r="C85" s="171" t="s">
        <v>496</v>
      </c>
      <c r="D85" s="172">
        <v>1</v>
      </c>
      <c r="E85" s="173"/>
      <c r="F85" s="174">
        <v>10</v>
      </c>
      <c r="G85" s="174">
        <f t="shared" ref="G85:G89" si="34">D85*F85</f>
        <v>10</v>
      </c>
      <c r="I85" s="175">
        <v>1018.95</v>
      </c>
      <c r="J85" s="155">
        <f>D85*I85*F85</f>
        <v>10189.5</v>
      </c>
      <c r="K85" s="169">
        <f t="shared" ref="K85:K89" si="35">$O$3</f>
        <v>0.84750000000000003</v>
      </c>
      <c r="L85" s="155">
        <f t="shared" si="33"/>
        <v>8635.6012499999997</v>
      </c>
    </row>
    <row r="86" spans="1:12" ht="17.399999999999999" customHeight="1" x14ac:dyDescent="0.3">
      <c r="A86" s="184" t="s">
        <v>497</v>
      </c>
      <c r="B86" s="176" t="s">
        <v>89</v>
      </c>
      <c r="C86" s="171" t="s">
        <v>496</v>
      </c>
      <c r="D86" s="172">
        <v>1</v>
      </c>
      <c r="E86" s="173"/>
      <c r="F86" s="174">
        <v>10</v>
      </c>
      <c r="G86" s="174">
        <f t="shared" si="34"/>
        <v>10</v>
      </c>
      <c r="I86" s="175">
        <v>1018.95</v>
      </c>
      <c r="J86" s="155">
        <f t="shared" ref="J86:J89" si="36">D86*I86*F86</f>
        <v>10189.5</v>
      </c>
      <c r="K86" s="169">
        <f t="shared" si="35"/>
        <v>0.84750000000000003</v>
      </c>
      <c r="L86" s="155">
        <f t="shared" si="33"/>
        <v>8635.6012499999997</v>
      </c>
    </row>
    <row r="87" spans="1:12" ht="17.399999999999999" customHeight="1" x14ac:dyDescent="0.3">
      <c r="A87" s="184" t="s">
        <v>498</v>
      </c>
      <c r="B87" s="176" t="s">
        <v>90</v>
      </c>
      <c r="C87" s="171" t="s">
        <v>496</v>
      </c>
      <c r="D87" s="172">
        <v>1</v>
      </c>
      <c r="E87" s="173"/>
      <c r="F87" s="174">
        <v>10</v>
      </c>
      <c r="G87" s="174">
        <f t="shared" si="34"/>
        <v>10</v>
      </c>
      <c r="I87" s="175">
        <v>1018.95</v>
      </c>
      <c r="J87" s="155">
        <f t="shared" si="36"/>
        <v>10189.5</v>
      </c>
      <c r="K87" s="169">
        <f t="shared" si="35"/>
        <v>0.84750000000000003</v>
      </c>
      <c r="L87" s="155">
        <f t="shared" si="33"/>
        <v>8635.6012499999997</v>
      </c>
    </row>
    <row r="88" spans="1:12" ht="17.399999999999999" customHeight="1" x14ac:dyDescent="0.3">
      <c r="A88" s="184" t="s">
        <v>499</v>
      </c>
      <c r="B88" s="176" t="s">
        <v>91</v>
      </c>
      <c r="C88" s="171" t="s">
        <v>496</v>
      </c>
      <c r="D88" s="172">
        <v>1</v>
      </c>
      <c r="E88" s="173"/>
      <c r="F88" s="174">
        <v>10</v>
      </c>
      <c r="G88" s="174">
        <f t="shared" si="34"/>
        <v>10</v>
      </c>
      <c r="I88" s="175">
        <v>1018.95</v>
      </c>
      <c r="J88" s="155">
        <f t="shared" si="36"/>
        <v>10189.5</v>
      </c>
      <c r="K88" s="169">
        <f t="shared" si="35"/>
        <v>0.84750000000000003</v>
      </c>
      <c r="L88" s="155">
        <f t="shared" si="33"/>
        <v>8635.6012499999997</v>
      </c>
    </row>
    <row r="89" spans="1:12" ht="17.399999999999999" customHeight="1" x14ac:dyDescent="0.3">
      <c r="A89" s="184" t="s">
        <v>500</v>
      </c>
      <c r="B89" s="176" t="s">
        <v>92</v>
      </c>
      <c r="C89" s="171" t="s">
        <v>496</v>
      </c>
      <c r="D89" s="172">
        <v>1</v>
      </c>
      <c r="E89" s="173"/>
      <c r="F89" s="174">
        <v>10</v>
      </c>
      <c r="G89" s="174">
        <f t="shared" si="34"/>
        <v>10</v>
      </c>
      <c r="I89" s="175">
        <v>1018.95</v>
      </c>
      <c r="J89" s="155">
        <f t="shared" si="36"/>
        <v>10189.5</v>
      </c>
      <c r="K89" s="169">
        <f t="shared" si="35"/>
        <v>0.84750000000000003</v>
      </c>
      <c r="L89" s="155">
        <f t="shared" si="33"/>
        <v>8635.6012499999997</v>
      </c>
    </row>
    <row r="90" spans="1:12" x14ac:dyDescent="0.3">
      <c r="A90" s="159" t="s">
        <v>501</v>
      </c>
      <c r="B90" s="160" t="s">
        <v>63</v>
      </c>
      <c r="C90" s="161"/>
      <c r="D90" s="162"/>
      <c r="E90" s="162"/>
      <c r="F90" s="162"/>
      <c r="G90" s="177"/>
      <c r="I90" s="163"/>
      <c r="J90" s="164">
        <f>SUM(J91)</f>
        <v>139320</v>
      </c>
      <c r="K90" s="155"/>
      <c r="L90" s="164">
        <f>SUM(L91)</f>
        <v>118073.7</v>
      </c>
    </row>
    <row r="91" spans="1:12" x14ac:dyDescent="0.3">
      <c r="A91" s="184" t="s">
        <v>502</v>
      </c>
      <c r="B91" s="176" t="s">
        <v>93</v>
      </c>
      <c r="C91" s="171" t="s">
        <v>503</v>
      </c>
      <c r="D91" s="172">
        <v>430</v>
      </c>
      <c r="E91" s="174">
        <v>1.8</v>
      </c>
      <c r="F91" s="173"/>
      <c r="G91" s="174">
        <f>D91*E91</f>
        <v>774</v>
      </c>
      <c r="I91" s="175">
        <v>180</v>
      </c>
      <c r="J91" s="155">
        <f>G91*I91</f>
        <v>139320</v>
      </c>
      <c r="K91" s="169">
        <f t="shared" ref="K91" si="37">$O$3</f>
        <v>0.84750000000000003</v>
      </c>
      <c r="L91" s="155">
        <f t="shared" si="33"/>
        <v>118073.7</v>
      </c>
    </row>
    <row r="92" spans="1:12" x14ac:dyDescent="0.3">
      <c r="A92" s="159" t="s">
        <v>504</v>
      </c>
      <c r="B92" s="160" t="s">
        <v>67</v>
      </c>
      <c r="C92" s="161"/>
      <c r="D92" s="162"/>
      <c r="E92" s="162"/>
      <c r="F92" s="162"/>
      <c r="G92" s="177"/>
      <c r="I92" s="163"/>
      <c r="J92" s="164">
        <f>SUM(J93)</f>
        <v>106800</v>
      </c>
      <c r="K92" s="155"/>
      <c r="L92" s="164">
        <f>SUM(L93)</f>
        <v>90513</v>
      </c>
    </row>
    <row r="93" spans="1:12" ht="27.6" x14ac:dyDescent="0.3">
      <c r="A93" s="184" t="s">
        <v>505</v>
      </c>
      <c r="B93" s="176" t="s">
        <v>94</v>
      </c>
      <c r="C93" s="165" t="s">
        <v>453</v>
      </c>
      <c r="D93" s="172">
        <v>6</v>
      </c>
      <c r="E93" s="173"/>
      <c r="F93" s="174">
        <v>10</v>
      </c>
      <c r="G93" s="174">
        <f t="shared" ref="G93" si="38">D93*F93</f>
        <v>60</v>
      </c>
      <c r="I93" s="155">
        <v>17800</v>
      </c>
      <c r="J93" s="155">
        <f t="shared" ref="J93" si="39">D93*I93</f>
        <v>106800</v>
      </c>
      <c r="K93" s="169">
        <f t="shared" ref="K93" si="40">$O$3</f>
        <v>0.84750000000000003</v>
      </c>
      <c r="L93" s="155">
        <f t="shared" si="33"/>
        <v>90513</v>
      </c>
    </row>
    <row r="94" spans="1:12" x14ac:dyDescent="0.3">
      <c r="A94" s="159" t="s">
        <v>506</v>
      </c>
      <c r="B94" s="160" t="s">
        <v>95</v>
      </c>
      <c r="C94" s="161"/>
      <c r="D94" s="162"/>
      <c r="E94" s="162"/>
      <c r="F94" s="162"/>
      <c r="G94" s="162"/>
      <c r="I94" s="163"/>
      <c r="J94" s="164">
        <f>SUM(J95)</f>
        <v>869100</v>
      </c>
      <c r="K94" s="155"/>
      <c r="L94" s="164">
        <f>SUM(L95)</f>
        <v>736562.25</v>
      </c>
    </row>
    <row r="95" spans="1:12" ht="15.75" customHeight="1" x14ac:dyDescent="0.3">
      <c r="A95" s="170" t="s">
        <v>507</v>
      </c>
      <c r="B95" s="151" t="s">
        <v>96</v>
      </c>
      <c r="C95" s="165" t="s">
        <v>508</v>
      </c>
      <c r="D95" s="166">
        <v>1</v>
      </c>
      <c r="E95" s="167"/>
      <c r="F95" s="179">
        <v>579.4</v>
      </c>
      <c r="G95" s="185">
        <f t="shared" ref="G95" si="41">D95*F95</f>
        <v>579.4</v>
      </c>
      <c r="I95" s="168">
        <v>1500</v>
      </c>
      <c r="J95" s="155">
        <f t="shared" ref="J95" si="42">G95*I95</f>
        <v>869100</v>
      </c>
      <c r="K95" s="169">
        <f t="shared" ref="K95" si="43">$O$3</f>
        <v>0.84750000000000003</v>
      </c>
      <c r="L95" s="155">
        <f t="shared" si="33"/>
        <v>736562.25</v>
      </c>
    </row>
    <row r="96" spans="1:12" ht="18" customHeight="1" x14ac:dyDescent="0.3">
      <c r="A96" s="156" t="s">
        <v>509</v>
      </c>
      <c r="B96" s="243" t="s">
        <v>97</v>
      </c>
      <c r="C96" s="243"/>
      <c r="D96" s="243"/>
      <c r="E96" s="181"/>
      <c r="F96" s="182"/>
      <c r="G96" s="182"/>
      <c r="I96" s="183"/>
      <c r="J96" s="158">
        <f>J97+J104+J107+J110+J116+J119+J123+J126</f>
        <v>6881625.3405277003</v>
      </c>
      <c r="K96" s="155"/>
      <c r="L96" s="158">
        <f>L97+L104+L107+L110+L116+L119+L123+L126</f>
        <v>5832177.4760972252</v>
      </c>
    </row>
    <row r="97" spans="1:12" x14ac:dyDescent="0.3">
      <c r="A97" s="159" t="s">
        <v>510</v>
      </c>
      <c r="B97" s="160" t="s">
        <v>39</v>
      </c>
      <c r="C97" s="161"/>
      <c r="D97" s="162"/>
      <c r="E97" s="162"/>
      <c r="F97" s="162"/>
      <c r="G97" s="162"/>
      <c r="I97" s="163"/>
      <c r="J97" s="164">
        <f>SUM(J98:J103)</f>
        <v>137000</v>
      </c>
      <c r="K97" s="155"/>
      <c r="L97" s="164">
        <f>SUM(L98:L103)</f>
        <v>116107.5</v>
      </c>
    </row>
    <row r="98" spans="1:12" ht="15" customHeight="1" x14ac:dyDescent="0.3">
      <c r="A98" s="176" t="s">
        <v>511</v>
      </c>
      <c r="B98" s="176" t="s">
        <v>196</v>
      </c>
      <c r="C98" s="171" t="s">
        <v>512</v>
      </c>
      <c r="D98" s="172">
        <v>6</v>
      </c>
      <c r="E98" s="173"/>
      <c r="F98" s="167"/>
      <c r="G98" s="167"/>
      <c r="I98" s="168">
        <v>5000</v>
      </c>
      <c r="J98" s="155">
        <f t="shared" ref="J98:J103" si="44">D98*I98</f>
        <v>30000</v>
      </c>
      <c r="K98" s="169">
        <f t="shared" ref="K98:K103" si="45">$O$3</f>
        <v>0.84750000000000003</v>
      </c>
      <c r="L98" s="155">
        <f t="shared" ref="L98:L103" si="46">J98*K98</f>
        <v>25425</v>
      </c>
    </row>
    <row r="99" spans="1:12" x14ac:dyDescent="0.3">
      <c r="A99" s="176"/>
      <c r="B99" s="176"/>
      <c r="C99" s="171" t="s">
        <v>410</v>
      </c>
      <c r="D99" s="172">
        <v>4</v>
      </c>
      <c r="E99" s="173"/>
      <c r="F99" s="173"/>
      <c r="G99" s="173"/>
      <c r="I99" s="168">
        <v>5000</v>
      </c>
      <c r="J99" s="155">
        <f t="shared" si="44"/>
        <v>20000</v>
      </c>
      <c r="K99" s="169">
        <f t="shared" si="45"/>
        <v>0.84750000000000003</v>
      </c>
      <c r="L99" s="155">
        <f t="shared" si="46"/>
        <v>16950</v>
      </c>
    </row>
    <row r="100" spans="1:12" ht="15.75" customHeight="1" x14ac:dyDescent="0.3">
      <c r="A100" s="176"/>
      <c r="B100" s="176"/>
      <c r="C100" s="171" t="s">
        <v>513</v>
      </c>
      <c r="D100" s="172">
        <v>6</v>
      </c>
      <c r="E100" s="173"/>
      <c r="F100" s="173"/>
      <c r="G100" s="173"/>
      <c r="I100" s="168">
        <v>5000</v>
      </c>
      <c r="J100" s="155">
        <f t="shared" si="44"/>
        <v>30000</v>
      </c>
      <c r="K100" s="169">
        <f t="shared" si="45"/>
        <v>0.84750000000000003</v>
      </c>
      <c r="L100" s="155">
        <f t="shared" si="46"/>
        <v>25425</v>
      </c>
    </row>
    <row r="101" spans="1:12" ht="15.75" customHeight="1" x14ac:dyDescent="0.3">
      <c r="A101" s="184" t="s">
        <v>514</v>
      </c>
      <c r="B101" s="184" t="s">
        <v>197</v>
      </c>
      <c r="C101" s="171" t="s">
        <v>408</v>
      </c>
      <c r="D101" s="172">
        <v>4</v>
      </c>
      <c r="E101" s="173"/>
      <c r="F101" s="173"/>
      <c r="G101" s="173"/>
      <c r="I101" s="168">
        <v>5000</v>
      </c>
      <c r="J101" s="155">
        <f t="shared" si="44"/>
        <v>20000</v>
      </c>
      <c r="K101" s="169">
        <f t="shared" si="45"/>
        <v>0.84750000000000003</v>
      </c>
      <c r="L101" s="155">
        <f t="shared" si="46"/>
        <v>16950</v>
      </c>
    </row>
    <row r="102" spans="1:12" x14ac:dyDescent="0.3">
      <c r="A102" s="184" t="s">
        <v>515</v>
      </c>
      <c r="B102" s="176" t="s">
        <v>98</v>
      </c>
      <c r="C102" s="171" t="s">
        <v>516</v>
      </c>
      <c r="D102" s="172">
        <v>1</v>
      </c>
      <c r="E102" s="173"/>
      <c r="F102" s="174">
        <v>16</v>
      </c>
      <c r="G102" s="174">
        <f t="shared" ref="G102:G103" si="47">D102*F102</f>
        <v>16</v>
      </c>
      <c r="I102" s="155">
        <v>18500</v>
      </c>
      <c r="J102" s="155">
        <f t="shared" si="44"/>
        <v>18500</v>
      </c>
      <c r="K102" s="169">
        <f t="shared" si="45"/>
        <v>0.84750000000000003</v>
      </c>
      <c r="L102" s="155">
        <f t="shared" si="46"/>
        <v>15678.75</v>
      </c>
    </row>
    <row r="103" spans="1:12" x14ac:dyDescent="0.3">
      <c r="A103" s="184" t="s">
        <v>517</v>
      </c>
      <c r="B103" s="176" t="s">
        <v>99</v>
      </c>
      <c r="C103" s="171" t="s">
        <v>516</v>
      </c>
      <c r="D103" s="172">
        <v>1</v>
      </c>
      <c r="E103" s="173"/>
      <c r="F103" s="174">
        <v>16</v>
      </c>
      <c r="G103" s="174">
        <f t="shared" si="47"/>
        <v>16</v>
      </c>
      <c r="I103" s="155">
        <v>18500</v>
      </c>
      <c r="J103" s="155">
        <f t="shared" si="44"/>
        <v>18500</v>
      </c>
      <c r="K103" s="169">
        <f t="shared" si="45"/>
        <v>0.84750000000000003</v>
      </c>
      <c r="L103" s="155">
        <f t="shared" si="46"/>
        <v>15678.75</v>
      </c>
    </row>
    <row r="104" spans="1:12" x14ac:dyDescent="0.3">
      <c r="A104" s="159" t="s">
        <v>518</v>
      </c>
      <c r="B104" s="160" t="s">
        <v>188</v>
      </c>
      <c r="C104" s="161"/>
      <c r="D104" s="162"/>
      <c r="E104" s="162"/>
      <c r="F104" s="162"/>
      <c r="G104" s="177"/>
      <c r="I104" s="163"/>
      <c r="J104" s="164">
        <f>SUM(J105:J106)</f>
        <v>50000</v>
      </c>
      <c r="K104" s="155"/>
      <c r="L104" s="164">
        <f>SUM(L105:L106)</f>
        <v>42375</v>
      </c>
    </row>
    <row r="105" spans="1:12" x14ac:dyDescent="0.3">
      <c r="A105" s="184" t="s">
        <v>519</v>
      </c>
      <c r="B105" s="176" t="s">
        <v>198</v>
      </c>
      <c r="C105" s="171" t="s">
        <v>520</v>
      </c>
      <c r="D105" s="172">
        <v>8</v>
      </c>
      <c r="E105" s="173"/>
      <c r="F105" s="173"/>
      <c r="G105" s="174"/>
      <c r="I105" s="168">
        <v>5000</v>
      </c>
      <c r="J105" s="155">
        <f t="shared" ref="J105:J106" si="48">D105*I105</f>
        <v>40000</v>
      </c>
      <c r="K105" s="169">
        <f t="shared" ref="K105:K106" si="49">$O$3</f>
        <v>0.84750000000000003</v>
      </c>
      <c r="L105" s="155">
        <f t="shared" ref="L105:L106" si="50">J105*K105</f>
        <v>33900</v>
      </c>
    </row>
    <row r="106" spans="1:12" x14ac:dyDescent="0.3">
      <c r="A106" s="184" t="s">
        <v>521</v>
      </c>
      <c r="B106" s="184" t="s">
        <v>197</v>
      </c>
      <c r="C106" s="171" t="s">
        <v>520</v>
      </c>
      <c r="D106" s="172">
        <v>2</v>
      </c>
      <c r="E106" s="173"/>
      <c r="F106" s="173"/>
      <c r="G106" s="174"/>
      <c r="I106" s="168">
        <v>5000</v>
      </c>
      <c r="J106" s="155">
        <f t="shared" si="48"/>
        <v>10000</v>
      </c>
      <c r="K106" s="169">
        <f t="shared" si="49"/>
        <v>0.84750000000000003</v>
      </c>
      <c r="L106" s="155">
        <f t="shared" si="50"/>
        <v>8475</v>
      </c>
    </row>
    <row r="107" spans="1:12" x14ac:dyDescent="0.3">
      <c r="A107" s="159" t="s">
        <v>522</v>
      </c>
      <c r="B107" s="160" t="s">
        <v>52</v>
      </c>
      <c r="C107" s="161"/>
      <c r="D107" s="162"/>
      <c r="E107" s="162"/>
      <c r="F107" s="162"/>
      <c r="G107" s="177"/>
      <c r="I107" s="163"/>
      <c r="J107" s="164">
        <f>SUM(J108:J109)</f>
        <v>52701.399999999994</v>
      </c>
      <c r="K107" s="155"/>
      <c r="L107" s="164">
        <f>SUM(L108:L109)</f>
        <v>44664.436499999996</v>
      </c>
    </row>
    <row r="108" spans="1:12" x14ac:dyDescent="0.3">
      <c r="A108" s="184" t="s">
        <v>523</v>
      </c>
      <c r="B108" s="176" t="s">
        <v>100</v>
      </c>
      <c r="C108" s="171" t="s">
        <v>524</v>
      </c>
      <c r="D108" s="172">
        <v>1</v>
      </c>
      <c r="E108" s="173"/>
      <c r="F108" s="174">
        <v>128.54</v>
      </c>
      <c r="G108" s="174">
        <f t="shared" ref="G108:G109" si="51">D108*F108</f>
        <v>128.54</v>
      </c>
      <c r="I108" s="178">
        <v>205</v>
      </c>
      <c r="J108" s="155">
        <f>G108*I108</f>
        <v>26350.699999999997</v>
      </c>
      <c r="K108" s="169">
        <f t="shared" ref="K108:K109" si="52">$O$3</f>
        <v>0.84750000000000003</v>
      </c>
      <c r="L108" s="155">
        <f t="shared" ref="L108:L109" si="53">J108*K108</f>
        <v>22332.218249999998</v>
      </c>
    </row>
    <row r="109" spans="1:12" x14ac:dyDescent="0.3">
      <c r="A109" s="184" t="s">
        <v>525</v>
      </c>
      <c r="B109" s="176" t="s">
        <v>101</v>
      </c>
      <c r="C109" s="171" t="s">
        <v>524</v>
      </c>
      <c r="D109" s="172">
        <v>1</v>
      </c>
      <c r="E109" s="173"/>
      <c r="F109" s="174">
        <v>128.54</v>
      </c>
      <c r="G109" s="174">
        <f t="shared" si="51"/>
        <v>128.54</v>
      </c>
      <c r="I109" s="178">
        <v>205</v>
      </c>
      <c r="J109" s="155">
        <f t="shared" ref="J109" si="54">G109*I109</f>
        <v>26350.699999999997</v>
      </c>
      <c r="K109" s="169">
        <f t="shared" si="52"/>
        <v>0.84750000000000003</v>
      </c>
      <c r="L109" s="155">
        <f t="shared" si="53"/>
        <v>22332.218249999998</v>
      </c>
    </row>
    <row r="110" spans="1:12" x14ac:dyDescent="0.3">
      <c r="A110" s="159" t="s">
        <v>526</v>
      </c>
      <c r="B110" s="160" t="s">
        <v>56</v>
      </c>
      <c r="C110" s="161"/>
      <c r="D110" s="162"/>
      <c r="E110" s="162"/>
      <c r="F110" s="162"/>
      <c r="G110" s="177"/>
      <c r="I110" s="163"/>
      <c r="J110" s="164">
        <f>SUM(J111:J115)</f>
        <v>2792551.5</v>
      </c>
      <c r="K110" s="155"/>
      <c r="L110" s="164">
        <f>SUM(L111:L115)</f>
        <v>2366687.3962500002</v>
      </c>
    </row>
    <row r="111" spans="1:12" x14ac:dyDescent="0.3">
      <c r="A111" s="184" t="s">
        <v>527</v>
      </c>
      <c r="B111" s="176" t="s">
        <v>102</v>
      </c>
      <c r="C111" s="171" t="s">
        <v>496</v>
      </c>
      <c r="D111" s="172">
        <v>2</v>
      </c>
      <c r="E111" s="173"/>
      <c r="F111" s="174">
        <v>10</v>
      </c>
      <c r="G111" s="174">
        <f t="shared" ref="G111:G115" si="55">D111*F111</f>
        <v>20</v>
      </c>
      <c r="I111" s="175">
        <v>1018.95</v>
      </c>
      <c r="J111" s="155">
        <f>D111*I111*F111</f>
        <v>20379</v>
      </c>
      <c r="K111" s="169">
        <f t="shared" ref="K111:K115" si="56">$O$3</f>
        <v>0.84750000000000003</v>
      </c>
      <c r="L111" s="155">
        <f t="shared" ref="L111:L115" si="57">J111*K111</f>
        <v>17271.202499999999</v>
      </c>
    </row>
    <row r="112" spans="1:12" x14ac:dyDescent="0.3">
      <c r="A112" s="184" t="s">
        <v>528</v>
      </c>
      <c r="B112" s="176" t="s">
        <v>103</v>
      </c>
      <c r="C112" s="171" t="s">
        <v>496</v>
      </c>
      <c r="D112" s="172">
        <v>2</v>
      </c>
      <c r="E112" s="173"/>
      <c r="F112" s="174">
        <v>10</v>
      </c>
      <c r="G112" s="174">
        <f t="shared" si="55"/>
        <v>20</v>
      </c>
      <c r="I112" s="175">
        <v>1018.95</v>
      </c>
      <c r="J112" s="155">
        <f t="shared" ref="J112:J113" si="58">D112*I112*F112</f>
        <v>20379</v>
      </c>
      <c r="K112" s="169">
        <f t="shared" si="56"/>
        <v>0.84750000000000003</v>
      </c>
      <c r="L112" s="155">
        <f t="shared" si="57"/>
        <v>17271.202499999999</v>
      </c>
    </row>
    <row r="113" spans="1:12" x14ac:dyDescent="0.3">
      <c r="A113" s="184" t="s">
        <v>529</v>
      </c>
      <c r="B113" s="176" t="s">
        <v>104</v>
      </c>
      <c r="C113" s="171" t="s">
        <v>496</v>
      </c>
      <c r="D113" s="172">
        <v>3</v>
      </c>
      <c r="E113" s="173"/>
      <c r="F113" s="174">
        <v>10</v>
      </c>
      <c r="G113" s="174">
        <f t="shared" si="55"/>
        <v>30</v>
      </c>
      <c r="I113" s="175">
        <v>1018.95</v>
      </c>
      <c r="J113" s="155">
        <f t="shared" si="58"/>
        <v>30568.500000000004</v>
      </c>
      <c r="K113" s="169">
        <f t="shared" si="56"/>
        <v>0.84750000000000003</v>
      </c>
      <c r="L113" s="155">
        <f t="shared" si="57"/>
        <v>25906.803750000003</v>
      </c>
    </row>
    <row r="114" spans="1:12" x14ac:dyDescent="0.3">
      <c r="A114" s="184" t="s">
        <v>530</v>
      </c>
      <c r="B114" s="176" t="s">
        <v>105</v>
      </c>
      <c r="C114" s="171" t="s">
        <v>531</v>
      </c>
      <c r="D114" s="172">
        <v>1</v>
      </c>
      <c r="E114" s="173"/>
      <c r="F114" s="174">
        <v>400</v>
      </c>
      <c r="G114" s="174">
        <f t="shared" si="55"/>
        <v>400</v>
      </c>
      <c r="I114" s="168">
        <v>1300</v>
      </c>
      <c r="J114" s="155">
        <f t="shared" ref="J114:J115" si="59">G114*I114</f>
        <v>520000</v>
      </c>
      <c r="K114" s="169">
        <f t="shared" si="56"/>
        <v>0.84750000000000003</v>
      </c>
      <c r="L114" s="155">
        <f t="shared" si="57"/>
        <v>440700</v>
      </c>
    </row>
    <row r="115" spans="1:12" x14ac:dyDescent="0.3">
      <c r="A115" s="184" t="s">
        <v>532</v>
      </c>
      <c r="B115" s="176" t="s">
        <v>106</v>
      </c>
      <c r="C115" s="171" t="s">
        <v>533</v>
      </c>
      <c r="D115" s="172">
        <v>1</v>
      </c>
      <c r="E115" s="173"/>
      <c r="F115" s="174">
        <v>1693.25</v>
      </c>
      <c r="G115" s="174">
        <f t="shared" si="55"/>
        <v>1693.25</v>
      </c>
      <c r="I115" s="168">
        <v>1300</v>
      </c>
      <c r="J115" s="155">
        <f t="shared" si="59"/>
        <v>2201225</v>
      </c>
      <c r="K115" s="169">
        <f t="shared" si="56"/>
        <v>0.84750000000000003</v>
      </c>
      <c r="L115" s="155">
        <f t="shared" si="57"/>
        <v>1865538.1875</v>
      </c>
    </row>
    <row r="116" spans="1:12" x14ac:dyDescent="0.3">
      <c r="A116" s="159" t="s">
        <v>534</v>
      </c>
      <c r="B116" s="160" t="s">
        <v>63</v>
      </c>
      <c r="C116" s="161"/>
      <c r="D116" s="162"/>
      <c r="E116" s="162"/>
      <c r="F116" s="162"/>
      <c r="G116" s="162"/>
      <c r="I116" s="163"/>
      <c r="J116" s="164">
        <f>SUM(J117:J118)</f>
        <v>897480</v>
      </c>
      <c r="K116" s="155"/>
      <c r="L116" s="164">
        <f>SUM(L117:L118)</f>
        <v>760614.29999999993</v>
      </c>
    </row>
    <row r="117" spans="1:12" x14ac:dyDescent="0.3">
      <c r="A117" s="184" t="s">
        <v>535</v>
      </c>
      <c r="B117" s="176" t="s">
        <v>107</v>
      </c>
      <c r="C117" s="171" t="s">
        <v>426</v>
      </c>
      <c r="D117" s="172">
        <v>430</v>
      </c>
      <c r="E117" s="174">
        <v>1.8</v>
      </c>
      <c r="F117" s="173"/>
      <c r="G117" s="174">
        <f t="shared" ref="G117:G118" si="60">D117*E117</f>
        <v>774</v>
      </c>
      <c r="I117" s="175">
        <v>180</v>
      </c>
      <c r="J117" s="155">
        <f>G117*I117</f>
        <v>139320</v>
      </c>
      <c r="K117" s="169">
        <f t="shared" ref="K117:K118" si="61">$O$3</f>
        <v>0.84750000000000003</v>
      </c>
      <c r="L117" s="155">
        <f t="shared" ref="L117:L118" si="62">J117*K117</f>
        <v>118073.7</v>
      </c>
    </row>
    <row r="118" spans="1:12" x14ac:dyDescent="0.3">
      <c r="A118" s="184" t="s">
        <v>536</v>
      </c>
      <c r="B118" s="176" t="s">
        <v>108</v>
      </c>
      <c r="C118" s="171" t="s">
        <v>426</v>
      </c>
      <c r="D118" s="172">
        <v>2340</v>
      </c>
      <c r="E118" s="174">
        <v>1.8</v>
      </c>
      <c r="F118" s="173"/>
      <c r="G118" s="174">
        <f t="shared" si="60"/>
        <v>4212</v>
      </c>
      <c r="I118" s="175">
        <v>180</v>
      </c>
      <c r="J118" s="155">
        <f>G118*I118</f>
        <v>758160</v>
      </c>
      <c r="K118" s="169">
        <f t="shared" si="61"/>
        <v>0.84750000000000003</v>
      </c>
      <c r="L118" s="155">
        <f t="shared" si="62"/>
        <v>642540.6</v>
      </c>
    </row>
    <row r="119" spans="1:12" x14ac:dyDescent="0.3">
      <c r="A119" s="159" t="s">
        <v>537</v>
      </c>
      <c r="B119" s="160" t="s">
        <v>109</v>
      </c>
      <c r="C119" s="161"/>
      <c r="D119" s="162"/>
      <c r="E119" s="162"/>
      <c r="F119" s="162"/>
      <c r="G119" s="162"/>
      <c r="I119" s="163"/>
      <c r="J119" s="164">
        <f>SUM(J120:J122)</f>
        <v>149586.52919999999</v>
      </c>
      <c r="K119" s="155"/>
      <c r="L119" s="164">
        <f>SUM(L120:L122)</f>
        <v>126774.583497</v>
      </c>
    </row>
    <row r="120" spans="1:12" x14ac:dyDescent="0.3">
      <c r="A120" s="184" t="s">
        <v>538</v>
      </c>
      <c r="B120" s="184" t="s">
        <v>110</v>
      </c>
      <c r="C120" s="165" t="s">
        <v>453</v>
      </c>
      <c r="D120" s="172">
        <v>3</v>
      </c>
      <c r="E120" s="173"/>
      <c r="F120" s="173">
        <v>10</v>
      </c>
      <c r="G120" s="173">
        <f t="shared" ref="G120:G122" si="63">D120*F120</f>
        <v>30</v>
      </c>
      <c r="H120" s="205"/>
      <c r="I120" s="263">
        <v>1495.865292</v>
      </c>
      <c r="J120" s="155">
        <f t="shared" ref="J120:J122" si="64">I120*G120</f>
        <v>44875.958760000001</v>
      </c>
      <c r="K120" s="169">
        <f t="shared" ref="K120:K122" si="65">$O$3</f>
        <v>0.84750000000000003</v>
      </c>
      <c r="L120" s="155">
        <f t="shared" ref="L120:L122" si="66">J120*K120</f>
        <v>38032.375049100003</v>
      </c>
    </row>
    <row r="121" spans="1:12" x14ac:dyDescent="0.3">
      <c r="A121" s="184" t="s">
        <v>539</v>
      </c>
      <c r="B121" s="176" t="s">
        <v>111</v>
      </c>
      <c r="C121" s="165" t="s">
        <v>540</v>
      </c>
      <c r="D121" s="172">
        <v>2</v>
      </c>
      <c r="E121" s="173"/>
      <c r="F121" s="173">
        <v>10</v>
      </c>
      <c r="G121" s="173">
        <f t="shared" si="63"/>
        <v>20</v>
      </c>
      <c r="H121" s="205"/>
      <c r="I121" s="263">
        <v>1745.1761739999999</v>
      </c>
      <c r="J121" s="155">
        <f t="shared" si="64"/>
        <v>34903.523479999996</v>
      </c>
      <c r="K121" s="169">
        <f t="shared" si="65"/>
        <v>0.84750000000000003</v>
      </c>
      <c r="L121" s="155">
        <f t="shared" si="66"/>
        <v>29580.736149299999</v>
      </c>
    </row>
    <row r="122" spans="1:12" x14ac:dyDescent="0.3">
      <c r="A122" s="184" t="s">
        <v>541</v>
      </c>
      <c r="B122" s="176" t="s">
        <v>112</v>
      </c>
      <c r="C122" s="165" t="s">
        <v>540</v>
      </c>
      <c r="D122" s="172">
        <v>4</v>
      </c>
      <c r="E122" s="173"/>
      <c r="F122" s="173">
        <v>10</v>
      </c>
      <c r="G122" s="173">
        <f t="shared" si="63"/>
        <v>40</v>
      </c>
      <c r="H122" s="205"/>
      <c r="I122" s="263">
        <v>1745.1761739999999</v>
      </c>
      <c r="J122" s="155">
        <f t="shared" si="64"/>
        <v>69807.046959999992</v>
      </c>
      <c r="K122" s="169">
        <f t="shared" si="65"/>
        <v>0.84750000000000003</v>
      </c>
      <c r="L122" s="155">
        <f t="shared" si="66"/>
        <v>59161.472298599998</v>
      </c>
    </row>
    <row r="123" spans="1:12" x14ac:dyDescent="0.3">
      <c r="A123" s="159" t="s">
        <v>542</v>
      </c>
      <c r="B123" s="160" t="s">
        <v>95</v>
      </c>
      <c r="C123" s="161"/>
      <c r="D123" s="162"/>
      <c r="E123" s="162"/>
      <c r="F123" s="162"/>
      <c r="G123" s="162"/>
      <c r="I123" s="163"/>
      <c r="J123" s="164">
        <f>SUM(J124:J125)</f>
        <v>2687533.9113277001</v>
      </c>
      <c r="K123" s="155"/>
      <c r="L123" s="164">
        <f>SUM(L124:L125)</f>
        <v>2277684.9898502259</v>
      </c>
    </row>
    <row r="124" spans="1:12" x14ac:dyDescent="0.3">
      <c r="A124" s="184" t="s">
        <v>543</v>
      </c>
      <c r="B124" s="176" t="s">
        <v>113</v>
      </c>
      <c r="C124" s="171" t="s">
        <v>544</v>
      </c>
      <c r="D124" s="172">
        <v>1</v>
      </c>
      <c r="E124" s="173"/>
      <c r="F124" s="174">
        <v>1458.02</v>
      </c>
      <c r="G124" s="174">
        <f>D124*F124</f>
        <v>1458.02</v>
      </c>
      <c r="I124" s="180">
        <v>1246.55441</v>
      </c>
      <c r="J124" s="155">
        <f>G124*I124</f>
        <v>1817501.2608681999</v>
      </c>
      <c r="K124" s="169">
        <f t="shared" ref="K124:K125" si="67">$O$3</f>
        <v>0.84750000000000003</v>
      </c>
      <c r="L124" s="155">
        <f t="shared" ref="L124:L125" si="68">J124*K124</f>
        <v>1540332.3185857995</v>
      </c>
    </row>
    <row r="125" spans="1:12" x14ac:dyDescent="0.3">
      <c r="A125" s="184" t="s">
        <v>545</v>
      </c>
      <c r="B125" s="176" t="s">
        <v>114</v>
      </c>
      <c r="C125" s="171" t="s">
        <v>546</v>
      </c>
      <c r="D125" s="172">
        <v>1</v>
      </c>
      <c r="E125" s="173"/>
      <c r="F125" s="174">
        <v>697.95</v>
      </c>
      <c r="G125" s="174">
        <f t="shared" ref="G125" si="69">D125*F125</f>
        <v>697.95</v>
      </c>
      <c r="I125" s="180">
        <v>1246.55441</v>
      </c>
      <c r="J125" s="155">
        <f t="shared" ref="J125" si="70">G125*I125</f>
        <v>870032.65045950003</v>
      </c>
      <c r="K125" s="169">
        <f t="shared" si="67"/>
        <v>0.84750000000000003</v>
      </c>
      <c r="L125" s="155">
        <f t="shared" si="68"/>
        <v>737352.67126442632</v>
      </c>
    </row>
    <row r="126" spans="1:12" x14ac:dyDescent="0.3">
      <c r="A126" s="159" t="s">
        <v>547</v>
      </c>
      <c r="B126" s="160" t="s">
        <v>77</v>
      </c>
      <c r="C126" s="161"/>
      <c r="D126" s="162"/>
      <c r="E126" s="162"/>
      <c r="F126" s="162"/>
      <c r="G126" s="162"/>
      <c r="I126" s="163"/>
      <c r="J126" s="164">
        <f>SUM(J127:J128)</f>
        <v>114772</v>
      </c>
      <c r="K126" s="155"/>
      <c r="L126" s="164">
        <f>SUM(L127:L128)</f>
        <v>97269.27</v>
      </c>
    </row>
    <row r="127" spans="1:12" x14ac:dyDescent="0.3">
      <c r="A127" s="184" t="s">
        <v>548</v>
      </c>
      <c r="B127" s="176" t="s">
        <v>115</v>
      </c>
      <c r="C127" s="171" t="s">
        <v>549</v>
      </c>
      <c r="D127" s="172">
        <v>1</v>
      </c>
      <c r="E127" s="173"/>
      <c r="F127" s="174">
        <v>200</v>
      </c>
      <c r="G127" s="174">
        <f t="shared" ref="G127:G128" si="71">D127*F127</f>
        <v>200</v>
      </c>
      <c r="I127" s="178">
        <v>286.93</v>
      </c>
      <c r="J127" s="155">
        <f t="shared" ref="J127" si="72">G127*I127</f>
        <v>57386</v>
      </c>
      <c r="K127" s="169">
        <f t="shared" ref="K127:K128" si="73">$O$3</f>
        <v>0.84750000000000003</v>
      </c>
      <c r="L127" s="155">
        <f>J127*K127</f>
        <v>48634.635000000002</v>
      </c>
    </row>
    <row r="128" spans="1:12" x14ac:dyDescent="0.3">
      <c r="A128" s="184" t="s">
        <v>550</v>
      </c>
      <c r="B128" s="176" t="s">
        <v>116</v>
      </c>
      <c r="C128" s="171" t="s">
        <v>549</v>
      </c>
      <c r="D128" s="172">
        <v>1</v>
      </c>
      <c r="E128" s="173"/>
      <c r="F128" s="174">
        <v>200</v>
      </c>
      <c r="G128" s="174">
        <f t="shared" si="71"/>
        <v>200</v>
      </c>
      <c r="I128" s="178">
        <v>286.93</v>
      </c>
      <c r="J128" s="155">
        <f>G128*I128</f>
        <v>57386</v>
      </c>
      <c r="K128" s="169">
        <f t="shared" si="73"/>
        <v>0.84750000000000003</v>
      </c>
      <c r="L128" s="155">
        <f t="shared" ref="L128" si="74">J128*K128</f>
        <v>48634.635000000002</v>
      </c>
    </row>
    <row r="129" spans="1:12" ht="19.5" customHeight="1" x14ac:dyDescent="0.3">
      <c r="A129" s="156" t="s">
        <v>551</v>
      </c>
      <c r="B129" s="243" t="s">
        <v>117</v>
      </c>
      <c r="C129" s="243"/>
      <c r="D129" s="243"/>
      <c r="E129" s="181"/>
      <c r="F129" s="182"/>
      <c r="G129" s="182"/>
      <c r="I129" s="183"/>
      <c r="J129" s="158">
        <f>J130+J136+J139+J141+J145+J147+J149+J151+J153</f>
        <v>3906896.1008612001</v>
      </c>
      <c r="K129" s="155"/>
      <c r="L129" s="158">
        <f>L130+L136+L139+L141+L145+L147+L149+L151+L153</f>
        <v>3311094.445479867</v>
      </c>
    </row>
    <row r="130" spans="1:12" x14ac:dyDescent="0.3">
      <c r="A130" s="159" t="s">
        <v>552</v>
      </c>
      <c r="B130" s="160" t="s">
        <v>39</v>
      </c>
      <c r="C130" s="161"/>
      <c r="D130" s="162"/>
      <c r="E130" s="162"/>
      <c r="F130" s="162"/>
      <c r="G130" s="162"/>
      <c r="I130" s="163"/>
      <c r="J130" s="164">
        <f>SUM(J131:J135)</f>
        <v>103500</v>
      </c>
      <c r="K130" s="155"/>
      <c r="L130" s="164">
        <f>SUM(L131:L135)</f>
        <v>87716.25</v>
      </c>
    </row>
    <row r="131" spans="1:12" x14ac:dyDescent="0.3">
      <c r="A131" s="176" t="s">
        <v>553</v>
      </c>
      <c r="B131" s="176" t="s">
        <v>199</v>
      </c>
      <c r="C131" s="171" t="s">
        <v>408</v>
      </c>
      <c r="D131" s="166">
        <v>4</v>
      </c>
      <c r="E131" s="167"/>
      <c r="F131" s="173"/>
      <c r="G131" s="173"/>
      <c r="I131" s="168">
        <v>5000</v>
      </c>
      <c r="J131" s="155">
        <f t="shared" ref="J131:J134" si="75">D131*I131</f>
        <v>20000</v>
      </c>
      <c r="K131" s="169">
        <f t="shared" ref="K131:K135" si="76">$O$3</f>
        <v>0.84750000000000003</v>
      </c>
      <c r="L131" s="155">
        <f t="shared" ref="L131:L135" si="77">J131*K131</f>
        <v>16950</v>
      </c>
    </row>
    <row r="132" spans="1:12" x14ac:dyDescent="0.3">
      <c r="A132" s="176"/>
      <c r="B132" s="176"/>
      <c r="C132" s="171" t="s">
        <v>480</v>
      </c>
      <c r="D132" s="166">
        <v>3</v>
      </c>
      <c r="E132" s="167"/>
      <c r="F132" s="173"/>
      <c r="G132" s="173"/>
      <c r="I132" s="168">
        <v>5000</v>
      </c>
      <c r="J132" s="155">
        <f t="shared" si="75"/>
        <v>15000</v>
      </c>
      <c r="K132" s="169">
        <f t="shared" si="76"/>
        <v>0.84750000000000003</v>
      </c>
      <c r="L132" s="155">
        <f t="shared" si="77"/>
        <v>12712.5</v>
      </c>
    </row>
    <row r="133" spans="1:12" x14ac:dyDescent="0.3">
      <c r="A133" s="176" t="s">
        <v>554</v>
      </c>
      <c r="B133" s="176" t="s">
        <v>200</v>
      </c>
      <c r="C133" s="171" t="s">
        <v>410</v>
      </c>
      <c r="D133" s="166">
        <v>5</v>
      </c>
      <c r="E133" s="167"/>
      <c r="F133" s="173"/>
      <c r="G133" s="173"/>
      <c r="I133" s="168">
        <v>5000</v>
      </c>
      <c r="J133" s="155">
        <f t="shared" si="75"/>
        <v>25000</v>
      </c>
      <c r="K133" s="169">
        <f t="shared" si="76"/>
        <v>0.84750000000000003</v>
      </c>
      <c r="L133" s="155">
        <f t="shared" si="77"/>
        <v>21187.5</v>
      </c>
    </row>
    <row r="134" spans="1:12" x14ac:dyDescent="0.3">
      <c r="A134" s="176"/>
      <c r="B134" s="176"/>
      <c r="C134" s="171" t="s">
        <v>555</v>
      </c>
      <c r="D134" s="166">
        <v>5</v>
      </c>
      <c r="E134" s="167"/>
      <c r="F134" s="173"/>
      <c r="G134" s="173"/>
      <c r="I134" s="168">
        <v>5000</v>
      </c>
      <c r="J134" s="155">
        <f t="shared" si="75"/>
        <v>25000</v>
      </c>
      <c r="K134" s="169">
        <f t="shared" si="76"/>
        <v>0.84750000000000003</v>
      </c>
      <c r="L134" s="155">
        <f t="shared" si="77"/>
        <v>21187.5</v>
      </c>
    </row>
    <row r="135" spans="1:12" x14ac:dyDescent="0.3">
      <c r="A135" s="184" t="s">
        <v>556</v>
      </c>
      <c r="B135" s="176" t="s">
        <v>118</v>
      </c>
      <c r="C135" s="171" t="s">
        <v>557</v>
      </c>
      <c r="D135" s="166">
        <v>1</v>
      </c>
      <c r="E135" s="167"/>
      <c r="F135" s="179">
        <v>16</v>
      </c>
      <c r="G135" s="174">
        <f t="shared" ref="G135" si="78">D135*F135</f>
        <v>16</v>
      </c>
      <c r="I135" s="155">
        <v>18500</v>
      </c>
      <c r="J135" s="155">
        <f>D135*I135</f>
        <v>18500</v>
      </c>
      <c r="K135" s="169">
        <f t="shared" si="76"/>
        <v>0.84750000000000003</v>
      </c>
      <c r="L135" s="155">
        <f t="shared" si="77"/>
        <v>15678.75</v>
      </c>
    </row>
    <row r="136" spans="1:12" x14ac:dyDescent="0.3">
      <c r="A136" s="159" t="s">
        <v>558</v>
      </c>
      <c r="B136" s="160" t="s">
        <v>188</v>
      </c>
      <c r="C136" s="161"/>
      <c r="D136" s="162"/>
      <c r="E136" s="162"/>
      <c r="F136" s="162"/>
      <c r="G136" s="162"/>
      <c r="I136" s="163"/>
      <c r="J136" s="164">
        <f>SUM(J137:J138)</f>
        <v>70000</v>
      </c>
      <c r="K136" s="155"/>
      <c r="L136" s="164">
        <f>SUM(L137:L138)</f>
        <v>59325</v>
      </c>
    </row>
    <row r="137" spans="1:12" x14ac:dyDescent="0.3">
      <c r="A137" s="176" t="s">
        <v>559</v>
      </c>
      <c r="B137" s="176" t="s">
        <v>200</v>
      </c>
      <c r="C137" s="171" t="s">
        <v>560</v>
      </c>
      <c r="D137" s="166">
        <v>10</v>
      </c>
      <c r="E137" s="167"/>
      <c r="F137" s="173"/>
      <c r="G137" s="173"/>
      <c r="I137" s="168">
        <v>5000</v>
      </c>
      <c r="J137" s="155">
        <f t="shared" ref="J137:J138" si="79">D137*I137</f>
        <v>50000</v>
      </c>
      <c r="K137" s="169">
        <f t="shared" ref="K137:K138" si="80">$O$3</f>
        <v>0.84750000000000003</v>
      </c>
      <c r="L137" s="155">
        <f t="shared" ref="L137:L138" si="81">J137*K137</f>
        <v>42375</v>
      </c>
    </row>
    <row r="138" spans="1:12" x14ac:dyDescent="0.3">
      <c r="A138" s="176"/>
      <c r="B138" s="176"/>
      <c r="C138" s="171" t="s">
        <v>561</v>
      </c>
      <c r="D138" s="166">
        <v>4</v>
      </c>
      <c r="E138" s="167"/>
      <c r="F138" s="173"/>
      <c r="G138" s="173"/>
      <c r="I138" s="168">
        <v>5000</v>
      </c>
      <c r="J138" s="155">
        <f t="shared" si="79"/>
        <v>20000</v>
      </c>
      <c r="K138" s="169">
        <f t="shared" si="80"/>
        <v>0.84750000000000003</v>
      </c>
      <c r="L138" s="155">
        <f t="shared" si="81"/>
        <v>16950</v>
      </c>
    </row>
    <row r="139" spans="1:12" x14ac:dyDescent="0.3">
      <c r="A139" s="159" t="s">
        <v>562</v>
      </c>
      <c r="B139" s="160" t="s">
        <v>52</v>
      </c>
      <c r="C139" s="161"/>
      <c r="D139" s="162"/>
      <c r="E139" s="162"/>
      <c r="F139" s="162"/>
      <c r="G139" s="162"/>
      <c r="I139" s="163"/>
      <c r="J139" s="164">
        <f>SUM(J140)</f>
        <v>314574.55</v>
      </c>
      <c r="K139" s="155"/>
      <c r="L139" s="164">
        <f>SUM(L140)</f>
        <v>266601.931125</v>
      </c>
    </row>
    <row r="140" spans="1:12" x14ac:dyDescent="0.3">
      <c r="A140" s="184" t="s">
        <v>563</v>
      </c>
      <c r="B140" s="176" t="s">
        <v>119</v>
      </c>
      <c r="C140" s="171" t="s">
        <v>564</v>
      </c>
      <c r="D140" s="166">
        <v>1</v>
      </c>
      <c r="E140" s="167"/>
      <c r="F140" s="174">
        <v>1534.51</v>
      </c>
      <c r="G140" s="174">
        <f>D140*F140</f>
        <v>1534.51</v>
      </c>
      <c r="I140" s="178">
        <v>205</v>
      </c>
      <c r="J140" s="155">
        <f>G140*I140</f>
        <v>314574.55</v>
      </c>
      <c r="K140" s="169">
        <f t="shared" ref="K140" si="82">$O$3</f>
        <v>0.84750000000000003</v>
      </c>
      <c r="L140" s="155">
        <f>J140*K140</f>
        <v>266601.931125</v>
      </c>
    </row>
    <row r="141" spans="1:12" x14ac:dyDescent="0.3">
      <c r="A141" s="159" t="s">
        <v>565</v>
      </c>
      <c r="B141" s="160" t="s">
        <v>56</v>
      </c>
      <c r="C141" s="161"/>
      <c r="D141" s="162"/>
      <c r="E141" s="162"/>
      <c r="F141" s="162"/>
      <c r="G141" s="162"/>
      <c r="I141" s="163"/>
      <c r="J141" s="164">
        <f>SUM(J142:J144)</f>
        <v>2282741</v>
      </c>
      <c r="K141" s="155"/>
      <c r="L141" s="164">
        <f>SUM(L142:L144)</f>
        <v>1934622.9975000001</v>
      </c>
    </row>
    <row r="142" spans="1:12" ht="20.399999999999999" customHeight="1" x14ac:dyDescent="0.3">
      <c r="A142" s="184" t="s">
        <v>566</v>
      </c>
      <c r="B142" s="176" t="s">
        <v>120</v>
      </c>
      <c r="C142" s="171" t="s">
        <v>496</v>
      </c>
      <c r="D142" s="166">
        <v>2</v>
      </c>
      <c r="E142" s="167"/>
      <c r="F142" s="174">
        <v>10</v>
      </c>
      <c r="G142" s="174">
        <f t="shared" ref="G142:G144" si="83">D142*F142</f>
        <v>20</v>
      </c>
      <c r="I142" s="175">
        <v>1018.95</v>
      </c>
      <c r="J142" s="155">
        <f t="shared" ref="J142:J143" si="84">D142*I142*G142</f>
        <v>40758</v>
      </c>
      <c r="K142" s="169">
        <f t="shared" ref="K142:K144" si="85">$O$3</f>
        <v>0.84750000000000003</v>
      </c>
      <c r="L142" s="155">
        <f t="shared" ref="L142:L144" si="86">J142*K142</f>
        <v>34542.404999999999</v>
      </c>
    </row>
    <row r="143" spans="1:12" ht="20.399999999999999" customHeight="1" x14ac:dyDescent="0.3">
      <c r="A143" s="184" t="s">
        <v>567</v>
      </c>
      <c r="B143" s="176" t="s">
        <v>121</v>
      </c>
      <c r="C143" s="171" t="s">
        <v>496</v>
      </c>
      <c r="D143" s="166">
        <v>2</v>
      </c>
      <c r="E143" s="167"/>
      <c r="F143" s="174">
        <v>10</v>
      </c>
      <c r="G143" s="174">
        <f t="shared" si="83"/>
        <v>20</v>
      </c>
      <c r="I143" s="175">
        <v>1018.95</v>
      </c>
      <c r="J143" s="155">
        <f t="shared" si="84"/>
        <v>40758</v>
      </c>
      <c r="K143" s="169">
        <f t="shared" si="85"/>
        <v>0.84750000000000003</v>
      </c>
      <c r="L143" s="155">
        <f t="shared" si="86"/>
        <v>34542.404999999999</v>
      </c>
    </row>
    <row r="144" spans="1:12" ht="27.6" x14ac:dyDescent="0.3">
      <c r="A144" s="184" t="s">
        <v>568</v>
      </c>
      <c r="B144" s="176" t="s">
        <v>122</v>
      </c>
      <c r="C144" s="171" t="s">
        <v>569</v>
      </c>
      <c r="D144" s="166">
        <v>1</v>
      </c>
      <c r="E144" s="167"/>
      <c r="F144" s="173">
        <v>1693.25</v>
      </c>
      <c r="G144" s="173">
        <f t="shared" si="83"/>
        <v>1693.25</v>
      </c>
      <c r="I144" s="155">
        <v>1300</v>
      </c>
      <c r="J144" s="155">
        <f t="shared" ref="J144" si="87">G144*I144</f>
        <v>2201225</v>
      </c>
      <c r="K144" s="169">
        <f t="shared" si="85"/>
        <v>0.84750000000000003</v>
      </c>
      <c r="L144" s="155">
        <f t="shared" si="86"/>
        <v>1865538.1875</v>
      </c>
    </row>
    <row r="145" spans="1:12" x14ac:dyDescent="0.3">
      <c r="A145" s="159" t="s">
        <v>570</v>
      </c>
      <c r="B145" s="160" t="s">
        <v>63</v>
      </c>
      <c r="C145" s="161"/>
      <c r="D145" s="162"/>
      <c r="E145" s="162"/>
      <c r="F145" s="162"/>
      <c r="G145" s="162"/>
      <c r="I145" s="163"/>
      <c r="J145" s="164">
        <f>SUM(J146)</f>
        <v>97200</v>
      </c>
      <c r="K145" s="155"/>
      <c r="L145" s="164">
        <f>SUM(L146)</f>
        <v>82377</v>
      </c>
    </row>
    <row r="146" spans="1:12" x14ac:dyDescent="0.3">
      <c r="A146" s="184" t="s">
        <v>571</v>
      </c>
      <c r="B146" s="176" t="s">
        <v>123</v>
      </c>
      <c r="C146" s="171" t="s">
        <v>426</v>
      </c>
      <c r="D146" s="166">
        <v>300</v>
      </c>
      <c r="E146" s="174">
        <v>1.8</v>
      </c>
      <c r="F146" s="173"/>
      <c r="G146" s="174">
        <f>D146*E146</f>
        <v>540</v>
      </c>
      <c r="I146" s="175">
        <v>180</v>
      </c>
      <c r="J146" s="155">
        <f>G146*I146</f>
        <v>97200</v>
      </c>
      <c r="K146" s="169">
        <f t="shared" ref="K146" si="88">$O$3</f>
        <v>0.84750000000000003</v>
      </c>
      <c r="L146" s="155">
        <f>J146*K146</f>
        <v>82377</v>
      </c>
    </row>
    <row r="147" spans="1:12" x14ac:dyDescent="0.3">
      <c r="A147" s="159" t="s">
        <v>572</v>
      </c>
      <c r="B147" s="160" t="s">
        <v>67</v>
      </c>
      <c r="C147" s="161"/>
      <c r="D147" s="162"/>
      <c r="E147" s="162"/>
      <c r="F147" s="162"/>
      <c r="G147" s="162"/>
      <c r="I147" s="163"/>
      <c r="J147" s="164">
        <f>SUM(J148)</f>
        <v>74793.5</v>
      </c>
      <c r="K147" s="155"/>
      <c r="L147" s="164">
        <f>SUM(L148)</f>
        <v>63387.491249999999</v>
      </c>
    </row>
    <row r="148" spans="1:12" x14ac:dyDescent="0.3">
      <c r="A148" s="184" t="s">
        <v>573</v>
      </c>
      <c r="B148" s="176" t="s">
        <v>124</v>
      </c>
      <c r="C148" s="171" t="s">
        <v>574</v>
      </c>
      <c r="D148" s="166">
        <v>5</v>
      </c>
      <c r="E148" s="167"/>
      <c r="F148" s="174">
        <v>10</v>
      </c>
      <c r="G148" s="174">
        <f t="shared" ref="G148" si="89">D148*F148</f>
        <v>50</v>
      </c>
      <c r="I148" s="178">
        <v>1495.87</v>
      </c>
      <c r="J148" s="155">
        <f>G148*I148</f>
        <v>74793.5</v>
      </c>
      <c r="K148" s="169">
        <f t="shared" ref="K148" si="90">$O$3</f>
        <v>0.84750000000000003</v>
      </c>
      <c r="L148" s="155">
        <f>J148*K148</f>
        <v>63387.491249999999</v>
      </c>
    </row>
    <row r="149" spans="1:12" x14ac:dyDescent="0.3">
      <c r="A149" s="159" t="s">
        <v>575</v>
      </c>
      <c r="B149" s="160" t="s">
        <v>95</v>
      </c>
      <c r="C149" s="161"/>
      <c r="D149" s="162"/>
      <c r="E149" s="162"/>
      <c r="F149" s="162"/>
      <c r="G149" s="162"/>
      <c r="I149" s="163"/>
      <c r="J149" s="164">
        <f>SUM(J150)</f>
        <v>679771.05086120008</v>
      </c>
      <c r="K149" s="155"/>
      <c r="L149" s="164">
        <f>SUM(L150)</f>
        <v>576105.96560486709</v>
      </c>
    </row>
    <row r="150" spans="1:12" x14ac:dyDescent="0.3">
      <c r="A150" s="184" t="s">
        <v>576</v>
      </c>
      <c r="B150" s="176" t="s">
        <v>125</v>
      </c>
      <c r="C150" s="171" t="s">
        <v>577</v>
      </c>
      <c r="D150" s="166">
        <v>1</v>
      </c>
      <c r="E150" s="167"/>
      <c r="F150" s="174">
        <v>545.32000000000005</v>
      </c>
      <c r="G150" s="174">
        <f t="shared" ref="G150" si="91">D150*F150</f>
        <v>545.32000000000005</v>
      </c>
      <c r="I150" s="180">
        <v>1246.55441</v>
      </c>
      <c r="J150" s="155">
        <f>G150*I150</f>
        <v>679771.05086120008</v>
      </c>
      <c r="K150" s="169">
        <f t="shared" ref="K150" si="92">$O$3</f>
        <v>0.84750000000000003</v>
      </c>
      <c r="L150" s="155">
        <f>J150*K150</f>
        <v>576105.96560486709</v>
      </c>
    </row>
    <row r="151" spans="1:12" x14ac:dyDescent="0.3">
      <c r="A151" s="159" t="s">
        <v>578</v>
      </c>
      <c r="B151" s="160" t="s">
        <v>77</v>
      </c>
      <c r="C151" s="161"/>
      <c r="D151" s="162"/>
      <c r="E151" s="162"/>
      <c r="F151" s="162"/>
      <c r="G151" s="162"/>
      <c r="I151" s="163"/>
      <c r="J151" s="164">
        <f>SUM(J152)</f>
        <v>57386</v>
      </c>
      <c r="K151" s="155"/>
      <c r="L151" s="164">
        <f>SUM(L152)</f>
        <v>48634.635000000002</v>
      </c>
    </row>
    <row r="152" spans="1:12" x14ac:dyDescent="0.3">
      <c r="A152" s="184" t="s">
        <v>579</v>
      </c>
      <c r="B152" s="176" t="s">
        <v>126</v>
      </c>
      <c r="C152" s="171" t="s">
        <v>580</v>
      </c>
      <c r="D152" s="166">
        <v>1</v>
      </c>
      <c r="E152" s="167"/>
      <c r="F152" s="174">
        <v>200</v>
      </c>
      <c r="G152" s="174">
        <f t="shared" ref="G152" si="93">D152*F152</f>
        <v>200</v>
      </c>
      <c r="I152" s="178">
        <v>286.93</v>
      </c>
      <c r="J152" s="155">
        <f>G152*I152</f>
        <v>57386</v>
      </c>
      <c r="K152" s="169">
        <f t="shared" ref="K152" si="94">$O$3</f>
        <v>0.84750000000000003</v>
      </c>
      <c r="L152" s="155">
        <f>J152*K152</f>
        <v>48634.635000000002</v>
      </c>
    </row>
    <row r="153" spans="1:12" x14ac:dyDescent="0.3">
      <c r="A153" s="159" t="s">
        <v>581</v>
      </c>
      <c r="B153" s="160" t="s">
        <v>82</v>
      </c>
      <c r="C153" s="161"/>
      <c r="D153" s="162"/>
      <c r="E153" s="162"/>
      <c r="F153" s="162"/>
      <c r="G153" s="162"/>
      <c r="I153" s="163"/>
      <c r="J153" s="164">
        <f>SUM(J154)</f>
        <v>226930</v>
      </c>
      <c r="K153" s="155"/>
      <c r="L153" s="164">
        <f>SUM(L154)</f>
        <v>192323.17500000002</v>
      </c>
    </row>
    <row r="154" spans="1:12" x14ac:dyDescent="0.3">
      <c r="A154" s="184" t="s">
        <v>582</v>
      </c>
      <c r="B154" s="176" t="s">
        <v>127</v>
      </c>
      <c r="C154" s="171" t="s">
        <v>583</v>
      </c>
      <c r="D154" s="166">
        <v>1</v>
      </c>
      <c r="E154" s="167"/>
      <c r="F154" s="174">
        <v>1000</v>
      </c>
      <c r="G154" s="174">
        <f t="shared" ref="G154" si="95">D154*F154</f>
        <v>1000</v>
      </c>
      <c r="I154" s="178">
        <v>226.93</v>
      </c>
      <c r="J154" s="155">
        <f>G154*I154</f>
        <v>226930</v>
      </c>
      <c r="K154" s="169">
        <f t="shared" ref="K154" si="96">$O$3</f>
        <v>0.84750000000000003</v>
      </c>
      <c r="L154" s="155">
        <f>J154*K154</f>
        <v>192323.17500000002</v>
      </c>
    </row>
    <row r="155" spans="1:12" ht="19.5" customHeight="1" x14ac:dyDescent="0.3">
      <c r="A155" s="156" t="s">
        <v>584</v>
      </c>
      <c r="B155" s="243" t="s">
        <v>128</v>
      </c>
      <c r="C155" s="243"/>
      <c r="D155" s="243"/>
      <c r="E155" s="181"/>
      <c r="F155" s="182"/>
      <c r="G155" s="182"/>
      <c r="I155" s="183"/>
      <c r="J155" s="158">
        <f>J156+J161+J164+J166+J171+J173</f>
        <v>2907973.3000000003</v>
      </c>
      <c r="K155" s="155"/>
      <c r="L155" s="158">
        <f>L156+L161+L164+L166+L171+L173</f>
        <v>2464507.3717499999</v>
      </c>
    </row>
    <row r="156" spans="1:12" x14ac:dyDescent="0.3">
      <c r="A156" s="159" t="s">
        <v>585</v>
      </c>
      <c r="B156" s="160" t="s">
        <v>39</v>
      </c>
      <c r="C156" s="161"/>
      <c r="D156" s="162"/>
      <c r="E156" s="162"/>
      <c r="F156" s="162"/>
      <c r="G156" s="162"/>
      <c r="I156" s="163"/>
      <c r="J156" s="164">
        <f>SUM(J157:J160)</f>
        <v>65000</v>
      </c>
      <c r="K156" s="155"/>
      <c r="L156" s="164">
        <f>SUM(L157:L160)</f>
        <v>55087.5</v>
      </c>
    </row>
    <row r="157" spans="1:12" x14ac:dyDescent="0.3">
      <c r="A157" s="176" t="s">
        <v>586</v>
      </c>
      <c r="B157" s="176" t="s">
        <v>201</v>
      </c>
      <c r="C157" s="171" t="s">
        <v>410</v>
      </c>
      <c r="D157" s="166">
        <v>2</v>
      </c>
      <c r="E157" s="167"/>
      <c r="F157" s="167"/>
      <c r="G157" s="167"/>
      <c r="I157" s="168">
        <v>5000</v>
      </c>
      <c r="J157" s="155">
        <f t="shared" ref="J157:J160" si="97">D157*I157</f>
        <v>10000</v>
      </c>
      <c r="K157" s="169">
        <f t="shared" ref="K157:K160" si="98">$O$3</f>
        <v>0.84750000000000003</v>
      </c>
      <c r="L157" s="155">
        <f t="shared" ref="L157:L160" si="99">J157*K157</f>
        <v>8475</v>
      </c>
    </row>
    <row r="158" spans="1:12" x14ac:dyDescent="0.3">
      <c r="A158" s="176"/>
      <c r="B158" s="176"/>
      <c r="C158" s="171" t="s">
        <v>555</v>
      </c>
      <c r="D158" s="166">
        <v>3</v>
      </c>
      <c r="E158" s="167"/>
      <c r="F158" s="167"/>
      <c r="G158" s="167"/>
      <c r="I158" s="168">
        <v>5000</v>
      </c>
      <c r="J158" s="155">
        <f t="shared" si="97"/>
        <v>15000</v>
      </c>
      <c r="K158" s="169">
        <f t="shared" si="98"/>
        <v>0.84750000000000003</v>
      </c>
      <c r="L158" s="155">
        <f t="shared" si="99"/>
        <v>12712.5</v>
      </c>
    </row>
    <row r="159" spans="1:12" x14ac:dyDescent="0.3">
      <c r="A159" s="176" t="s">
        <v>587</v>
      </c>
      <c r="B159" s="176" t="s">
        <v>202</v>
      </c>
      <c r="C159" s="171" t="s">
        <v>588</v>
      </c>
      <c r="D159" s="166">
        <v>3</v>
      </c>
      <c r="E159" s="167"/>
      <c r="F159" s="167"/>
      <c r="G159" s="167"/>
      <c r="I159" s="168">
        <v>5000</v>
      </c>
      <c r="J159" s="155">
        <f t="shared" si="97"/>
        <v>15000</v>
      </c>
      <c r="K159" s="169">
        <f t="shared" si="98"/>
        <v>0.84750000000000003</v>
      </c>
      <c r="L159" s="155">
        <f t="shared" si="99"/>
        <v>12712.5</v>
      </c>
    </row>
    <row r="160" spans="1:12" x14ac:dyDescent="0.3">
      <c r="A160" s="176"/>
      <c r="B160" s="176"/>
      <c r="C160" s="171" t="s">
        <v>408</v>
      </c>
      <c r="D160" s="166">
        <v>5</v>
      </c>
      <c r="E160" s="167"/>
      <c r="F160" s="167"/>
      <c r="G160" s="167"/>
      <c r="I160" s="168">
        <v>5000</v>
      </c>
      <c r="J160" s="155">
        <f t="shared" si="97"/>
        <v>25000</v>
      </c>
      <c r="K160" s="169">
        <f t="shared" si="98"/>
        <v>0.84750000000000003</v>
      </c>
      <c r="L160" s="155">
        <f t="shared" si="99"/>
        <v>21187.5</v>
      </c>
    </row>
    <row r="161" spans="1:12" x14ac:dyDescent="0.3">
      <c r="A161" s="159" t="s">
        <v>589</v>
      </c>
      <c r="B161" s="160" t="s">
        <v>188</v>
      </c>
      <c r="C161" s="161"/>
      <c r="D161" s="162"/>
      <c r="E161" s="162"/>
      <c r="F161" s="162"/>
      <c r="G161" s="162"/>
      <c r="I161" s="163"/>
      <c r="J161" s="164">
        <f>SUM(J162:J163)</f>
        <v>40000</v>
      </c>
      <c r="K161" s="155"/>
      <c r="L161" s="164">
        <f>SUM(L162:L163)</f>
        <v>33900</v>
      </c>
    </row>
    <row r="162" spans="1:12" x14ac:dyDescent="0.3">
      <c r="A162" s="184" t="s">
        <v>590</v>
      </c>
      <c r="B162" s="176" t="s">
        <v>201</v>
      </c>
      <c r="C162" s="171" t="s">
        <v>588</v>
      </c>
      <c r="D162" s="166">
        <v>4</v>
      </c>
      <c r="E162" s="167"/>
      <c r="F162" s="167"/>
      <c r="G162" s="167"/>
      <c r="I162" s="168">
        <v>5000</v>
      </c>
      <c r="J162" s="155">
        <f t="shared" ref="J162:J163" si="100">D162*I162</f>
        <v>20000</v>
      </c>
      <c r="K162" s="169">
        <f t="shared" ref="K162:K163" si="101">$O$3</f>
        <v>0.84750000000000003</v>
      </c>
      <c r="L162" s="155">
        <f t="shared" ref="L162:L163" si="102">J162*K162</f>
        <v>16950</v>
      </c>
    </row>
    <row r="163" spans="1:12" x14ac:dyDescent="0.3">
      <c r="A163" s="184" t="s">
        <v>591</v>
      </c>
      <c r="B163" s="176" t="s">
        <v>203</v>
      </c>
      <c r="C163" s="171" t="s">
        <v>588</v>
      </c>
      <c r="D163" s="166">
        <v>4</v>
      </c>
      <c r="E163" s="167"/>
      <c r="F163" s="167"/>
      <c r="G163" s="167"/>
      <c r="I163" s="168">
        <v>5000</v>
      </c>
      <c r="J163" s="155">
        <f t="shared" si="100"/>
        <v>20000</v>
      </c>
      <c r="K163" s="169">
        <f t="shared" si="101"/>
        <v>0.84750000000000003</v>
      </c>
      <c r="L163" s="155">
        <f t="shared" si="102"/>
        <v>16950</v>
      </c>
    </row>
    <row r="164" spans="1:12" x14ac:dyDescent="0.3">
      <c r="A164" s="159" t="s">
        <v>592</v>
      </c>
      <c r="B164" s="160" t="s">
        <v>48</v>
      </c>
      <c r="C164" s="161"/>
      <c r="D164" s="162"/>
      <c r="E164" s="162"/>
      <c r="F164" s="162"/>
      <c r="G164" s="162"/>
      <c r="I164" s="163"/>
      <c r="J164" s="164">
        <f>SUM(J165)</f>
        <v>1684800</v>
      </c>
      <c r="K164" s="155"/>
      <c r="L164" s="164">
        <f>SUM(L165)</f>
        <v>1427868</v>
      </c>
    </row>
    <row r="165" spans="1:12" x14ac:dyDescent="0.3">
      <c r="A165" s="184" t="s">
        <v>593</v>
      </c>
      <c r="B165" s="176" t="s">
        <v>129</v>
      </c>
      <c r="C165" s="171" t="s">
        <v>503</v>
      </c>
      <c r="D165" s="166">
        <v>7800</v>
      </c>
      <c r="E165" s="174">
        <v>1.8</v>
      </c>
      <c r="F165" s="173"/>
      <c r="G165" s="174">
        <f>D165*E165</f>
        <v>14040</v>
      </c>
      <c r="I165" s="175">
        <v>120</v>
      </c>
      <c r="J165" s="155">
        <f>G165*I165</f>
        <v>1684800</v>
      </c>
      <c r="K165" s="169">
        <f t="shared" ref="K165" si="103">$O$3</f>
        <v>0.84750000000000003</v>
      </c>
      <c r="L165" s="155">
        <f>J165*K165</f>
        <v>1427868</v>
      </c>
    </row>
    <row r="166" spans="1:12" x14ac:dyDescent="0.3">
      <c r="A166" s="159" t="s">
        <v>594</v>
      </c>
      <c r="B166" s="160" t="s">
        <v>56</v>
      </c>
      <c r="C166" s="161"/>
      <c r="D166" s="162"/>
      <c r="E166" s="162"/>
      <c r="F166" s="162"/>
      <c r="G166" s="162"/>
      <c r="I166" s="163"/>
      <c r="J166" s="164">
        <f>SUM(J167:J170)</f>
        <v>581137</v>
      </c>
      <c r="K166" s="155"/>
      <c r="L166" s="164">
        <f>SUM(L167:L170)</f>
        <v>492513.60749999998</v>
      </c>
    </row>
    <row r="167" spans="1:12" x14ac:dyDescent="0.3">
      <c r="A167" s="184" t="s">
        <v>595</v>
      </c>
      <c r="B167" s="176" t="s">
        <v>130</v>
      </c>
      <c r="C167" s="171" t="s">
        <v>496</v>
      </c>
      <c r="D167" s="166">
        <v>2</v>
      </c>
      <c r="E167" s="167"/>
      <c r="F167" s="174">
        <v>10</v>
      </c>
      <c r="G167" s="174">
        <f t="shared" ref="G167:G170" si="104">D167*F167</f>
        <v>20</v>
      </c>
      <c r="I167" s="175">
        <v>1018.95</v>
      </c>
      <c r="J167" s="155">
        <f>D167*I167*G167</f>
        <v>40758</v>
      </c>
      <c r="K167" s="169">
        <f t="shared" ref="K167:K170" si="105">$O$3</f>
        <v>0.84750000000000003</v>
      </c>
      <c r="L167" s="155">
        <f t="shared" ref="L167:L170" si="106">J167*K167</f>
        <v>34542.404999999999</v>
      </c>
    </row>
    <row r="168" spans="1:12" x14ac:dyDescent="0.3">
      <c r="A168" s="184" t="s">
        <v>596</v>
      </c>
      <c r="B168" s="176" t="s">
        <v>131</v>
      </c>
      <c r="C168" s="171" t="s">
        <v>496</v>
      </c>
      <c r="D168" s="166">
        <v>1</v>
      </c>
      <c r="E168" s="167"/>
      <c r="F168" s="174">
        <v>10</v>
      </c>
      <c r="G168" s="174">
        <f t="shared" si="104"/>
        <v>10</v>
      </c>
      <c r="I168" s="175">
        <v>1018.95</v>
      </c>
      <c r="J168" s="155">
        <f>D168*I168*G168</f>
        <v>10189.5</v>
      </c>
      <c r="K168" s="169">
        <f t="shared" si="105"/>
        <v>0.84750000000000003</v>
      </c>
      <c r="L168" s="155">
        <f t="shared" si="106"/>
        <v>8635.6012499999997</v>
      </c>
    </row>
    <row r="169" spans="1:12" x14ac:dyDescent="0.3">
      <c r="A169" s="184" t="s">
        <v>597</v>
      </c>
      <c r="B169" s="176" t="s">
        <v>132</v>
      </c>
      <c r="C169" s="171" t="s">
        <v>496</v>
      </c>
      <c r="D169" s="166">
        <v>1</v>
      </c>
      <c r="E169" s="167"/>
      <c r="F169" s="174">
        <v>10</v>
      </c>
      <c r="G169" s="174">
        <f t="shared" si="104"/>
        <v>10</v>
      </c>
      <c r="I169" s="175">
        <v>1018.95</v>
      </c>
      <c r="J169" s="155">
        <f t="shared" ref="J169" si="107">D169*I169*G169</f>
        <v>10189.5</v>
      </c>
      <c r="K169" s="169">
        <f t="shared" si="105"/>
        <v>0.84750000000000003</v>
      </c>
      <c r="L169" s="155">
        <f t="shared" si="106"/>
        <v>8635.6012499999997</v>
      </c>
    </row>
    <row r="170" spans="1:12" x14ac:dyDescent="0.3">
      <c r="A170" s="184" t="s">
        <v>598</v>
      </c>
      <c r="B170" s="176" t="s">
        <v>133</v>
      </c>
      <c r="C170" s="171" t="s">
        <v>531</v>
      </c>
      <c r="D170" s="166">
        <v>1</v>
      </c>
      <c r="E170" s="167"/>
      <c r="F170" s="167">
        <v>400</v>
      </c>
      <c r="G170" s="173">
        <f t="shared" si="104"/>
        <v>400</v>
      </c>
      <c r="I170" s="155">
        <v>1300</v>
      </c>
      <c r="J170" s="155">
        <f>G170*I170</f>
        <v>520000</v>
      </c>
      <c r="K170" s="169">
        <f t="shared" si="105"/>
        <v>0.84750000000000003</v>
      </c>
      <c r="L170" s="155">
        <f t="shared" si="106"/>
        <v>440700</v>
      </c>
    </row>
    <row r="171" spans="1:12" x14ac:dyDescent="0.3">
      <c r="A171" s="159" t="s">
        <v>599</v>
      </c>
      <c r="B171" s="160" t="s">
        <v>67</v>
      </c>
      <c r="C171" s="161"/>
      <c r="D171" s="162"/>
      <c r="E171" s="162"/>
      <c r="F171" s="162"/>
      <c r="G171" s="162"/>
      <c r="I171" s="163"/>
      <c r="J171" s="164">
        <f>SUM(J172)</f>
        <v>89752.2</v>
      </c>
      <c r="K171" s="155"/>
      <c r="L171" s="164">
        <f>SUM(L172)</f>
        <v>76064.989499999996</v>
      </c>
    </row>
    <row r="172" spans="1:12" ht="27.6" x14ac:dyDescent="0.3">
      <c r="A172" s="184" t="s">
        <v>600</v>
      </c>
      <c r="B172" s="176" t="s">
        <v>134</v>
      </c>
      <c r="C172" s="171" t="s">
        <v>601</v>
      </c>
      <c r="D172" s="166">
        <v>6</v>
      </c>
      <c r="E172" s="167"/>
      <c r="F172" s="174">
        <v>10</v>
      </c>
      <c r="G172" s="174">
        <f t="shared" ref="G172" si="108">D172*F172</f>
        <v>60</v>
      </c>
      <c r="I172" s="178">
        <v>1495.87</v>
      </c>
      <c r="J172" s="155">
        <f>G172*I172</f>
        <v>89752.2</v>
      </c>
      <c r="K172" s="169">
        <f t="shared" ref="K172" si="109">$O$3</f>
        <v>0.84750000000000003</v>
      </c>
      <c r="L172" s="155">
        <f>J172*K172</f>
        <v>76064.989499999996</v>
      </c>
    </row>
    <row r="173" spans="1:12" x14ac:dyDescent="0.3">
      <c r="A173" s="159" t="s">
        <v>602</v>
      </c>
      <c r="B173" s="160" t="s">
        <v>135</v>
      </c>
      <c r="C173" s="161"/>
      <c r="D173" s="162"/>
      <c r="E173" s="162"/>
      <c r="F173" s="162"/>
      <c r="G173" s="162"/>
      <c r="I173" s="163"/>
      <c r="J173" s="164">
        <f>SUM(J174:J176)</f>
        <v>447284.1</v>
      </c>
      <c r="K173" s="155"/>
      <c r="L173" s="164">
        <f>SUM(L174:L176)</f>
        <v>379073.27474999998</v>
      </c>
    </row>
    <row r="174" spans="1:12" x14ac:dyDescent="0.3">
      <c r="A174" s="184" t="s">
        <v>603</v>
      </c>
      <c r="B174" s="176" t="s">
        <v>136</v>
      </c>
      <c r="C174" s="171" t="s">
        <v>604</v>
      </c>
      <c r="D174" s="166">
        <v>1</v>
      </c>
      <c r="E174" s="167"/>
      <c r="F174" s="179">
        <v>120</v>
      </c>
      <c r="G174" s="174">
        <f t="shared" ref="G174:G176" si="110">D174*F174</f>
        <v>120</v>
      </c>
      <c r="I174" s="178">
        <v>226.93</v>
      </c>
      <c r="J174" s="155">
        <f>G174*I174</f>
        <v>27231.600000000002</v>
      </c>
      <c r="K174" s="169">
        <f t="shared" ref="K174:K176" si="111">$O$3</f>
        <v>0.84750000000000003</v>
      </c>
      <c r="L174" s="155">
        <f t="shared" ref="L174:L176" si="112">J174*K174</f>
        <v>23078.781000000003</v>
      </c>
    </row>
    <row r="175" spans="1:12" x14ac:dyDescent="0.3">
      <c r="A175" s="184" t="s">
        <v>605</v>
      </c>
      <c r="B175" s="176" t="s">
        <v>137</v>
      </c>
      <c r="C175" s="171" t="s">
        <v>606</v>
      </c>
      <c r="D175" s="166">
        <v>1</v>
      </c>
      <c r="E175" s="167"/>
      <c r="F175" s="179">
        <v>700</v>
      </c>
      <c r="G175" s="174">
        <f t="shared" si="110"/>
        <v>700</v>
      </c>
      <c r="I175" s="178">
        <v>400.05</v>
      </c>
      <c r="J175" s="155">
        <f t="shared" ref="J175:J176" si="113">G175*I175</f>
        <v>280035</v>
      </c>
      <c r="K175" s="169">
        <f t="shared" si="111"/>
        <v>0.84750000000000003</v>
      </c>
      <c r="L175" s="155">
        <f t="shared" si="112"/>
        <v>237329.66250000001</v>
      </c>
    </row>
    <row r="176" spans="1:12" x14ac:dyDescent="0.3">
      <c r="A176" s="170" t="s">
        <v>607</v>
      </c>
      <c r="B176" s="151" t="s">
        <v>138</v>
      </c>
      <c r="C176" s="165" t="s">
        <v>608</v>
      </c>
      <c r="D176" s="166">
        <v>1</v>
      </c>
      <c r="E176" s="167"/>
      <c r="F176" s="179">
        <v>350</v>
      </c>
      <c r="G176" s="174">
        <f t="shared" si="110"/>
        <v>350</v>
      </c>
      <c r="I176" s="178">
        <v>400.05</v>
      </c>
      <c r="J176" s="155">
        <f t="shared" si="113"/>
        <v>140017.5</v>
      </c>
      <c r="K176" s="169">
        <f t="shared" si="111"/>
        <v>0.84750000000000003</v>
      </c>
      <c r="L176" s="155">
        <f t="shared" si="112"/>
        <v>118664.83125</v>
      </c>
    </row>
    <row r="177" spans="1:12" ht="19.5" customHeight="1" x14ac:dyDescent="0.3">
      <c r="A177" s="156" t="s">
        <v>609</v>
      </c>
      <c r="B177" s="243" t="s">
        <v>139</v>
      </c>
      <c r="C177" s="243"/>
      <c r="D177" s="243"/>
      <c r="E177" s="181"/>
      <c r="F177" s="182"/>
      <c r="G177" s="182"/>
      <c r="I177" s="183"/>
      <c r="J177" s="158">
        <f>J178+J183+J186+J188+J192+J198+J200+J206+J210</f>
        <v>3536412.8739999998</v>
      </c>
      <c r="K177" s="155"/>
      <c r="L177" s="158">
        <f>L178+L183+L186+L188+L192+L198+L200+L206+L210</f>
        <v>2997109.9107149998</v>
      </c>
    </row>
    <row r="178" spans="1:12" x14ac:dyDescent="0.3">
      <c r="A178" s="159" t="s">
        <v>610</v>
      </c>
      <c r="B178" s="160" t="s">
        <v>39</v>
      </c>
      <c r="C178" s="161"/>
      <c r="D178" s="162"/>
      <c r="E178" s="162"/>
      <c r="F178" s="162"/>
      <c r="G178" s="162"/>
      <c r="I178" s="163"/>
      <c r="J178" s="164">
        <f>SUM(J179:J182)</f>
        <v>73500</v>
      </c>
      <c r="K178" s="155"/>
      <c r="L178" s="164">
        <f>SUM(L179:L182)</f>
        <v>62291.25</v>
      </c>
    </row>
    <row r="179" spans="1:12" x14ac:dyDescent="0.3">
      <c r="A179" s="170" t="s">
        <v>611</v>
      </c>
      <c r="B179" s="151" t="s">
        <v>204</v>
      </c>
      <c r="C179" s="165" t="s">
        <v>480</v>
      </c>
      <c r="D179" s="166">
        <v>3</v>
      </c>
      <c r="E179" s="167"/>
      <c r="F179" s="167"/>
      <c r="G179" s="167"/>
      <c r="I179" s="168">
        <v>5000</v>
      </c>
      <c r="J179" s="155">
        <f t="shared" ref="J179:J182" si="114">D179*I179</f>
        <v>15000</v>
      </c>
      <c r="K179" s="169">
        <f t="shared" ref="K179:K182" si="115">$O$3</f>
        <v>0.84750000000000003</v>
      </c>
      <c r="L179" s="155">
        <f t="shared" ref="L179:L182" si="116">J179*K179</f>
        <v>12712.5</v>
      </c>
    </row>
    <row r="180" spans="1:12" x14ac:dyDescent="0.3">
      <c r="A180" s="176" t="s">
        <v>612</v>
      </c>
      <c r="B180" s="176" t="s">
        <v>205</v>
      </c>
      <c r="C180" s="171" t="s">
        <v>613</v>
      </c>
      <c r="D180" s="166">
        <v>4</v>
      </c>
      <c r="E180" s="167"/>
      <c r="F180" s="167"/>
      <c r="G180" s="167"/>
      <c r="I180" s="168">
        <v>5000</v>
      </c>
      <c r="J180" s="155">
        <f t="shared" si="114"/>
        <v>20000</v>
      </c>
      <c r="K180" s="169">
        <f t="shared" si="115"/>
        <v>0.84750000000000003</v>
      </c>
      <c r="L180" s="155">
        <f t="shared" si="116"/>
        <v>16950</v>
      </c>
    </row>
    <row r="181" spans="1:12" x14ac:dyDescent="0.3">
      <c r="A181" s="176"/>
      <c r="B181" s="176"/>
      <c r="C181" s="171" t="s">
        <v>410</v>
      </c>
      <c r="D181" s="166">
        <v>4</v>
      </c>
      <c r="E181" s="167"/>
      <c r="F181" s="173"/>
      <c r="G181" s="173"/>
      <c r="I181" s="168">
        <v>5000</v>
      </c>
      <c r="J181" s="155">
        <f t="shared" si="114"/>
        <v>20000</v>
      </c>
      <c r="K181" s="169">
        <f t="shared" si="115"/>
        <v>0.84750000000000003</v>
      </c>
      <c r="L181" s="155">
        <f t="shared" si="116"/>
        <v>16950</v>
      </c>
    </row>
    <row r="182" spans="1:12" x14ac:dyDescent="0.3">
      <c r="A182" s="184" t="s">
        <v>614</v>
      </c>
      <c r="B182" s="176" t="s">
        <v>140</v>
      </c>
      <c r="C182" s="171" t="s">
        <v>516</v>
      </c>
      <c r="D182" s="166">
        <v>1</v>
      </c>
      <c r="E182" s="173"/>
      <c r="F182" s="174">
        <v>16</v>
      </c>
      <c r="G182" s="174">
        <f t="shared" ref="G182" si="117">D182*F182</f>
        <v>16</v>
      </c>
      <c r="I182" s="155">
        <v>18500</v>
      </c>
      <c r="J182" s="155">
        <f t="shared" si="114"/>
        <v>18500</v>
      </c>
      <c r="K182" s="169">
        <f t="shared" si="115"/>
        <v>0.84750000000000003</v>
      </c>
      <c r="L182" s="155">
        <f t="shared" si="116"/>
        <v>15678.75</v>
      </c>
    </row>
    <row r="183" spans="1:12" x14ac:dyDescent="0.3">
      <c r="A183" s="159" t="s">
        <v>615</v>
      </c>
      <c r="B183" s="160" t="s">
        <v>188</v>
      </c>
      <c r="C183" s="161"/>
      <c r="D183" s="162"/>
      <c r="E183" s="162"/>
      <c r="F183" s="162"/>
      <c r="G183" s="162"/>
      <c r="I183" s="163"/>
      <c r="J183" s="164">
        <f>SUM(J184:J185)</f>
        <v>40000</v>
      </c>
      <c r="K183" s="155"/>
      <c r="L183" s="164">
        <f>SUM(L184:L185)</f>
        <v>33900</v>
      </c>
    </row>
    <row r="184" spans="1:12" x14ac:dyDescent="0.3">
      <c r="A184" s="176" t="s">
        <v>616</v>
      </c>
      <c r="B184" s="176" t="s">
        <v>206</v>
      </c>
      <c r="C184" s="171" t="s">
        <v>617</v>
      </c>
      <c r="D184" s="166">
        <v>4</v>
      </c>
      <c r="E184" s="167"/>
      <c r="F184" s="173"/>
      <c r="G184" s="173"/>
      <c r="I184" s="168">
        <v>5000</v>
      </c>
      <c r="J184" s="155">
        <f t="shared" ref="J184:J185" si="118">D184*I184</f>
        <v>20000</v>
      </c>
      <c r="K184" s="169">
        <f t="shared" ref="K184:K185" si="119">$O$3</f>
        <v>0.84750000000000003</v>
      </c>
      <c r="L184" s="155">
        <f t="shared" ref="L184:L185" si="120">J184*K184</f>
        <v>16950</v>
      </c>
    </row>
    <row r="185" spans="1:12" x14ac:dyDescent="0.3">
      <c r="A185" s="176"/>
      <c r="B185" s="176"/>
      <c r="C185" s="171" t="s">
        <v>618</v>
      </c>
      <c r="D185" s="166">
        <v>4</v>
      </c>
      <c r="E185" s="167"/>
      <c r="F185" s="173"/>
      <c r="G185" s="173"/>
      <c r="I185" s="168">
        <v>5000</v>
      </c>
      <c r="J185" s="155">
        <f t="shared" si="118"/>
        <v>20000</v>
      </c>
      <c r="K185" s="169">
        <f t="shared" si="119"/>
        <v>0.84750000000000003</v>
      </c>
      <c r="L185" s="155">
        <f t="shared" si="120"/>
        <v>16950</v>
      </c>
    </row>
    <row r="186" spans="1:12" x14ac:dyDescent="0.3">
      <c r="A186" s="159" t="s">
        <v>619</v>
      </c>
      <c r="B186" s="160" t="s">
        <v>48</v>
      </c>
      <c r="C186" s="161"/>
      <c r="D186" s="162"/>
      <c r="E186" s="162"/>
      <c r="F186" s="162"/>
      <c r="G186" s="162"/>
      <c r="I186" s="163"/>
      <c r="J186" s="164">
        <f>SUM(J187)</f>
        <v>48600</v>
      </c>
      <c r="K186" s="155"/>
      <c r="L186" s="164">
        <f>SUM(L187)</f>
        <v>41188.5</v>
      </c>
    </row>
    <row r="187" spans="1:12" x14ac:dyDescent="0.3">
      <c r="A187" s="184" t="s">
        <v>620</v>
      </c>
      <c r="B187" s="176" t="s">
        <v>141</v>
      </c>
      <c r="C187" s="171" t="s">
        <v>503</v>
      </c>
      <c r="D187" s="166">
        <v>225</v>
      </c>
      <c r="E187" s="174">
        <v>1.8</v>
      </c>
      <c r="F187" s="173"/>
      <c r="G187" s="174">
        <f>D187*E187</f>
        <v>405</v>
      </c>
      <c r="I187" s="175">
        <v>120</v>
      </c>
      <c r="J187" s="155">
        <f>G187*I187</f>
        <v>48600</v>
      </c>
      <c r="K187" s="169">
        <f t="shared" ref="K187" si="121">$O$3</f>
        <v>0.84750000000000003</v>
      </c>
      <c r="L187" s="155">
        <f>J187*K187</f>
        <v>41188.5</v>
      </c>
    </row>
    <row r="188" spans="1:12" x14ac:dyDescent="0.3">
      <c r="A188" s="159" t="s">
        <v>621</v>
      </c>
      <c r="B188" s="160" t="s">
        <v>52</v>
      </c>
      <c r="C188" s="161"/>
      <c r="D188" s="162"/>
      <c r="E188" s="162"/>
      <c r="F188" s="162"/>
      <c r="G188" s="162"/>
      <c r="I188" s="163"/>
      <c r="J188" s="164">
        <f>SUM(J189:J191)</f>
        <v>262707.5</v>
      </c>
      <c r="K188" s="155"/>
      <c r="L188" s="164">
        <f>SUM(L189:L191)</f>
        <v>222644.60625000001</v>
      </c>
    </row>
    <row r="189" spans="1:12" x14ac:dyDescent="0.3">
      <c r="A189" s="184" t="s">
        <v>622</v>
      </c>
      <c r="B189" s="176" t="s">
        <v>142</v>
      </c>
      <c r="C189" s="171" t="s">
        <v>623</v>
      </c>
      <c r="D189" s="166">
        <v>1</v>
      </c>
      <c r="E189" s="167"/>
      <c r="F189" s="174">
        <v>1081.5</v>
      </c>
      <c r="G189" s="174">
        <f t="shared" ref="G189:G191" si="122">D189*F189</f>
        <v>1081.5</v>
      </c>
      <c r="I189" s="175">
        <v>205</v>
      </c>
      <c r="J189" s="155">
        <f t="shared" ref="J189:J191" si="123">G189*I189</f>
        <v>221707.5</v>
      </c>
      <c r="K189" s="169">
        <f t="shared" ref="K189:K191" si="124">$O$3</f>
        <v>0.84750000000000003</v>
      </c>
      <c r="L189" s="155">
        <f t="shared" ref="L189:L191" si="125">J189*K189</f>
        <v>187897.10625000001</v>
      </c>
    </row>
    <row r="190" spans="1:12" x14ac:dyDescent="0.3">
      <c r="A190" s="184" t="s">
        <v>624</v>
      </c>
      <c r="B190" s="176" t="s">
        <v>143</v>
      </c>
      <c r="C190" s="171" t="s">
        <v>625</v>
      </c>
      <c r="D190" s="166">
        <v>1</v>
      </c>
      <c r="E190" s="167"/>
      <c r="F190" s="174">
        <v>100</v>
      </c>
      <c r="G190" s="174">
        <f t="shared" si="122"/>
        <v>100</v>
      </c>
      <c r="I190" s="175">
        <v>205</v>
      </c>
      <c r="J190" s="155">
        <f t="shared" si="123"/>
        <v>20500</v>
      </c>
      <c r="K190" s="169">
        <f t="shared" si="124"/>
        <v>0.84750000000000003</v>
      </c>
      <c r="L190" s="155">
        <f t="shared" si="125"/>
        <v>17373.75</v>
      </c>
    </row>
    <row r="191" spans="1:12" x14ac:dyDescent="0.3">
      <c r="A191" s="184" t="s">
        <v>626</v>
      </c>
      <c r="B191" s="176" t="s">
        <v>144</v>
      </c>
      <c r="C191" s="171" t="s">
        <v>625</v>
      </c>
      <c r="D191" s="166">
        <v>1</v>
      </c>
      <c r="E191" s="167"/>
      <c r="F191" s="174">
        <v>100</v>
      </c>
      <c r="G191" s="174">
        <f t="shared" si="122"/>
        <v>100</v>
      </c>
      <c r="I191" s="175">
        <v>205</v>
      </c>
      <c r="J191" s="155">
        <f t="shared" si="123"/>
        <v>20500</v>
      </c>
      <c r="K191" s="169">
        <f t="shared" si="124"/>
        <v>0.84750000000000003</v>
      </c>
      <c r="L191" s="155">
        <f t="shared" si="125"/>
        <v>17373.75</v>
      </c>
    </row>
    <row r="192" spans="1:12" x14ac:dyDescent="0.3">
      <c r="A192" s="159" t="s">
        <v>627</v>
      </c>
      <c r="B192" s="160" t="s">
        <v>56</v>
      </c>
      <c r="C192" s="161"/>
      <c r="D192" s="162"/>
      <c r="E192" s="162"/>
      <c r="F192" s="162"/>
      <c r="G192" s="162"/>
      <c r="I192" s="163"/>
      <c r="J192" s="164">
        <f>SUM(J193:J197)</f>
        <v>904737.5</v>
      </c>
      <c r="K192" s="155"/>
      <c r="L192" s="164">
        <f>SUM(L193:L197)</f>
        <v>766765.03125</v>
      </c>
    </row>
    <row r="193" spans="1:12" x14ac:dyDescent="0.3">
      <c r="A193" s="184" t="s">
        <v>628</v>
      </c>
      <c r="B193" s="176" t="s">
        <v>145</v>
      </c>
      <c r="C193" s="171" t="s">
        <v>496</v>
      </c>
      <c r="D193" s="166">
        <v>1</v>
      </c>
      <c r="E193" s="167"/>
      <c r="F193" s="174">
        <v>10</v>
      </c>
      <c r="G193" s="174">
        <f t="shared" ref="G193:G197" si="126">D193*F193</f>
        <v>10</v>
      </c>
      <c r="I193" s="175">
        <v>1018.95</v>
      </c>
      <c r="J193" s="155">
        <f>D193*I193*G193</f>
        <v>10189.5</v>
      </c>
      <c r="K193" s="169">
        <f t="shared" ref="K193:K197" si="127">$O$3</f>
        <v>0.84750000000000003</v>
      </c>
      <c r="L193" s="155">
        <f t="shared" ref="L193:L197" si="128">J193*K193</f>
        <v>8635.6012499999997</v>
      </c>
    </row>
    <row r="194" spans="1:12" x14ac:dyDescent="0.3">
      <c r="A194" s="184" t="s">
        <v>629</v>
      </c>
      <c r="B194" s="176" t="s">
        <v>146</v>
      </c>
      <c r="C194" s="171" t="s">
        <v>496</v>
      </c>
      <c r="D194" s="166">
        <v>2</v>
      </c>
      <c r="E194" s="167"/>
      <c r="F194" s="174">
        <v>10</v>
      </c>
      <c r="G194" s="174">
        <f t="shared" si="126"/>
        <v>20</v>
      </c>
      <c r="I194" s="175">
        <v>1018.95</v>
      </c>
      <c r="J194" s="155">
        <f t="shared" ref="J194:J196" si="129">D194*I194*G194</f>
        <v>40758</v>
      </c>
      <c r="K194" s="169">
        <f t="shared" si="127"/>
        <v>0.84750000000000003</v>
      </c>
      <c r="L194" s="155">
        <f t="shared" si="128"/>
        <v>34542.404999999999</v>
      </c>
    </row>
    <row r="195" spans="1:12" x14ac:dyDescent="0.3">
      <c r="A195" s="184" t="s">
        <v>630</v>
      </c>
      <c r="B195" s="176" t="s">
        <v>147</v>
      </c>
      <c r="C195" s="171" t="s">
        <v>496</v>
      </c>
      <c r="D195" s="166">
        <v>2</v>
      </c>
      <c r="E195" s="167"/>
      <c r="F195" s="174">
        <v>10</v>
      </c>
      <c r="G195" s="174">
        <f t="shared" si="126"/>
        <v>20</v>
      </c>
      <c r="I195" s="175">
        <v>1018.95</v>
      </c>
      <c r="J195" s="155">
        <f t="shared" si="129"/>
        <v>40758</v>
      </c>
      <c r="K195" s="169">
        <f t="shared" si="127"/>
        <v>0.84750000000000003</v>
      </c>
      <c r="L195" s="155">
        <f t="shared" si="128"/>
        <v>34542.404999999999</v>
      </c>
    </row>
    <row r="196" spans="1:12" x14ac:dyDescent="0.3">
      <c r="A196" s="184" t="s">
        <v>631</v>
      </c>
      <c r="B196" s="176" t="s">
        <v>148</v>
      </c>
      <c r="C196" s="171" t="s">
        <v>496</v>
      </c>
      <c r="D196" s="166">
        <v>4</v>
      </c>
      <c r="E196" s="167"/>
      <c r="F196" s="174">
        <v>10</v>
      </c>
      <c r="G196" s="174">
        <f t="shared" si="126"/>
        <v>40</v>
      </c>
      <c r="I196" s="175">
        <v>1018.95</v>
      </c>
      <c r="J196" s="155">
        <f t="shared" si="129"/>
        <v>163032</v>
      </c>
      <c r="K196" s="169">
        <f t="shared" si="127"/>
        <v>0.84750000000000003</v>
      </c>
      <c r="L196" s="155">
        <f t="shared" si="128"/>
        <v>138169.62</v>
      </c>
    </row>
    <row r="197" spans="1:12" x14ac:dyDescent="0.3">
      <c r="A197" s="184" t="s">
        <v>632</v>
      </c>
      <c r="B197" s="176" t="s">
        <v>149</v>
      </c>
      <c r="C197" s="171" t="s">
        <v>633</v>
      </c>
      <c r="D197" s="166">
        <v>1</v>
      </c>
      <c r="E197" s="167"/>
      <c r="F197" s="173">
        <v>500</v>
      </c>
      <c r="G197" s="173">
        <f t="shared" si="126"/>
        <v>500</v>
      </c>
      <c r="I197" s="155">
        <v>1300</v>
      </c>
      <c r="J197" s="155">
        <f>G197*I197</f>
        <v>650000</v>
      </c>
      <c r="K197" s="169">
        <f t="shared" si="127"/>
        <v>0.84750000000000003</v>
      </c>
      <c r="L197" s="155">
        <f t="shared" si="128"/>
        <v>550875</v>
      </c>
    </row>
    <row r="198" spans="1:12" x14ac:dyDescent="0.3">
      <c r="A198" s="159" t="s">
        <v>634</v>
      </c>
      <c r="B198" s="160" t="s">
        <v>150</v>
      </c>
      <c r="C198" s="161"/>
      <c r="D198" s="162"/>
      <c r="E198" s="162"/>
      <c r="F198" s="162"/>
      <c r="G198" s="162"/>
      <c r="I198" s="163"/>
      <c r="J198" s="164">
        <f>SUM(J199)</f>
        <v>239760</v>
      </c>
      <c r="K198" s="155"/>
      <c r="L198" s="164">
        <f>SUM(L199)</f>
        <v>203196.6</v>
      </c>
    </row>
    <row r="199" spans="1:12" ht="27.6" x14ac:dyDescent="0.3">
      <c r="A199" s="184" t="s">
        <v>635</v>
      </c>
      <c r="B199" s="176" t="s">
        <v>151</v>
      </c>
      <c r="C199" s="171" t="s">
        <v>426</v>
      </c>
      <c r="D199" s="166">
        <v>740</v>
      </c>
      <c r="E199" s="174">
        <v>1.8</v>
      </c>
      <c r="F199" s="173"/>
      <c r="G199" s="174">
        <f>D199*E199</f>
        <v>1332</v>
      </c>
      <c r="I199" s="178">
        <v>180</v>
      </c>
      <c r="J199" s="155">
        <f>G199*I199</f>
        <v>239760</v>
      </c>
      <c r="K199" s="169">
        <f t="shared" ref="K199" si="130">$O$3</f>
        <v>0.84750000000000003</v>
      </c>
      <c r="L199" s="155">
        <f>J199*K199</f>
        <v>203196.6</v>
      </c>
    </row>
    <row r="200" spans="1:12" x14ac:dyDescent="0.3">
      <c r="A200" s="159" t="s">
        <v>636</v>
      </c>
      <c r="B200" s="160" t="s">
        <v>67</v>
      </c>
      <c r="C200" s="161"/>
      <c r="D200" s="162"/>
      <c r="E200" s="162"/>
      <c r="F200" s="162"/>
      <c r="G200" s="162"/>
      <c r="I200" s="163"/>
      <c r="J200" s="164">
        <f>SUM(J201:J205)</f>
        <v>164545.70000000001</v>
      </c>
      <c r="K200" s="155"/>
      <c r="L200" s="164">
        <f>SUM(L201:L205)</f>
        <v>139452.48074999999</v>
      </c>
    </row>
    <row r="201" spans="1:12" ht="15.75" customHeight="1" x14ac:dyDescent="0.3">
      <c r="A201" s="184" t="s">
        <v>637</v>
      </c>
      <c r="B201" s="176" t="s">
        <v>152</v>
      </c>
      <c r="C201" s="171" t="s">
        <v>638</v>
      </c>
      <c r="D201" s="166">
        <v>2</v>
      </c>
      <c r="E201" s="167"/>
      <c r="F201" s="174">
        <v>10</v>
      </c>
      <c r="G201" s="174">
        <f t="shared" ref="G201:G205" si="131">D201*F201</f>
        <v>20</v>
      </c>
      <c r="I201" s="178">
        <v>1495.87</v>
      </c>
      <c r="J201" s="155">
        <f t="shared" ref="J201:J205" si="132">G201*I201</f>
        <v>29917.399999999998</v>
      </c>
      <c r="K201" s="169">
        <f t="shared" ref="K201:K205" si="133">$O$3</f>
        <v>0.84750000000000003</v>
      </c>
      <c r="L201" s="155">
        <f t="shared" ref="L201:L204" si="134">J201*K201</f>
        <v>25354.996499999997</v>
      </c>
    </row>
    <row r="202" spans="1:12" ht="15.75" customHeight="1" x14ac:dyDescent="0.3">
      <c r="A202" s="184" t="s">
        <v>639</v>
      </c>
      <c r="B202" s="176" t="s">
        <v>153</v>
      </c>
      <c r="C202" s="171" t="s">
        <v>638</v>
      </c>
      <c r="D202" s="166">
        <v>3</v>
      </c>
      <c r="E202" s="167"/>
      <c r="F202" s="174">
        <v>10</v>
      </c>
      <c r="G202" s="174">
        <f t="shared" si="131"/>
        <v>30</v>
      </c>
      <c r="I202" s="178">
        <v>1495.87</v>
      </c>
      <c r="J202" s="155">
        <f t="shared" si="132"/>
        <v>44876.1</v>
      </c>
      <c r="K202" s="169">
        <f t="shared" si="133"/>
        <v>0.84750000000000003</v>
      </c>
      <c r="L202" s="155">
        <f t="shared" si="134"/>
        <v>38032.494749999998</v>
      </c>
    </row>
    <row r="203" spans="1:12" ht="15.75" customHeight="1" x14ac:dyDescent="0.3">
      <c r="A203" s="184" t="s">
        <v>640</v>
      </c>
      <c r="B203" s="176" t="s">
        <v>154</v>
      </c>
      <c r="C203" s="171" t="s">
        <v>540</v>
      </c>
      <c r="D203" s="166">
        <v>1</v>
      </c>
      <c r="E203" s="167"/>
      <c r="F203" s="174">
        <v>10</v>
      </c>
      <c r="G203" s="174">
        <f t="shared" si="131"/>
        <v>10</v>
      </c>
      <c r="I203" s="178">
        <v>1495.87</v>
      </c>
      <c r="J203" s="155">
        <f t="shared" si="132"/>
        <v>14958.699999999999</v>
      </c>
      <c r="K203" s="169">
        <f t="shared" si="133"/>
        <v>0.84750000000000003</v>
      </c>
      <c r="L203" s="155">
        <f t="shared" si="134"/>
        <v>12677.498249999999</v>
      </c>
    </row>
    <row r="204" spans="1:12" ht="15.75" customHeight="1" x14ac:dyDescent="0.3">
      <c r="A204" s="184" t="s">
        <v>641</v>
      </c>
      <c r="B204" s="176" t="s">
        <v>155</v>
      </c>
      <c r="C204" s="171" t="s">
        <v>540</v>
      </c>
      <c r="D204" s="166">
        <v>4</v>
      </c>
      <c r="E204" s="167"/>
      <c r="F204" s="174">
        <v>10</v>
      </c>
      <c r="G204" s="174">
        <f t="shared" si="131"/>
        <v>40</v>
      </c>
      <c r="I204" s="178">
        <v>1495.87</v>
      </c>
      <c r="J204" s="155">
        <f t="shared" si="132"/>
        <v>59834.799999999996</v>
      </c>
      <c r="K204" s="169">
        <f t="shared" si="133"/>
        <v>0.84750000000000003</v>
      </c>
      <c r="L204" s="155">
        <f t="shared" si="134"/>
        <v>50709.992999999995</v>
      </c>
    </row>
    <row r="205" spans="1:12" ht="15.75" customHeight="1" x14ac:dyDescent="0.3">
      <c r="A205" s="184" t="s">
        <v>642</v>
      </c>
      <c r="B205" s="176" t="s">
        <v>156</v>
      </c>
      <c r="C205" s="171" t="s">
        <v>540</v>
      </c>
      <c r="D205" s="166">
        <v>1</v>
      </c>
      <c r="E205" s="167"/>
      <c r="F205" s="174">
        <v>10</v>
      </c>
      <c r="G205" s="174">
        <f t="shared" si="131"/>
        <v>10</v>
      </c>
      <c r="I205" s="178">
        <v>1495.87</v>
      </c>
      <c r="J205" s="155">
        <f t="shared" si="132"/>
        <v>14958.699999999999</v>
      </c>
      <c r="K205" s="169">
        <f t="shared" si="133"/>
        <v>0.84750000000000003</v>
      </c>
      <c r="L205" s="155">
        <f>J205*K205</f>
        <v>12677.498249999999</v>
      </c>
    </row>
    <row r="206" spans="1:12" x14ac:dyDescent="0.3">
      <c r="A206" s="159" t="s">
        <v>643</v>
      </c>
      <c r="B206" s="160" t="s">
        <v>135</v>
      </c>
      <c r="C206" s="161"/>
      <c r="D206" s="162"/>
      <c r="E206" s="162"/>
      <c r="F206" s="162"/>
      <c r="G206" s="162"/>
      <c r="I206" s="163"/>
      <c r="J206" s="164">
        <f>SUM(J207:J209)</f>
        <v>1745176.1739999999</v>
      </c>
      <c r="K206" s="155"/>
      <c r="L206" s="164">
        <f>SUM(L207:L209)</f>
        <v>1479036.8074649998</v>
      </c>
    </row>
    <row r="207" spans="1:12" ht="15.75" customHeight="1" x14ac:dyDescent="0.3">
      <c r="A207" s="184" t="s">
        <v>644</v>
      </c>
      <c r="B207" s="176" t="s">
        <v>157</v>
      </c>
      <c r="C207" s="171" t="s">
        <v>645</v>
      </c>
      <c r="D207" s="166">
        <v>1</v>
      </c>
      <c r="E207" s="167"/>
      <c r="F207" s="174">
        <v>800</v>
      </c>
      <c r="G207" s="174">
        <f t="shared" ref="G207:G209" si="135">D207*F207</f>
        <v>800</v>
      </c>
      <c r="I207" s="180">
        <v>1246.55441</v>
      </c>
      <c r="J207" s="155">
        <f t="shared" ref="J207:J209" si="136">G207*I207</f>
        <v>997243.52799999993</v>
      </c>
      <c r="K207" s="169">
        <f t="shared" ref="K207:K209" si="137">$O$3</f>
        <v>0.84750000000000003</v>
      </c>
      <c r="L207" s="155">
        <f t="shared" ref="L207:L209" si="138">J207*K207</f>
        <v>845163.88997999998</v>
      </c>
    </row>
    <row r="208" spans="1:12" ht="15.75" customHeight="1" x14ac:dyDescent="0.3">
      <c r="A208" s="184" t="s">
        <v>646</v>
      </c>
      <c r="B208" s="176" t="s">
        <v>158</v>
      </c>
      <c r="C208" s="171" t="s">
        <v>647</v>
      </c>
      <c r="D208" s="166">
        <v>3</v>
      </c>
      <c r="E208" s="167"/>
      <c r="F208" s="174">
        <v>150</v>
      </c>
      <c r="G208" s="174">
        <f t="shared" si="135"/>
        <v>450</v>
      </c>
      <c r="I208" s="180">
        <v>1246.55441</v>
      </c>
      <c r="J208" s="155">
        <f t="shared" si="136"/>
        <v>560949.48450000002</v>
      </c>
      <c r="K208" s="169">
        <f t="shared" si="137"/>
        <v>0.84750000000000003</v>
      </c>
      <c r="L208" s="155">
        <f t="shared" si="138"/>
        <v>475404.68811375002</v>
      </c>
    </row>
    <row r="209" spans="1:12" ht="15.75" customHeight="1" x14ac:dyDescent="0.3">
      <c r="A209" s="184" t="s">
        <v>648</v>
      </c>
      <c r="B209" s="176" t="s">
        <v>159</v>
      </c>
      <c r="C209" s="171" t="s">
        <v>647</v>
      </c>
      <c r="D209" s="166">
        <v>1</v>
      </c>
      <c r="E209" s="167"/>
      <c r="F209" s="174">
        <v>150</v>
      </c>
      <c r="G209" s="174">
        <f t="shared" si="135"/>
        <v>150</v>
      </c>
      <c r="I209" s="180">
        <v>1246.55441</v>
      </c>
      <c r="J209" s="155">
        <f t="shared" si="136"/>
        <v>186983.16149999999</v>
      </c>
      <c r="K209" s="169">
        <f t="shared" si="137"/>
        <v>0.84750000000000003</v>
      </c>
      <c r="L209" s="155">
        <f t="shared" si="138"/>
        <v>158468.22937125</v>
      </c>
    </row>
    <row r="210" spans="1:12" x14ac:dyDescent="0.3">
      <c r="A210" s="159" t="s">
        <v>649</v>
      </c>
      <c r="B210" s="160" t="s">
        <v>77</v>
      </c>
      <c r="C210" s="161"/>
      <c r="D210" s="162"/>
      <c r="E210" s="162"/>
      <c r="F210" s="162"/>
      <c r="G210" s="162"/>
      <c r="I210" s="163"/>
      <c r="J210" s="164">
        <f>SUM(J211)</f>
        <v>57386</v>
      </c>
      <c r="K210" s="155"/>
      <c r="L210" s="164">
        <f>SUM(L211)</f>
        <v>48634.635000000002</v>
      </c>
    </row>
    <row r="211" spans="1:12" ht="18" customHeight="1" x14ac:dyDescent="0.3">
      <c r="A211" s="184" t="s">
        <v>650</v>
      </c>
      <c r="B211" s="176" t="s">
        <v>160</v>
      </c>
      <c r="C211" s="171" t="s">
        <v>651</v>
      </c>
      <c r="D211" s="166">
        <v>1</v>
      </c>
      <c r="E211" s="167"/>
      <c r="F211" s="174">
        <v>200</v>
      </c>
      <c r="G211" s="174">
        <f t="shared" ref="G211" si="139">D211*F211</f>
        <v>200</v>
      </c>
      <c r="I211" s="178">
        <v>286.93</v>
      </c>
      <c r="J211" s="155">
        <f t="shared" ref="J211" si="140">G211*I211</f>
        <v>57386</v>
      </c>
      <c r="K211" s="169">
        <f t="shared" ref="K211" si="141">$O$3</f>
        <v>0.84750000000000003</v>
      </c>
      <c r="L211" s="155">
        <f>J211*K211</f>
        <v>48634.635000000002</v>
      </c>
    </row>
    <row r="212" spans="1:12" ht="19.5" customHeight="1" x14ac:dyDescent="0.3">
      <c r="A212" s="156" t="s">
        <v>652</v>
      </c>
      <c r="B212" s="243" t="s">
        <v>161</v>
      </c>
      <c r="C212" s="243"/>
      <c r="D212" s="243"/>
      <c r="E212" s="181"/>
      <c r="F212" s="182"/>
      <c r="G212" s="182"/>
      <c r="I212" s="183"/>
      <c r="J212" s="158">
        <f>J213+J218+J221+J229+J231+J233+J238</f>
        <v>8106756.1614999995</v>
      </c>
      <c r="K212" s="155"/>
      <c r="L212" s="158">
        <f>L213+L218+L221+L229+L231+L233+L238</f>
        <v>6870475.8468712494</v>
      </c>
    </row>
    <row r="213" spans="1:12" x14ac:dyDescent="0.3">
      <c r="A213" s="159" t="s">
        <v>653</v>
      </c>
      <c r="B213" s="160" t="s">
        <v>39</v>
      </c>
      <c r="C213" s="161"/>
      <c r="D213" s="162"/>
      <c r="E213" s="162"/>
      <c r="F213" s="162"/>
      <c r="G213" s="162"/>
      <c r="I213" s="163"/>
      <c r="J213" s="164">
        <f>SUM(J214:J217)</f>
        <v>233500</v>
      </c>
      <c r="K213" s="155"/>
      <c r="L213" s="164">
        <f>SUM(L214:L217)</f>
        <v>197891.25</v>
      </c>
    </row>
    <row r="214" spans="1:12" ht="13.8" customHeight="1" x14ac:dyDescent="0.3">
      <c r="A214" s="176" t="s">
        <v>654</v>
      </c>
      <c r="B214" s="176" t="s">
        <v>207</v>
      </c>
      <c r="C214" s="171" t="s">
        <v>655</v>
      </c>
      <c r="D214" s="166">
        <v>14</v>
      </c>
      <c r="E214" s="167"/>
      <c r="F214" s="167"/>
      <c r="G214" s="167"/>
      <c r="I214" s="168">
        <v>5000</v>
      </c>
      <c r="J214" s="155">
        <f t="shared" ref="J214:J217" si="142">D214*I214</f>
        <v>70000</v>
      </c>
      <c r="K214" s="169">
        <f t="shared" ref="K214:K217" si="143">$O$3</f>
        <v>0.84750000000000003</v>
      </c>
      <c r="L214" s="155">
        <f t="shared" ref="L214:L217" si="144">J214*K214</f>
        <v>59325</v>
      </c>
    </row>
    <row r="215" spans="1:12" x14ac:dyDescent="0.3">
      <c r="A215" s="176"/>
      <c r="B215" s="176"/>
      <c r="C215" s="171" t="s">
        <v>421</v>
      </c>
      <c r="D215" s="166">
        <v>20</v>
      </c>
      <c r="E215" s="167"/>
      <c r="F215" s="167"/>
      <c r="G215" s="167"/>
      <c r="I215" s="168">
        <v>5000</v>
      </c>
      <c r="J215" s="155">
        <f t="shared" si="142"/>
        <v>100000</v>
      </c>
      <c r="K215" s="169">
        <f t="shared" si="143"/>
        <v>0.84750000000000003</v>
      </c>
      <c r="L215" s="155">
        <f t="shared" si="144"/>
        <v>84750</v>
      </c>
    </row>
    <row r="216" spans="1:12" ht="15.75" customHeight="1" x14ac:dyDescent="0.3">
      <c r="A216" s="184" t="s">
        <v>656</v>
      </c>
      <c r="B216" s="176" t="s">
        <v>208</v>
      </c>
      <c r="C216" s="171" t="s">
        <v>657</v>
      </c>
      <c r="D216" s="166">
        <v>9</v>
      </c>
      <c r="E216" s="167"/>
      <c r="F216" s="174"/>
      <c r="G216" s="174"/>
      <c r="I216" s="168">
        <v>5000</v>
      </c>
      <c r="J216" s="155">
        <f t="shared" si="142"/>
        <v>45000</v>
      </c>
      <c r="K216" s="169">
        <f t="shared" si="143"/>
        <v>0.84750000000000003</v>
      </c>
      <c r="L216" s="155">
        <f t="shared" si="144"/>
        <v>38137.5</v>
      </c>
    </row>
    <row r="217" spans="1:12" x14ac:dyDescent="0.3">
      <c r="A217" s="184" t="s">
        <v>658</v>
      </c>
      <c r="B217" s="176" t="s">
        <v>162</v>
      </c>
      <c r="C217" s="171" t="s">
        <v>516</v>
      </c>
      <c r="D217" s="166">
        <v>1</v>
      </c>
      <c r="E217" s="173"/>
      <c r="F217" s="174">
        <v>16</v>
      </c>
      <c r="G217" s="174">
        <f t="shared" ref="G217" si="145">D217*F217</f>
        <v>16</v>
      </c>
      <c r="I217" s="155">
        <v>18500</v>
      </c>
      <c r="J217" s="155">
        <f t="shared" si="142"/>
        <v>18500</v>
      </c>
      <c r="K217" s="169">
        <f t="shared" si="143"/>
        <v>0.84750000000000003</v>
      </c>
      <c r="L217" s="155">
        <f t="shared" si="144"/>
        <v>15678.75</v>
      </c>
    </row>
    <row r="218" spans="1:12" x14ac:dyDescent="0.3">
      <c r="A218" s="159" t="s">
        <v>659</v>
      </c>
      <c r="B218" s="160" t="s">
        <v>188</v>
      </c>
      <c r="C218" s="161"/>
      <c r="D218" s="162"/>
      <c r="E218" s="162"/>
      <c r="F218" s="162"/>
      <c r="G218" s="162"/>
      <c r="I218" s="163"/>
      <c r="J218" s="164">
        <f>SUM(J219:J220)</f>
        <v>100000</v>
      </c>
      <c r="K218" s="155"/>
      <c r="L218" s="164">
        <f>SUM(L219:L220)</f>
        <v>84750</v>
      </c>
    </row>
    <row r="219" spans="1:12" ht="15.75" customHeight="1" x14ac:dyDescent="0.3">
      <c r="A219" s="184" t="s">
        <v>660</v>
      </c>
      <c r="B219" s="176" t="s">
        <v>209</v>
      </c>
      <c r="C219" s="171" t="s">
        <v>661</v>
      </c>
      <c r="D219" s="166">
        <v>10</v>
      </c>
      <c r="E219" s="167"/>
      <c r="F219" s="173"/>
      <c r="G219" s="173"/>
      <c r="I219" s="168">
        <v>5000</v>
      </c>
      <c r="J219" s="155">
        <f t="shared" ref="J219:J220" si="146">D219*I219</f>
        <v>50000</v>
      </c>
      <c r="K219" s="169">
        <f t="shared" ref="K219:K220" si="147">$O$3</f>
        <v>0.84750000000000003</v>
      </c>
      <c r="L219" s="155">
        <f t="shared" ref="L219:L220" si="148">J219*K219</f>
        <v>42375</v>
      </c>
    </row>
    <row r="220" spans="1:12" ht="27.6" x14ac:dyDescent="0.3">
      <c r="A220" s="184" t="s">
        <v>662</v>
      </c>
      <c r="B220" s="176" t="s">
        <v>207</v>
      </c>
      <c r="C220" s="171" t="s">
        <v>661</v>
      </c>
      <c r="D220" s="166">
        <v>10</v>
      </c>
      <c r="E220" s="167"/>
      <c r="F220" s="173"/>
      <c r="G220" s="173"/>
      <c r="I220" s="168">
        <v>5000</v>
      </c>
      <c r="J220" s="155">
        <f t="shared" si="146"/>
        <v>50000</v>
      </c>
      <c r="K220" s="169">
        <f t="shared" si="147"/>
        <v>0.84750000000000003</v>
      </c>
      <c r="L220" s="155">
        <f t="shared" si="148"/>
        <v>42375</v>
      </c>
    </row>
    <row r="221" spans="1:12" x14ac:dyDescent="0.3">
      <c r="A221" s="159" t="s">
        <v>663</v>
      </c>
      <c r="B221" s="160" t="s">
        <v>56</v>
      </c>
      <c r="C221" s="161"/>
      <c r="D221" s="162"/>
      <c r="E221" s="162"/>
      <c r="F221" s="162"/>
      <c r="G221" s="162"/>
      <c r="I221" s="163"/>
      <c r="J221" s="164">
        <f>SUM(J222:J228)</f>
        <v>285306</v>
      </c>
      <c r="K221" s="155"/>
      <c r="L221" s="164">
        <f>SUM(L222:L228)</f>
        <v>241796.83499999999</v>
      </c>
    </row>
    <row r="222" spans="1:12" x14ac:dyDescent="0.3">
      <c r="A222" s="184" t="s">
        <v>664</v>
      </c>
      <c r="B222" s="176" t="s">
        <v>163</v>
      </c>
      <c r="C222" s="171" t="s">
        <v>496</v>
      </c>
      <c r="D222" s="166">
        <v>2</v>
      </c>
      <c r="E222" s="167"/>
      <c r="F222" s="174">
        <v>10</v>
      </c>
      <c r="G222" s="174">
        <f t="shared" ref="G222:G228" si="149">D222*F222</f>
        <v>20</v>
      </c>
      <c r="I222" s="175">
        <v>1018.95</v>
      </c>
      <c r="J222" s="155">
        <f t="shared" ref="J222:J228" si="150">D222*I222*G222</f>
        <v>40758</v>
      </c>
      <c r="K222" s="169">
        <f t="shared" ref="K222:K228" si="151">$O$3</f>
        <v>0.84750000000000003</v>
      </c>
      <c r="L222" s="155">
        <f t="shared" ref="L222:L228" si="152">J222*K222</f>
        <v>34542.404999999999</v>
      </c>
    </row>
    <row r="223" spans="1:12" x14ac:dyDescent="0.3">
      <c r="A223" s="184" t="s">
        <v>665</v>
      </c>
      <c r="B223" s="176" t="s">
        <v>164</v>
      </c>
      <c r="C223" s="171" t="s">
        <v>496</v>
      </c>
      <c r="D223" s="166">
        <v>2</v>
      </c>
      <c r="E223" s="167"/>
      <c r="F223" s="174">
        <v>10</v>
      </c>
      <c r="G223" s="174">
        <f t="shared" si="149"/>
        <v>20</v>
      </c>
      <c r="I223" s="175">
        <v>1018.95</v>
      </c>
      <c r="J223" s="155">
        <f t="shared" si="150"/>
        <v>40758</v>
      </c>
      <c r="K223" s="169">
        <f t="shared" si="151"/>
        <v>0.84750000000000003</v>
      </c>
      <c r="L223" s="155">
        <f t="shared" si="152"/>
        <v>34542.404999999999</v>
      </c>
    </row>
    <row r="224" spans="1:12" x14ac:dyDescent="0.3">
      <c r="A224" s="184" t="s">
        <v>666</v>
      </c>
      <c r="B224" s="176" t="s">
        <v>165</v>
      </c>
      <c r="C224" s="171" t="s">
        <v>496</v>
      </c>
      <c r="D224" s="166">
        <v>2</v>
      </c>
      <c r="E224" s="167"/>
      <c r="F224" s="174">
        <v>10</v>
      </c>
      <c r="G224" s="174">
        <f t="shared" si="149"/>
        <v>20</v>
      </c>
      <c r="I224" s="175">
        <v>1018.95</v>
      </c>
      <c r="J224" s="155">
        <f t="shared" si="150"/>
        <v>40758</v>
      </c>
      <c r="K224" s="169">
        <f t="shared" si="151"/>
        <v>0.84750000000000003</v>
      </c>
      <c r="L224" s="155">
        <f t="shared" si="152"/>
        <v>34542.404999999999</v>
      </c>
    </row>
    <row r="225" spans="1:12" x14ac:dyDescent="0.3">
      <c r="A225" s="184" t="s">
        <v>667</v>
      </c>
      <c r="B225" s="176" t="s">
        <v>166</v>
      </c>
      <c r="C225" s="171" t="s">
        <v>496</v>
      </c>
      <c r="D225" s="166">
        <v>2</v>
      </c>
      <c r="E225" s="167"/>
      <c r="F225" s="174">
        <v>10</v>
      </c>
      <c r="G225" s="174">
        <f t="shared" si="149"/>
        <v>20</v>
      </c>
      <c r="I225" s="175">
        <v>1018.95</v>
      </c>
      <c r="J225" s="155">
        <f t="shared" si="150"/>
        <v>40758</v>
      </c>
      <c r="K225" s="169">
        <f t="shared" si="151"/>
        <v>0.84750000000000003</v>
      </c>
      <c r="L225" s="155">
        <f t="shared" si="152"/>
        <v>34542.404999999999</v>
      </c>
    </row>
    <row r="226" spans="1:12" x14ac:dyDescent="0.3">
      <c r="A226" s="184" t="s">
        <v>668</v>
      </c>
      <c r="B226" s="176" t="s">
        <v>167</v>
      </c>
      <c r="C226" s="171" t="s">
        <v>496</v>
      </c>
      <c r="D226" s="166">
        <v>2</v>
      </c>
      <c r="E226" s="167"/>
      <c r="F226" s="174">
        <v>10</v>
      </c>
      <c r="G226" s="174">
        <f t="shared" si="149"/>
        <v>20</v>
      </c>
      <c r="I226" s="175">
        <v>1018.95</v>
      </c>
      <c r="J226" s="155">
        <f t="shared" si="150"/>
        <v>40758</v>
      </c>
      <c r="K226" s="169">
        <f t="shared" si="151"/>
        <v>0.84750000000000003</v>
      </c>
      <c r="L226" s="155">
        <f t="shared" si="152"/>
        <v>34542.404999999999</v>
      </c>
    </row>
    <row r="227" spans="1:12" x14ac:dyDescent="0.3">
      <c r="A227" s="184" t="s">
        <v>669</v>
      </c>
      <c r="B227" s="176" t="s">
        <v>168</v>
      </c>
      <c r="C227" s="171" t="s">
        <v>496</v>
      </c>
      <c r="D227" s="166">
        <v>2</v>
      </c>
      <c r="E227" s="167"/>
      <c r="F227" s="174">
        <v>10</v>
      </c>
      <c r="G227" s="174">
        <f t="shared" si="149"/>
        <v>20</v>
      </c>
      <c r="I227" s="175">
        <v>1018.95</v>
      </c>
      <c r="J227" s="155">
        <f t="shared" si="150"/>
        <v>40758</v>
      </c>
      <c r="K227" s="169">
        <f t="shared" si="151"/>
        <v>0.84750000000000003</v>
      </c>
      <c r="L227" s="155">
        <f t="shared" si="152"/>
        <v>34542.404999999999</v>
      </c>
    </row>
    <row r="228" spans="1:12" x14ac:dyDescent="0.3">
      <c r="A228" s="184" t="s">
        <v>670</v>
      </c>
      <c r="B228" s="176" t="s">
        <v>169</v>
      </c>
      <c r="C228" s="171" t="s">
        <v>496</v>
      </c>
      <c r="D228" s="166">
        <v>2</v>
      </c>
      <c r="E228" s="167"/>
      <c r="F228" s="174">
        <v>10</v>
      </c>
      <c r="G228" s="174">
        <f t="shared" si="149"/>
        <v>20</v>
      </c>
      <c r="I228" s="175">
        <v>1018.95</v>
      </c>
      <c r="J228" s="155">
        <f t="shared" si="150"/>
        <v>40758</v>
      </c>
      <c r="K228" s="169">
        <f t="shared" si="151"/>
        <v>0.84750000000000003</v>
      </c>
      <c r="L228" s="155">
        <f t="shared" si="152"/>
        <v>34542.404999999999</v>
      </c>
    </row>
    <row r="229" spans="1:12" x14ac:dyDescent="0.3">
      <c r="A229" s="159" t="s">
        <v>671</v>
      </c>
      <c r="B229" s="160" t="s">
        <v>150</v>
      </c>
      <c r="C229" s="161"/>
      <c r="D229" s="162"/>
      <c r="E229" s="162"/>
      <c r="F229" s="162"/>
      <c r="G229" s="162"/>
      <c r="I229" s="163"/>
      <c r="J229" s="164">
        <f>SUM(J230)</f>
        <v>4097520</v>
      </c>
      <c r="K229" s="155"/>
      <c r="L229" s="164">
        <f>SUM(L230)</f>
        <v>3472648.2</v>
      </c>
    </row>
    <row r="230" spans="1:12" ht="27.6" x14ac:dyDescent="0.3">
      <c r="A230" s="184" t="s">
        <v>672</v>
      </c>
      <c r="B230" s="176" t="s">
        <v>170</v>
      </c>
      <c r="C230" s="171" t="s">
        <v>426</v>
      </c>
      <c r="D230" s="166">
        <v>18970</v>
      </c>
      <c r="E230" s="174">
        <v>1.8</v>
      </c>
      <c r="F230" s="173"/>
      <c r="G230" s="174">
        <f>D230*E230</f>
        <v>34146</v>
      </c>
      <c r="I230" s="178">
        <v>120</v>
      </c>
      <c r="J230" s="155">
        <f>G230*I230</f>
        <v>4097520</v>
      </c>
      <c r="K230" s="169">
        <f t="shared" ref="K230" si="153">$O$3</f>
        <v>0.84750000000000003</v>
      </c>
      <c r="L230" s="155">
        <f>J230*K230</f>
        <v>3472648.2</v>
      </c>
    </row>
    <row r="231" spans="1:12" x14ac:dyDescent="0.3">
      <c r="A231" s="159" t="s">
        <v>673</v>
      </c>
      <c r="B231" s="160" t="s">
        <v>67</v>
      </c>
      <c r="C231" s="161"/>
      <c r="D231" s="162"/>
      <c r="E231" s="162"/>
      <c r="F231" s="162"/>
      <c r="G231" s="162"/>
      <c r="I231" s="163"/>
      <c r="J231" s="164">
        <f>SUM(J232)</f>
        <v>149587</v>
      </c>
      <c r="K231" s="155"/>
      <c r="L231" s="164">
        <f>SUM(L232)</f>
        <v>126774.9825</v>
      </c>
    </row>
    <row r="232" spans="1:12" ht="27.6" x14ac:dyDescent="0.3">
      <c r="A232" s="184" t="s">
        <v>674</v>
      </c>
      <c r="B232" s="176" t="s">
        <v>171</v>
      </c>
      <c r="C232" s="171" t="s">
        <v>540</v>
      </c>
      <c r="D232" s="166">
        <v>10</v>
      </c>
      <c r="E232" s="167"/>
      <c r="F232" s="174">
        <v>10</v>
      </c>
      <c r="G232" s="174">
        <f t="shared" ref="G232" si="154">D232*F232</f>
        <v>100</v>
      </c>
      <c r="I232" s="178">
        <v>1495.87</v>
      </c>
      <c r="J232" s="155">
        <f t="shared" ref="J232" si="155">G232*I232</f>
        <v>149587</v>
      </c>
      <c r="K232" s="169">
        <f t="shared" ref="K232:K240" si="156">$O$3</f>
        <v>0.84750000000000003</v>
      </c>
      <c r="L232" s="155">
        <f>J232*K232</f>
        <v>126774.9825</v>
      </c>
    </row>
    <row r="233" spans="1:12" x14ac:dyDescent="0.3">
      <c r="A233" s="159" t="s">
        <v>675</v>
      </c>
      <c r="B233" s="160" t="s">
        <v>135</v>
      </c>
      <c r="C233" s="161"/>
      <c r="D233" s="162"/>
      <c r="E233" s="162"/>
      <c r="F233" s="162"/>
      <c r="G233" s="162"/>
      <c r="I233" s="163"/>
      <c r="J233" s="164">
        <f>SUM(J234:J237)</f>
        <v>2786983.1614999999</v>
      </c>
      <c r="K233" s="155"/>
      <c r="L233" s="164">
        <f>SUM(L234:L237)</f>
        <v>2361968.2293712497</v>
      </c>
    </row>
    <row r="234" spans="1:12" ht="15.75" customHeight="1" x14ac:dyDescent="0.3">
      <c r="A234" s="184" t="s">
        <v>676</v>
      </c>
      <c r="B234" s="176" t="s">
        <v>172</v>
      </c>
      <c r="C234" s="171" t="s">
        <v>677</v>
      </c>
      <c r="D234" s="166">
        <v>1</v>
      </c>
      <c r="E234" s="167"/>
      <c r="F234" s="174">
        <v>50</v>
      </c>
      <c r="G234" s="174">
        <f t="shared" ref="G234:G236" si="157">D234*F234</f>
        <v>50</v>
      </c>
      <c r="I234" s="180">
        <v>1246.55441</v>
      </c>
      <c r="J234" s="155">
        <f t="shared" ref="J234:J236" si="158">G234*I234</f>
        <v>62327.720499999996</v>
      </c>
      <c r="K234" s="169">
        <f t="shared" si="156"/>
        <v>0.84750000000000003</v>
      </c>
      <c r="L234" s="155">
        <f t="shared" ref="L234:L237" si="159">J234*K234</f>
        <v>52822.743123749999</v>
      </c>
    </row>
    <row r="235" spans="1:12" x14ac:dyDescent="0.3">
      <c r="A235" s="184" t="s">
        <v>678</v>
      </c>
      <c r="B235" s="186" t="s">
        <v>173</v>
      </c>
      <c r="C235" s="171" t="s">
        <v>677</v>
      </c>
      <c r="D235" s="166">
        <v>2</v>
      </c>
      <c r="E235" s="167"/>
      <c r="F235" s="174">
        <v>50</v>
      </c>
      <c r="G235" s="174">
        <f t="shared" si="157"/>
        <v>100</v>
      </c>
      <c r="I235" s="180">
        <v>1246.55441</v>
      </c>
      <c r="J235" s="155">
        <f t="shared" si="158"/>
        <v>124655.44099999999</v>
      </c>
      <c r="K235" s="169">
        <f t="shared" si="156"/>
        <v>0.84750000000000003</v>
      </c>
      <c r="L235" s="155">
        <f t="shared" si="159"/>
        <v>105645.4862475</v>
      </c>
    </row>
    <row r="236" spans="1:12" ht="15.75" customHeight="1" x14ac:dyDescent="0.3">
      <c r="A236" s="184" t="s">
        <v>679</v>
      </c>
      <c r="B236" s="176" t="s">
        <v>174</v>
      </c>
      <c r="C236" s="171" t="s">
        <v>680</v>
      </c>
      <c r="D236" s="166">
        <v>1</v>
      </c>
      <c r="E236" s="167"/>
      <c r="F236" s="174">
        <v>20000</v>
      </c>
      <c r="G236" s="174">
        <f t="shared" si="157"/>
        <v>20000</v>
      </c>
      <c r="I236" s="155">
        <v>100</v>
      </c>
      <c r="J236" s="155">
        <f t="shared" si="158"/>
        <v>2000000</v>
      </c>
      <c r="K236" s="169">
        <f t="shared" si="156"/>
        <v>0.84750000000000003</v>
      </c>
      <c r="L236" s="155">
        <f t="shared" si="159"/>
        <v>1695000</v>
      </c>
    </row>
    <row r="237" spans="1:12" ht="15.75" customHeight="1" x14ac:dyDescent="0.3">
      <c r="A237" s="184" t="s">
        <v>681</v>
      </c>
      <c r="B237" s="176" t="s">
        <v>175</v>
      </c>
      <c r="C237" s="171" t="s">
        <v>426</v>
      </c>
      <c r="D237" s="166">
        <v>200</v>
      </c>
      <c r="E237" s="174">
        <v>3</v>
      </c>
      <c r="F237" s="173"/>
      <c r="G237" s="174">
        <f>D237*E237</f>
        <v>600</v>
      </c>
      <c r="I237" s="178">
        <v>1000</v>
      </c>
      <c r="J237" s="155">
        <f>G237*I237</f>
        <v>600000</v>
      </c>
      <c r="K237" s="169">
        <f t="shared" si="156"/>
        <v>0.84750000000000003</v>
      </c>
      <c r="L237" s="155">
        <f t="shared" si="159"/>
        <v>508500</v>
      </c>
    </row>
    <row r="238" spans="1:12" x14ac:dyDescent="0.3">
      <c r="A238" s="159" t="s">
        <v>682</v>
      </c>
      <c r="B238" s="160" t="s">
        <v>82</v>
      </c>
      <c r="C238" s="161"/>
      <c r="D238" s="162"/>
      <c r="E238" s="162"/>
      <c r="F238" s="162"/>
      <c r="G238" s="162"/>
      <c r="I238" s="163"/>
      <c r="J238" s="164">
        <f>SUM(J239:J240)</f>
        <v>453860</v>
      </c>
      <c r="K238" s="155"/>
      <c r="L238" s="164">
        <f>SUM(L239:L240)</f>
        <v>384646.35000000003</v>
      </c>
    </row>
    <row r="239" spans="1:12" ht="15.75" customHeight="1" x14ac:dyDescent="0.3">
      <c r="A239" s="184" t="s">
        <v>683</v>
      </c>
      <c r="B239" s="176" t="s">
        <v>176</v>
      </c>
      <c r="C239" s="171" t="s">
        <v>583</v>
      </c>
      <c r="D239" s="166">
        <v>1</v>
      </c>
      <c r="E239" s="167"/>
      <c r="F239" s="174">
        <v>1000</v>
      </c>
      <c r="G239" s="174">
        <f t="shared" ref="G239:G240" si="160">D239*F239</f>
        <v>1000</v>
      </c>
      <c r="I239" s="178">
        <v>226.93</v>
      </c>
      <c r="J239" s="155">
        <f>G239*I239</f>
        <v>226930</v>
      </c>
      <c r="K239" s="169">
        <f t="shared" si="156"/>
        <v>0.84750000000000003</v>
      </c>
      <c r="L239" s="155">
        <f t="shared" ref="L239:L240" si="161">J239*K239</f>
        <v>192323.17500000002</v>
      </c>
    </row>
    <row r="240" spans="1:12" ht="15.75" customHeight="1" x14ac:dyDescent="0.3">
      <c r="A240" s="184" t="s">
        <v>684</v>
      </c>
      <c r="B240" s="176" t="s">
        <v>177</v>
      </c>
      <c r="C240" s="171" t="s">
        <v>583</v>
      </c>
      <c r="D240" s="166">
        <v>1</v>
      </c>
      <c r="E240" s="167"/>
      <c r="F240" s="174">
        <v>1000</v>
      </c>
      <c r="G240" s="174">
        <f t="shared" si="160"/>
        <v>1000</v>
      </c>
      <c r="I240" s="178">
        <v>226.93</v>
      </c>
      <c r="J240" s="155">
        <f t="shared" ref="J240" si="162">G240*I240</f>
        <v>226930</v>
      </c>
      <c r="K240" s="169">
        <f t="shared" si="156"/>
        <v>0.84750000000000003</v>
      </c>
      <c r="L240" s="155">
        <f t="shared" si="161"/>
        <v>192323.17500000002</v>
      </c>
    </row>
    <row r="241" spans="1:12" s="192" customFormat="1" ht="9" customHeight="1" x14ac:dyDescent="0.3">
      <c r="A241" s="187"/>
      <c r="B241" s="188"/>
      <c r="C241" s="189"/>
      <c r="D241" s="190"/>
      <c r="E241" s="191"/>
      <c r="F241" s="191"/>
      <c r="G241" s="191"/>
      <c r="I241" s="193"/>
      <c r="J241" s="194"/>
      <c r="K241" s="194"/>
      <c r="L241" s="194"/>
    </row>
    <row r="242" spans="1:12" ht="17.25" customHeight="1" x14ac:dyDescent="0.3">
      <c r="A242" s="242" t="s">
        <v>685</v>
      </c>
      <c r="B242" s="242"/>
      <c r="C242" s="242"/>
      <c r="D242" s="242"/>
      <c r="E242" s="195"/>
      <c r="F242" s="196"/>
      <c r="G242" s="196"/>
      <c r="I242" s="153"/>
      <c r="J242" s="154">
        <f>J243+J250+J264</f>
        <v>868712</v>
      </c>
      <c r="K242" s="155"/>
      <c r="L242" s="154">
        <f>L243+L250+L264</f>
        <v>759746.56400000001</v>
      </c>
    </row>
    <row r="243" spans="1:12" ht="17.25" customHeight="1" x14ac:dyDescent="0.3">
      <c r="A243" s="156" t="s">
        <v>686</v>
      </c>
      <c r="B243" s="243" t="s">
        <v>219</v>
      </c>
      <c r="C243" s="243"/>
      <c r="D243" s="243"/>
      <c r="E243" s="181"/>
      <c r="F243" s="182"/>
      <c r="G243" s="182"/>
      <c r="I243" s="183"/>
      <c r="J243" s="158">
        <f>J244+J246+J248</f>
        <v>59525</v>
      </c>
      <c r="K243" s="155"/>
      <c r="L243" s="158">
        <f>L244+L246+L248</f>
        <v>51902.574999999997</v>
      </c>
    </row>
    <row r="244" spans="1:12" x14ac:dyDescent="0.3">
      <c r="A244" s="159" t="s">
        <v>687</v>
      </c>
      <c r="B244" s="160" t="s">
        <v>220</v>
      </c>
      <c r="C244" s="161"/>
      <c r="D244" s="162"/>
      <c r="E244" s="162"/>
      <c r="F244" s="162"/>
      <c r="G244" s="162"/>
      <c r="I244" s="163"/>
      <c r="J244" s="164">
        <f>SUM(J245)</f>
        <v>10860</v>
      </c>
      <c r="K244" s="155"/>
      <c r="L244" s="164">
        <f>SUM(L245)</f>
        <v>9601.42</v>
      </c>
    </row>
    <row r="245" spans="1:12" ht="15.6" customHeight="1" x14ac:dyDescent="0.3">
      <c r="A245" s="170" t="s">
        <v>688</v>
      </c>
      <c r="B245" s="151" t="s">
        <v>221</v>
      </c>
      <c r="C245" s="165" t="s">
        <v>222</v>
      </c>
      <c r="D245" s="166">
        <f>'[1]C 2'!E7</f>
        <v>5</v>
      </c>
      <c r="E245" s="167"/>
      <c r="F245" s="167"/>
      <c r="G245" s="167"/>
      <c r="I245" s="155">
        <f>'[1]C 2'!F7</f>
        <v>2172</v>
      </c>
      <c r="J245" s="155">
        <f>D245*I245</f>
        <v>10860</v>
      </c>
      <c r="K245" s="169"/>
      <c r="L245" s="155">
        <f>'[1]C 2'!I7</f>
        <v>9601.42</v>
      </c>
    </row>
    <row r="246" spans="1:12" x14ac:dyDescent="0.3">
      <c r="A246" s="159" t="s">
        <v>689</v>
      </c>
      <c r="B246" s="160" t="s">
        <v>224</v>
      </c>
      <c r="C246" s="161"/>
      <c r="D246" s="162"/>
      <c r="E246" s="162"/>
      <c r="F246" s="162"/>
      <c r="G246" s="162"/>
      <c r="I246" s="163"/>
      <c r="J246" s="164">
        <f>SUM(J247)</f>
        <v>10860</v>
      </c>
      <c r="K246" s="155"/>
      <c r="L246" s="164">
        <f>SUM(L247)</f>
        <v>9601.42</v>
      </c>
    </row>
    <row r="247" spans="1:12" ht="27.6" x14ac:dyDescent="0.3">
      <c r="A247" s="170" t="s">
        <v>690</v>
      </c>
      <c r="B247" s="151" t="s">
        <v>225</v>
      </c>
      <c r="C247" s="165" t="s">
        <v>222</v>
      </c>
      <c r="D247" s="166">
        <f>'[1]C 2'!E9</f>
        <v>5</v>
      </c>
      <c r="E247" s="167"/>
      <c r="F247" s="167"/>
      <c r="G247" s="167"/>
      <c r="I247" s="155">
        <f>'[1]C 2'!F9</f>
        <v>2172</v>
      </c>
      <c r="J247" s="155">
        <f t="shared" ref="J247" si="163">D247*I247</f>
        <v>10860</v>
      </c>
      <c r="K247" s="169"/>
      <c r="L247" s="155">
        <f>'[1]C 2'!I9</f>
        <v>9601.42</v>
      </c>
    </row>
    <row r="248" spans="1:12" x14ac:dyDescent="0.3">
      <c r="A248" s="159" t="s">
        <v>691</v>
      </c>
      <c r="B248" s="160" t="s">
        <v>226</v>
      </c>
      <c r="C248" s="161"/>
      <c r="D248" s="162"/>
      <c r="E248" s="162"/>
      <c r="F248" s="162"/>
      <c r="G248" s="162"/>
      <c r="I248" s="163"/>
      <c r="J248" s="164">
        <f>SUM(J249)</f>
        <v>37805</v>
      </c>
      <c r="K248" s="155"/>
      <c r="L248" s="164">
        <f>SUM(L249)</f>
        <v>32699.735000000001</v>
      </c>
    </row>
    <row r="249" spans="1:12" x14ac:dyDescent="0.3">
      <c r="A249" s="170" t="s">
        <v>692</v>
      </c>
      <c r="B249" s="151" t="s">
        <v>227</v>
      </c>
      <c r="C249" s="165" t="s">
        <v>228</v>
      </c>
      <c r="D249" s="166">
        <f>'[1]C 2'!E11</f>
        <v>1</v>
      </c>
      <c r="E249" s="167"/>
      <c r="F249" s="167"/>
      <c r="G249" s="167"/>
      <c r="I249" s="155">
        <f>'[1]C 2'!F11</f>
        <v>37805</v>
      </c>
      <c r="J249" s="155">
        <f t="shared" ref="J249" si="164">D249*I249</f>
        <v>37805</v>
      </c>
      <c r="K249" s="169"/>
      <c r="L249" s="155">
        <f>'[1]C 2'!I11</f>
        <v>32699.735000000001</v>
      </c>
    </row>
    <row r="250" spans="1:12" x14ac:dyDescent="0.3">
      <c r="A250" s="156" t="s">
        <v>693</v>
      </c>
      <c r="B250" s="243" t="s">
        <v>229</v>
      </c>
      <c r="C250" s="243"/>
      <c r="D250" s="243"/>
      <c r="E250" s="181"/>
      <c r="F250" s="182"/>
      <c r="G250" s="182"/>
      <c r="I250" s="183"/>
      <c r="J250" s="158">
        <f>J251+J253+J260+J262</f>
        <v>155029.5</v>
      </c>
      <c r="K250" s="155"/>
      <c r="L250" s="158">
        <f>L251+L253+L260+L262</f>
        <v>135792.58649999998</v>
      </c>
    </row>
    <row r="251" spans="1:12" x14ac:dyDescent="0.3">
      <c r="A251" s="159" t="s">
        <v>694</v>
      </c>
      <c r="B251" s="160" t="s">
        <v>230</v>
      </c>
      <c r="C251" s="161"/>
      <c r="D251" s="162"/>
      <c r="E251" s="162"/>
      <c r="F251" s="162"/>
      <c r="G251" s="162"/>
      <c r="I251" s="163"/>
      <c r="J251" s="164">
        <f>SUM(J252)</f>
        <v>10610</v>
      </c>
      <c r="K251" s="155"/>
      <c r="L251" s="164">
        <f>SUM(L252)</f>
        <v>9389.67</v>
      </c>
    </row>
    <row r="252" spans="1:12" x14ac:dyDescent="0.3">
      <c r="A252" s="170" t="s">
        <v>695</v>
      </c>
      <c r="B252" s="151" t="s">
        <v>231</v>
      </c>
      <c r="C252" s="165" t="s">
        <v>222</v>
      </c>
      <c r="D252" s="166">
        <f>'[1]C 2'!E14</f>
        <v>5</v>
      </c>
      <c r="E252" s="167"/>
      <c r="F252" s="167"/>
      <c r="G252" s="167"/>
      <c r="I252" s="155">
        <f>'[1]C 2'!F14</f>
        <v>2122</v>
      </c>
      <c r="J252" s="155">
        <f t="shared" ref="J252" si="165">D252*I252</f>
        <v>10610</v>
      </c>
      <c r="K252" s="169"/>
      <c r="L252" s="155">
        <f>'[1]C 2'!I14</f>
        <v>9389.67</v>
      </c>
    </row>
    <row r="253" spans="1:12" x14ac:dyDescent="0.3">
      <c r="A253" s="159" t="s">
        <v>696</v>
      </c>
      <c r="B253" s="160" t="s">
        <v>232</v>
      </c>
      <c r="C253" s="161"/>
      <c r="D253" s="162"/>
      <c r="E253" s="162"/>
      <c r="F253" s="162"/>
      <c r="G253" s="162"/>
      <c r="I253" s="163"/>
      <c r="J253" s="164">
        <f>SUM(J254:J259)</f>
        <v>12732</v>
      </c>
      <c r="K253" s="155"/>
      <c r="L253" s="164">
        <f>SUM(L254:L259)</f>
        <v>11267.603999999999</v>
      </c>
    </row>
    <row r="254" spans="1:12" x14ac:dyDescent="0.3">
      <c r="A254" s="170" t="s">
        <v>697</v>
      </c>
      <c r="B254" s="151" t="s">
        <v>233</v>
      </c>
      <c r="C254" s="165" t="s">
        <v>222</v>
      </c>
      <c r="D254" s="166">
        <f>'[1]C 2'!E16</f>
        <v>1</v>
      </c>
      <c r="E254" s="167"/>
      <c r="F254" s="167"/>
      <c r="G254" s="167"/>
      <c r="I254" s="155">
        <f>'[1]C 2'!F16</f>
        <v>2122</v>
      </c>
      <c r="J254" s="155">
        <f t="shared" ref="J254:J259" si="166">D254*I254</f>
        <v>2122</v>
      </c>
      <c r="K254" s="169"/>
      <c r="L254" s="155">
        <f>'[1]C 2'!I16</f>
        <v>1877.934</v>
      </c>
    </row>
    <row r="255" spans="1:12" x14ac:dyDescent="0.3">
      <c r="A255" s="170" t="s">
        <v>698</v>
      </c>
      <c r="B255" s="151" t="s">
        <v>234</v>
      </c>
      <c r="C255" s="165" t="s">
        <v>222</v>
      </c>
      <c r="D255" s="166">
        <f>'[1]C 2'!E17</f>
        <v>1</v>
      </c>
      <c r="E255" s="167"/>
      <c r="F255" s="167"/>
      <c r="G255" s="167"/>
      <c r="I255" s="155">
        <f>'[1]C 2'!F17</f>
        <v>2122</v>
      </c>
      <c r="J255" s="155">
        <f t="shared" si="166"/>
        <v>2122</v>
      </c>
      <c r="K255" s="169"/>
      <c r="L255" s="155">
        <f>'[1]C 2'!I17</f>
        <v>1877.934</v>
      </c>
    </row>
    <row r="256" spans="1:12" x14ac:dyDescent="0.3">
      <c r="A256" s="170" t="s">
        <v>699</v>
      </c>
      <c r="B256" s="151" t="s">
        <v>235</v>
      </c>
      <c r="C256" s="165" t="s">
        <v>222</v>
      </c>
      <c r="D256" s="166">
        <f>'[1]C 2'!E18</f>
        <v>1</v>
      </c>
      <c r="E256" s="167"/>
      <c r="F256" s="167"/>
      <c r="G256" s="167"/>
      <c r="I256" s="155">
        <f>'[1]C 2'!F18</f>
        <v>2122</v>
      </c>
      <c r="J256" s="155">
        <f t="shared" si="166"/>
        <v>2122</v>
      </c>
      <c r="K256" s="169"/>
      <c r="L256" s="155">
        <f>'[1]C 2'!I18</f>
        <v>1877.934</v>
      </c>
    </row>
    <row r="257" spans="1:12" x14ac:dyDescent="0.3">
      <c r="A257" s="170" t="s">
        <v>700</v>
      </c>
      <c r="B257" s="151" t="s">
        <v>236</v>
      </c>
      <c r="C257" s="165" t="s">
        <v>222</v>
      </c>
      <c r="D257" s="166">
        <f>'[1]C 2'!E19</f>
        <v>1</v>
      </c>
      <c r="E257" s="167"/>
      <c r="F257" s="167"/>
      <c r="G257" s="167"/>
      <c r="I257" s="155">
        <f>'[1]C 2'!F19</f>
        <v>2122</v>
      </c>
      <c r="J257" s="155">
        <f t="shared" si="166"/>
        <v>2122</v>
      </c>
      <c r="K257" s="169"/>
      <c r="L257" s="155">
        <f>'[1]C 2'!I19</f>
        <v>1877.934</v>
      </c>
    </row>
    <row r="258" spans="1:12" x14ac:dyDescent="0.3">
      <c r="A258" s="170" t="s">
        <v>701</v>
      </c>
      <c r="B258" s="151" t="s">
        <v>237</v>
      </c>
      <c r="C258" s="165" t="s">
        <v>222</v>
      </c>
      <c r="D258" s="166">
        <f>'[1]C 2'!E20</f>
        <v>1</v>
      </c>
      <c r="E258" s="167"/>
      <c r="F258" s="167"/>
      <c r="G258" s="167"/>
      <c r="I258" s="155">
        <f>'[1]C 2'!F20</f>
        <v>2122</v>
      </c>
      <c r="J258" s="155">
        <f t="shared" si="166"/>
        <v>2122</v>
      </c>
      <c r="K258" s="169"/>
      <c r="L258" s="155">
        <f>'[1]C 2'!I20</f>
        <v>1877.934</v>
      </c>
    </row>
    <row r="259" spans="1:12" x14ac:dyDescent="0.3">
      <c r="A259" s="170" t="s">
        <v>702</v>
      </c>
      <c r="B259" s="151" t="s">
        <v>238</v>
      </c>
      <c r="C259" s="165" t="s">
        <v>222</v>
      </c>
      <c r="D259" s="166">
        <f>'[1]C 2'!E21</f>
        <v>1</v>
      </c>
      <c r="E259" s="167"/>
      <c r="F259" s="167"/>
      <c r="G259" s="167"/>
      <c r="I259" s="155">
        <f>'[1]C 2'!F21</f>
        <v>2122</v>
      </c>
      <c r="J259" s="155">
        <f t="shared" si="166"/>
        <v>2122</v>
      </c>
      <c r="K259" s="169"/>
      <c r="L259" s="155">
        <f>'[1]C 2'!I21</f>
        <v>1877.934</v>
      </c>
    </row>
    <row r="260" spans="1:12" x14ac:dyDescent="0.3">
      <c r="A260" s="159" t="s">
        <v>703</v>
      </c>
      <c r="B260" s="160" t="s">
        <v>239</v>
      </c>
      <c r="C260" s="161"/>
      <c r="D260" s="162"/>
      <c r="E260" s="162"/>
      <c r="F260" s="162"/>
      <c r="G260" s="162"/>
      <c r="I260" s="163"/>
      <c r="J260" s="164">
        <f>SUM(J261)</f>
        <v>76787.5</v>
      </c>
      <c r="K260" s="155"/>
      <c r="L260" s="164">
        <f>SUM(L261)</f>
        <v>65349.012499999997</v>
      </c>
    </row>
    <row r="261" spans="1:12" x14ac:dyDescent="0.3">
      <c r="A261" s="170" t="s">
        <v>704</v>
      </c>
      <c r="B261" s="151" t="s">
        <v>240</v>
      </c>
      <c r="C261" s="165" t="s">
        <v>241</v>
      </c>
      <c r="D261" s="166">
        <f>'[1]C 2'!E23</f>
        <v>5</v>
      </c>
      <c r="E261" s="167"/>
      <c r="F261" s="167"/>
      <c r="G261" s="167"/>
      <c r="I261" s="155">
        <f>'[1]C 2'!F23</f>
        <v>15357.5</v>
      </c>
      <c r="J261" s="155">
        <f t="shared" ref="J261" si="167">D261*I261</f>
        <v>76787.5</v>
      </c>
      <c r="K261" s="169"/>
      <c r="L261" s="155">
        <f>'[1]C 2'!I23</f>
        <v>65349.012499999997</v>
      </c>
    </row>
    <row r="262" spans="1:12" x14ac:dyDescent="0.3">
      <c r="A262" s="159" t="s">
        <v>705</v>
      </c>
      <c r="B262" s="160" t="s">
        <v>242</v>
      </c>
      <c r="C262" s="161"/>
      <c r="D262" s="162"/>
      <c r="E262" s="162"/>
      <c r="F262" s="162"/>
      <c r="G262" s="162"/>
      <c r="I262" s="163"/>
      <c r="J262" s="164">
        <f>SUM(J263)</f>
        <v>54900</v>
      </c>
      <c r="K262" s="155"/>
      <c r="L262" s="164">
        <f>SUM(L263)</f>
        <v>49786.3</v>
      </c>
    </row>
    <row r="263" spans="1:12" x14ac:dyDescent="0.3">
      <c r="A263" s="170" t="s">
        <v>706</v>
      </c>
      <c r="B263" s="151" t="s">
        <v>243</v>
      </c>
      <c r="C263" s="165" t="s">
        <v>244</v>
      </c>
      <c r="D263" s="166">
        <f>'[1]C 2'!E25</f>
        <v>1</v>
      </c>
      <c r="E263" s="167"/>
      <c r="F263" s="167"/>
      <c r="G263" s="167"/>
      <c r="I263" s="155">
        <f>'[1]C 2'!F25</f>
        <v>54900</v>
      </c>
      <c r="J263" s="155">
        <f t="shared" ref="J263" si="168">D263*I263</f>
        <v>54900</v>
      </c>
      <c r="K263" s="169"/>
      <c r="L263" s="155">
        <f>'[1]C 2'!I25</f>
        <v>49786.3</v>
      </c>
    </row>
    <row r="264" spans="1:12" x14ac:dyDescent="0.3">
      <c r="A264" s="156" t="s">
        <v>707</v>
      </c>
      <c r="B264" s="243" t="s">
        <v>245</v>
      </c>
      <c r="C264" s="243"/>
      <c r="D264" s="243"/>
      <c r="E264" s="181"/>
      <c r="F264" s="182"/>
      <c r="G264" s="182"/>
      <c r="I264" s="183"/>
      <c r="J264" s="158">
        <f>J265+J267</f>
        <v>654157.5</v>
      </c>
      <c r="K264" s="155"/>
      <c r="L264" s="158">
        <f>L265+L267</f>
        <v>572051.40250000008</v>
      </c>
    </row>
    <row r="265" spans="1:12" x14ac:dyDescent="0.3">
      <c r="A265" s="159" t="s">
        <v>708</v>
      </c>
      <c r="B265" s="160" t="s">
        <v>246</v>
      </c>
      <c r="C265" s="161"/>
      <c r="D265" s="162"/>
      <c r="E265" s="162"/>
      <c r="F265" s="162"/>
      <c r="G265" s="162"/>
      <c r="I265" s="163"/>
      <c r="J265" s="164">
        <f>SUM(J266)</f>
        <v>118287.5</v>
      </c>
      <c r="K265" s="155"/>
      <c r="L265" s="164">
        <f>SUM(L266)</f>
        <v>100499.51250000001</v>
      </c>
    </row>
    <row r="266" spans="1:12" x14ac:dyDescent="0.3">
      <c r="A266" s="170" t="s">
        <v>709</v>
      </c>
      <c r="B266" s="151" t="s">
        <v>247</v>
      </c>
      <c r="C266" s="165" t="s">
        <v>241</v>
      </c>
      <c r="D266" s="166">
        <f>'[1]C 2'!E28</f>
        <v>5</v>
      </c>
      <c r="E266" s="167"/>
      <c r="F266" s="167"/>
      <c r="G266" s="167"/>
      <c r="I266" s="155">
        <f>'[1]C 2'!F28</f>
        <v>23657.5</v>
      </c>
      <c r="J266" s="155">
        <f t="shared" ref="J266" si="169">D266*I266</f>
        <v>118287.5</v>
      </c>
      <c r="K266" s="169"/>
      <c r="L266" s="155">
        <f>'[1]C 2'!I28</f>
        <v>100499.51250000001</v>
      </c>
    </row>
    <row r="267" spans="1:12" x14ac:dyDescent="0.3">
      <c r="A267" s="159" t="s">
        <v>710</v>
      </c>
      <c r="B267" s="160" t="s">
        <v>248</v>
      </c>
      <c r="C267" s="161"/>
      <c r="D267" s="162"/>
      <c r="E267" s="162"/>
      <c r="F267" s="162"/>
      <c r="G267" s="162"/>
      <c r="I267" s="163"/>
      <c r="J267" s="164">
        <f>SUM(J268)</f>
        <v>535870</v>
      </c>
      <c r="K267" s="155"/>
      <c r="L267" s="164">
        <f>SUM(L268)</f>
        <v>471551.89</v>
      </c>
    </row>
    <row r="268" spans="1:12" x14ac:dyDescent="0.3">
      <c r="A268" s="170" t="s">
        <v>711</v>
      </c>
      <c r="B268" s="151" t="s">
        <v>248</v>
      </c>
      <c r="C268" s="165" t="s">
        <v>244</v>
      </c>
      <c r="D268" s="166">
        <f>'[1]C 2'!E30</f>
        <v>1</v>
      </c>
      <c r="E268" s="167"/>
      <c r="F268" s="167"/>
      <c r="G268" s="167"/>
      <c r="I268" s="155">
        <f>'[1]C 2'!F30</f>
        <v>535870</v>
      </c>
      <c r="J268" s="155">
        <f t="shared" ref="J268" si="170">D268*I268</f>
        <v>535870</v>
      </c>
      <c r="K268" s="169"/>
      <c r="L268" s="155">
        <f>'[1]C 2'!I30</f>
        <v>471551.89</v>
      </c>
    </row>
    <row r="269" spans="1:12" ht="9" customHeight="1" x14ac:dyDescent="0.3">
      <c r="A269" s="170"/>
      <c r="B269" s="151"/>
      <c r="C269" s="197"/>
      <c r="D269" s="166"/>
      <c r="E269" s="167"/>
      <c r="F269" s="167"/>
      <c r="G269" s="167"/>
      <c r="I269" s="168"/>
      <c r="J269" s="155"/>
      <c r="K269" s="155"/>
      <c r="L269" s="155"/>
    </row>
    <row r="270" spans="1:12" ht="17.25" customHeight="1" x14ac:dyDescent="0.3">
      <c r="A270" s="242" t="s">
        <v>712</v>
      </c>
      <c r="B270" s="242"/>
      <c r="C270" s="242"/>
      <c r="D270" s="242"/>
      <c r="E270" s="195"/>
      <c r="F270" s="196"/>
      <c r="G270" s="196"/>
      <c r="I270" s="198"/>
      <c r="J270" s="154">
        <f>J271+J282+J298</f>
        <v>648033.5</v>
      </c>
      <c r="K270" s="155"/>
      <c r="L270" s="154">
        <f>L271+L282+L298</f>
        <v>550908.82949999999</v>
      </c>
    </row>
    <row r="271" spans="1:12" ht="17.25" customHeight="1" x14ac:dyDescent="0.3">
      <c r="A271" s="156" t="s">
        <v>713</v>
      </c>
      <c r="B271" s="243" t="s">
        <v>250</v>
      </c>
      <c r="C271" s="243"/>
      <c r="D271" s="243"/>
      <c r="E271" s="181"/>
      <c r="F271" s="182"/>
      <c r="G271" s="182"/>
      <c r="I271" s="183"/>
      <c r="J271" s="158">
        <f>J272+J275+J278</f>
        <v>74270</v>
      </c>
      <c r="K271" s="155"/>
      <c r="L271" s="158">
        <f>L272+L275+L278</f>
        <v>65727.69</v>
      </c>
    </row>
    <row r="272" spans="1:12" x14ac:dyDescent="0.3">
      <c r="A272" s="159" t="s">
        <v>714</v>
      </c>
      <c r="B272" s="160" t="s">
        <v>251</v>
      </c>
      <c r="C272" s="161"/>
      <c r="D272" s="162"/>
      <c r="E272" s="162"/>
      <c r="F272" s="162"/>
      <c r="G272" s="162"/>
      <c r="I272" s="163"/>
      <c r="J272" s="164">
        <f>SUM(J273:J274)</f>
        <v>21220</v>
      </c>
      <c r="K272" s="155"/>
      <c r="L272" s="164">
        <f>SUM(L273:L274)</f>
        <v>18779.34</v>
      </c>
    </row>
    <row r="273" spans="1:12" x14ac:dyDescent="0.3">
      <c r="A273" s="170" t="s">
        <v>715</v>
      </c>
      <c r="B273" s="151" t="s">
        <v>252</v>
      </c>
      <c r="C273" s="165" t="s">
        <v>253</v>
      </c>
      <c r="D273" s="166">
        <f>[1]C3!E6</f>
        <v>5</v>
      </c>
      <c r="E273" s="167"/>
      <c r="F273" s="167"/>
      <c r="G273" s="167"/>
      <c r="I273" s="155">
        <f>[1]C3!F6</f>
        <v>2122</v>
      </c>
      <c r="J273" s="155">
        <f t="shared" ref="J273:J274" si="171">D273*I273</f>
        <v>10610</v>
      </c>
      <c r="K273" s="169"/>
      <c r="L273" s="155">
        <f>[1]C3!I6</f>
        <v>9389.67</v>
      </c>
    </row>
    <row r="274" spans="1:12" x14ac:dyDescent="0.3">
      <c r="A274" s="170" t="s">
        <v>716</v>
      </c>
      <c r="B274" s="151" t="s">
        <v>254</v>
      </c>
      <c r="C274" s="165" t="s">
        <v>253</v>
      </c>
      <c r="D274" s="166">
        <f>[1]C3!E7</f>
        <v>5</v>
      </c>
      <c r="E274" s="167"/>
      <c r="F274" s="167"/>
      <c r="G274" s="167"/>
      <c r="I274" s="155">
        <f>[1]C3!F7</f>
        <v>2122</v>
      </c>
      <c r="J274" s="155">
        <f t="shared" si="171"/>
        <v>10610</v>
      </c>
      <c r="K274" s="169"/>
      <c r="L274" s="155">
        <f>[1]C3!I7</f>
        <v>9389.67</v>
      </c>
    </row>
    <row r="275" spans="1:12" x14ac:dyDescent="0.3">
      <c r="A275" s="159" t="s">
        <v>717</v>
      </c>
      <c r="B275" s="160" t="s">
        <v>255</v>
      </c>
      <c r="C275" s="161"/>
      <c r="D275" s="162"/>
      <c r="E275" s="162"/>
      <c r="F275" s="162"/>
      <c r="G275" s="162"/>
      <c r="I275" s="163"/>
      <c r="J275" s="164">
        <f>SUM(J276:J277)</f>
        <v>21220</v>
      </c>
      <c r="K275" s="155"/>
      <c r="L275" s="164">
        <f>SUM(L276:L277)</f>
        <v>18779.34</v>
      </c>
    </row>
    <row r="276" spans="1:12" x14ac:dyDescent="0.3">
      <c r="A276" s="170" t="s">
        <v>718</v>
      </c>
      <c r="B276" s="151" t="s">
        <v>256</v>
      </c>
      <c r="C276" s="165" t="s">
        <v>253</v>
      </c>
      <c r="D276" s="166">
        <f>[1]C3!E9</f>
        <v>5</v>
      </c>
      <c r="E276" s="167"/>
      <c r="F276" s="167"/>
      <c r="G276" s="167"/>
      <c r="I276" s="155">
        <f>[1]C3!F9</f>
        <v>2122</v>
      </c>
      <c r="J276" s="155">
        <f t="shared" ref="J276:J277" si="172">D276*I276</f>
        <v>10610</v>
      </c>
      <c r="K276" s="169"/>
      <c r="L276" s="155">
        <f>[1]C3!I9</f>
        <v>9389.67</v>
      </c>
    </row>
    <row r="277" spans="1:12" x14ac:dyDescent="0.3">
      <c r="A277" s="170" t="s">
        <v>719</v>
      </c>
      <c r="B277" s="151" t="s">
        <v>257</v>
      </c>
      <c r="C277" s="165" t="s">
        <v>253</v>
      </c>
      <c r="D277" s="166">
        <f>[1]C3!E10</f>
        <v>5</v>
      </c>
      <c r="E277" s="167"/>
      <c r="F277" s="167"/>
      <c r="G277" s="167"/>
      <c r="I277" s="155">
        <f>[1]C3!F10</f>
        <v>2122</v>
      </c>
      <c r="J277" s="155">
        <f t="shared" si="172"/>
        <v>10610</v>
      </c>
      <c r="K277" s="169"/>
      <c r="L277" s="155">
        <f>[1]C3!I10</f>
        <v>9389.67</v>
      </c>
    </row>
    <row r="278" spans="1:12" x14ac:dyDescent="0.3">
      <c r="A278" s="159" t="s">
        <v>720</v>
      </c>
      <c r="B278" s="160" t="s">
        <v>258</v>
      </c>
      <c r="C278" s="161"/>
      <c r="D278" s="162"/>
      <c r="E278" s="162"/>
      <c r="F278" s="162"/>
      <c r="G278" s="162"/>
      <c r="I278" s="163"/>
      <c r="J278" s="164">
        <f>SUM(J279:J281)</f>
        <v>31830</v>
      </c>
      <c r="K278" s="155"/>
      <c r="L278" s="164">
        <f>SUM(L279:L281)</f>
        <v>28169.010000000002</v>
      </c>
    </row>
    <row r="279" spans="1:12" x14ac:dyDescent="0.3">
      <c r="A279" s="170" t="s">
        <v>721</v>
      </c>
      <c r="B279" s="151" t="s">
        <v>259</v>
      </c>
      <c r="C279" s="165" t="s">
        <v>253</v>
      </c>
      <c r="D279" s="166">
        <f>[1]C3!E12</f>
        <v>5</v>
      </c>
      <c r="E279" s="167"/>
      <c r="F279" s="167"/>
      <c r="G279" s="167"/>
      <c r="I279" s="155">
        <f>[1]C3!F12</f>
        <v>2122</v>
      </c>
      <c r="J279" s="155">
        <f t="shared" ref="J279:J281" si="173">D279*I279</f>
        <v>10610</v>
      </c>
      <c r="K279" s="169"/>
      <c r="L279" s="155">
        <f>[1]C3!I12</f>
        <v>9389.67</v>
      </c>
    </row>
    <row r="280" spans="1:12" x14ac:dyDescent="0.3">
      <c r="A280" s="170" t="s">
        <v>722</v>
      </c>
      <c r="B280" s="151" t="s">
        <v>260</v>
      </c>
      <c r="C280" s="165" t="s">
        <v>253</v>
      </c>
      <c r="D280" s="166">
        <f>[1]C3!E13</f>
        <v>5</v>
      </c>
      <c r="E280" s="167"/>
      <c r="F280" s="167"/>
      <c r="G280" s="167"/>
      <c r="I280" s="155">
        <f>[1]C3!F13</f>
        <v>2122</v>
      </c>
      <c r="J280" s="155">
        <f t="shared" si="173"/>
        <v>10610</v>
      </c>
      <c r="K280" s="169"/>
      <c r="L280" s="155">
        <f>[1]C3!I13</f>
        <v>9389.67</v>
      </c>
    </row>
    <row r="281" spans="1:12" x14ac:dyDescent="0.3">
      <c r="A281" s="170" t="s">
        <v>723</v>
      </c>
      <c r="B281" s="151" t="s">
        <v>261</v>
      </c>
      <c r="C281" s="165" t="s">
        <v>253</v>
      </c>
      <c r="D281" s="166">
        <f>[1]C3!E14</f>
        <v>5</v>
      </c>
      <c r="E281" s="167"/>
      <c r="F281" s="167"/>
      <c r="G281" s="167"/>
      <c r="I281" s="155">
        <f>[1]C3!F14</f>
        <v>2122</v>
      </c>
      <c r="J281" s="155">
        <f t="shared" si="173"/>
        <v>10610</v>
      </c>
      <c r="K281" s="169"/>
      <c r="L281" s="155">
        <f>[1]C3!I14</f>
        <v>9389.67</v>
      </c>
    </row>
    <row r="282" spans="1:12" x14ac:dyDescent="0.3">
      <c r="A282" s="156" t="s">
        <v>724</v>
      </c>
      <c r="B282" s="243" t="s">
        <v>262</v>
      </c>
      <c r="C282" s="243"/>
      <c r="D282" s="243"/>
      <c r="E282" s="181"/>
      <c r="F282" s="182"/>
      <c r="G282" s="182"/>
      <c r="I282" s="183"/>
      <c r="J282" s="158">
        <f>J283+J292+J295</f>
        <v>488354.5</v>
      </c>
      <c r="K282" s="155"/>
      <c r="L282" s="158">
        <f>L283+L292+L295</f>
        <v>409380.1165</v>
      </c>
    </row>
    <row r="283" spans="1:12" x14ac:dyDescent="0.3">
      <c r="A283" s="159" t="s">
        <v>725</v>
      </c>
      <c r="B283" s="160" t="s">
        <v>263</v>
      </c>
      <c r="C283" s="161"/>
      <c r="D283" s="162"/>
      <c r="E283" s="162"/>
      <c r="F283" s="162"/>
      <c r="G283" s="162"/>
      <c r="I283" s="163"/>
      <c r="J283" s="164">
        <f>SUM(J284:J291)</f>
        <v>60537</v>
      </c>
      <c r="K283" s="155"/>
      <c r="L283" s="164">
        <f>SUM(L284:L291)</f>
        <v>52437.339</v>
      </c>
    </row>
    <row r="284" spans="1:12" ht="13.95" customHeight="1" x14ac:dyDescent="0.3">
      <c r="A284" s="170" t="s">
        <v>726</v>
      </c>
      <c r="B284" s="151" t="s">
        <v>264</v>
      </c>
      <c r="C284" s="165" t="s">
        <v>253</v>
      </c>
      <c r="D284" s="166">
        <f>[1]C3!E17</f>
        <v>1</v>
      </c>
      <c r="E284" s="167"/>
      <c r="F284" s="167"/>
      <c r="G284" s="167"/>
      <c r="I284" s="155">
        <f>[1]C3!F17</f>
        <v>2122</v>
      </c>
      <c r="J284" s="155">
        <f t="shared" ref="J284:J291" si="174">D284*I284</f>
        <v>2122</v>
      </c>
      <c r="K284" s="169"/>
      <c r="L284" s="155">
        <f>[1]C3!I17</f>
        <v>1877.934</v>
      </c>
    </row>
    <row r="285" spans="1:12" ht="13.95" customHeight="1" x14ac:dyDescent="0.3">
      <c r="A285" s="170" t="s">
        <v>727</v>
      </c>
      <c r="B285" s="151" t="s">
        <v>265</v>
      </c>
      <c r="C285" s="165" t="s">
        <v>253</v>
      </c>
      <c r="D285" s="166">
        <f>[1]C3!E18</f>
        <v>1</v>
      </c>
      <c r="E285" s="167"/>
      <c r="F285" s="167"/>
      <c r="G285" s="167"/>
      <c r="I285" s="155">
        <f>[1]C3!F18</f>
        <v>2122</v>
      </c>
      <c r="J285" s="155">
        <f t="shared" si="174"/>
        <v>2122</v>
      </c>
      <c r="K285" s="169"/>
      <c r="L285" s="155">
        <f>[1]C3!I18</f>
        <v>1877.934</v>
      </c>
    </row>
    <row r="286" spans="1:12" ht="13.95" customHeight="1" x14ac:dyDescent="0.3">
      <c r="A286" s="170" t="s">
        <v>728</v>
      </c>
      <c r="B286" s="151" t="s">
        <v>266</v>
      </c>
      <c r="C286" s="165" t="s">
        <v>253</v>
      </c>
      <c r="D286" s="166">
        <f>[1]C3!E19</f>
        <v>1</v>
      </c>
      <c r="E286" s="167"/>
      <c r="F286" s="167"/>
      <c r="G286" s="167"/>
      <c r="I286" s="155">
        <f>[1]C3!F19</f>
        <v>2122</v>
      </c>
      <c r="J286" s="155">
        <f t="shared" si="174"/>
        <v>2122</v>
      </c>
      <c r="K286" s="169"/>
      <c r="L286" s="155">
        <f>[1]C3!I19</f>
        <v>1877.934</v>
      </c>
    </row>
    <row r="287" spans="1:12" x14ac:dyDescent="0.3">
      <c r="A287" s="170" t="s">
        <v>729</v>
      </c>
      <c r="B287" s="151" t="s">
        <v>267</v>
      </c>
      <c r="C287" s="165" t="s">
        <v>253</v>
      </c>
      <c r="D287" s="166">
        <f>[1]C3!E20</f>
        <v>1</v>
      </c>
      <c r="E287" s="167"/>
      <c r="F287" s="167"/>
      <c r="G287" s="167"/>
      <c r="I287" s="155">
        <f>[1]C3!F20</f>
        <v>2122</v>
      </c>
      <c r="J287" s="155">
        <f t="shared" si="174"/>
        <v>2122</v>
      </c>
      <c r="K287" s="169"/>
      <c r="L287" s="155">
        <f>[1]C3!I20</f>
        <v>1877.934</v>
      </c>
    </row>
    <row r="288" spans="1:12" x14ac:dyDescent="0.3">
      <c r="A288" s="170" t="s">
        <v>730</v>
      </c>
      <c r="B288" s="151" t="s">
        <v>268</v>
      </c>
      <c r="C288" s="165" t="s">
        <v>253</v>
      </c>
      <c r="D288" s="166">
        <f>[1]C3!E21</f>
        <v>1</v>
      </c>
      <c r="E288" s="167"/>
      <c r="F288" s="167"/>
      <c r="G288" s="167"/>
      <c r="I288" s="155">
        <f>[1]C3!F21</f>
        <v>2122</v>
      </c>
      <c r="J288" s="155">
        <f t="shared" si="174"/>
        <v>2122</v>
      </c>
      <c r="K288" s="169"/>
      <c r="L288" s="155">
        <f>[1]C3!I21</f>
        <v>1877.934</v>
      </c>
    </row>
    <row r="289" spans="1:12" x14ac:dyDescent="0.3">
      <c r="A289" s="170" t="s">
        <v>731</v>
      </c>
      <c r="B289" s="151" t="s">
        <v>269</v>
      </c>
      <c r="C289" s="165" t="s">
        <v>253</v>
      </c>
      <c r="D289" s="166">
        <f>[1]C3!E22</f>
        <v>1</v>
      </c>
      <c r="E289" s="167"/>
      <c r="F289" s="167"/>
      <c r="G289" s="167"/>
      <c r="I289" s="155">
        <f>[1]C3!F22</f>
        <v>2122</v>
      </c>
      <c r="J289" s="155">
        <f t="shared" si="174"/>
        <v>2122</v>
      </c>
      <c r="K289" s="169"/>
      <c r="L289" s="155">
        <f>[1]C3!I22</f>
        <v>1877.934</v>
      </c>
    </row>
    <row r="290" spans="1:12" ht="16.95" customHeight="1" x14ac:dyDescent="0.3">
      <c r="A290" s="170" t="s">
        <v>732</v>
      </c>
      <c r="B290" s="151" t="s">
        <v>270</v>
      </c>
      <c r="C290" s="165" t="s">
        <v>271</v>
      </c>
      <c r="D290" s="166">
        <f>[1]C3!E23</f>
        <v>1</v>
      </c>
      <c r="E290" s="167"/>
      <c r="F290" s="167"/>
      <c r="G290" s="167"/>
      <c r="I290" s="155">
        <f>[1]C3!F23</f>
        <v>37805</v>
      </c>
      <c r="J290" s="155">
        <f t="shared" si="174"/>
        <v>37805</v>
      </c>
      <c r="K290" s="169"/>
      <c r="L290" s="155">
        <f>[1]C3!I23</f>
        <v>32699.735000000001</v>
      </c>
    </row>
    <row r="291" spans="1:12" ht="27.6" x14ac:dyDescent="0.3">
      <c r="A291" s="170" t="s">
        <v>733</v>
      </c>
      <c r="B291" s="151" t="s">
        <v>272</v>
      </c>
      <c r="C291" s="165" t="s">
        <v>273</v>
      </c>
      <c r="D291" s="166">
        <f>[1]C3!E24</f>
        <v>5</v>
      </c>
      <c r="E291" s="167"/>
      <c r="F291" s="167"/>
      <c r="G291" s="167"/>
      <c r="I291" s="155">
        <f>[1]C3!F24</f>
        <v>2000</v>
      </c>
      <c r="J291" s="155">
        <f t="shared" si="174"/>
        <v>10000</v>
      </c>
      <c r="K291" s="169"/>
      <c r="L291" s="155">
        <f>[1]C3!I24</f>
        <v>8470</v>
      </c>
    </row>
    <row r="292" spans="1:12" x14ac:dyDescent="0.3">
      <c r="A292" s="159" t="s">
        <v>734</v>
      </c>
      <c r="B292" s="160" t="s">
        <v>274</v>
      </c>
      <c r="C292" s="161"/>
      <c r="D292" s="162"/>
      <c r="E292" s="162"/>
      <c r="F292" s="162"/>
      <c r="G292" s="162"/>
      <c r="I292" s="163"/>
      <c r="J292" s="164">
        <f>SUM(J293:J294)</f>
        <v>259797.5</v>
      </c>
      <c r="K292" s="155"/>
      <c r="L292" s="164">
        <f>SUM(L293:L294)</f>
        <v>225033.2825</v>
      </c>
    </row>
    <row r="293" spans="1:12" x14ac:dyDescent="0.3">
      <c r="A293" s="170" t="s">
        <v>735</v>
      </c>
      <c r="B293" s="151" t="s">
        <v>275</v>
      </c>
      <c r="C293" s="165" t="s">
        <v>276</v>
      </c>
      <c r="D293" s="166">
        <f>[1]C3!E26</f>
        <v>20</v>
      </c>
      <c r="E293" s="167"/>
      <c r="F293" s="167"/>
      <c r="G293" s="167"/>
      <c r="I293" s="155">
        <f>[1]C3!F26</f>
        <v>1553.5</v>
      </c>
      <c r="J293" s="155">
        <f t="shared" ref="J293:J294" si="175">D293*I293</f>
        <v>31070</v>
      </c>
      <c r="K293" s="169"/>
      <c r="L293" s="155">
        <f>[1]C3!I26</f>
        <v>27804.289999999997</v>
      </c>
    </row>
    <row r="294" spans="1:12" x14ac:dyDescent="0.3">
      <c r="A294" s="170" t="s">
        <v>736</v>
      </c>
      <c r="B294" s="151" t="s">
        <v>277</v>
      </c>
      <c r="C294" s="165" t="s">
        <v>278</v>
      </c>
      <c r="D294" s="166">
        <f>[1]C3!E27</f>
        <v>3</v>
      </c>
      <c r="E294" s="167"/>
      <c r="F294" s="167"/>
      <c r="G294" s="167"/>
      <c r="I294" s="155">
        <f>[1]C3!F27</f>
        <v>76242.5</v>
      </c>
      <c r="J294" s="155">
        <f t="shared" si="175"/>
        <v>228727.5</v>
      </c>
      <c r="K294" s="169"/>
      <c r="L294" s="155">
        <f>[1]C3!I27</f>
        <v>197228.99249999999</v>
      </c>
    </row>
    <row r="295" spans="1:12" x14ac:dyDescent="0.3">
      <c r="A295" s="159" t="s">
        <v>737</v>
      </c>
      <c r="B295" s="160" t="s">
        <v>279</v>
      </c>
      <c r="C295" s="161"/>
      <c r="D295" s="162"/>
      <c r="E295" s="162"/>
      <c r="F295" s="162"/>
      <c r="G295" s="162"/>
      <c r="I295" s="163"/>
      <c r="J295" s="164">
        <f>SUM(J296:J297)</f>
        <v>168020</v>
      </c>
      <c r="K295" s="155"/>
      <c r="L295" s="164">
        <f>SUM(L296:L297)</f>
        <v>131909.495</v>
      </c>
    </row>
    <row r="296" spans="1:12" ht="15" customHeight="1" x14ac:dyDescent="0.3">
      <c r="A296" s="170" t="s">
        <v>738</v>
      </c>
      <c r="B296" s="151" t="s">
        <v>280</v>
      </c>
      <c r="C296" s="165" t="s">
        <v>276</v>
      </c>
      <c r="D296" s="166">
        <f>[1]C3!E29</f>
        <v>10</v>
      </c>
      <c r="E296" s="167"/>
      <c r="F296" s="167"/>
      <c r="G296" s="167"/>
      <c r="I296" s="155">
        <f>[1]C3!F29</f>
        <v>1553.5</v>
      </c>
      <c r="J296" s="155">
        <f t="shared" ref="J296:J297" si="176">D296*I296</f>
        <v>15535</v>
      </c>
      <c r="K296" s="169"/>
      <c r="L296" s="155">
        <f>[1]C3!I29</f>
        <v>423.5</v>
      </c>
    </row>
    <row r="297" spans="1:12" x14ac:dyDescent="0.3">
      <c r="A297" s="170" t="s">
        <v>739</v>
      </c>
      <c r="B297" s="151" t="s">
        <v>281</v>
      </c>
      <c r="C297" s="165" t="s">
        <v>282</v>
      </c>
      <c r="D297" s="166">
        <f>[1]C3!E30</f>
        <v>2</v>
      </c>
      <c r="E297" s="167"/>
      <c r="F297" s="167"/>
      <c r="G297" s="167"/>
      <c r="I297" s="155">
        <f>[1]C3!F30</f>
        <v>76242.5</v>
      </c>
      <c r="J297" s="155">
        <f t="shared" si="176"/>
        <v>152485</v>
      </c>
      <c r="K297" s="169"/>
      <c r="L297" s="155">
        <f>[1]C3!I30</f>
        <v>131485.995</v>
      </c>
    </row>
    <row r="298" spans="1:12" x14ac:dyDescent="0.3">
      <c r="A298" s="156" t="s">
        <v>740</v>
      </c>
      <c r="B298" s="243" t="s">
        <v>283</v>
      </c>
      <c r="C298" s="243"/>
      <c r="D298" s="243"/>
      <c r="E298" s="181"/>
      <c r="F298" s="182"/>
      <c r="G298" s="182"/>
      <c r="I298" s="183"/>
      <c r="J298" s="158">
        <f>J299+J306</f>
        <v>85409</v>
      </c>
      <c r="K298" s="155"/>
      <c r="L298" s="158">
        <f>L299+L306</f>
        <v>75801.023000000001</v>
      </c>
    </row>
    <row r="299" spans="1:12" x14ac:dyDescent="0.3">
      <c r="A299" s="159" t="s">
        <v>741</v>
      </c>
      <c r="B299" s="160" t="s">
        <v>284</v>
      </c>
      <c r="C299" s="161"/>
      <c r="D299" s="162"/>
      <c r="E299" s="162"/>
      <c r="F299" s="162"/>
      <c r="G299" s="162"/>
      <c r="I299" s="163"/>
      <c r="J299" s="164">
        <f>SUM(J300:J305)</f>
        <v>64189</v>
      </c>
      <c r="K299" s="155"/>
      <c r="L299" s="164">
        <f>SUM(L300:L305)</f>
        <v>57021.682999999997</v>
      </c>
    </row>
    <row r="300" spans="1:12" x14ac:dyDescent="0.3">
      <c r="A300" s="170" t="s">
        <v>742</v>
      </c>
      <c r="B300" s="151" t="s">
        <v>285</v>
      </c>
      <c r="C300" s="165" t="s">
        <v>253</v>
      </c>
      <c r="D300" s="166">
        <f>[1]C3!E33</f>
        <v>5</v>
      </c>
      <c r="E300" s="167"/>
      <c r="F300" s="167"/>
      <c r="G300" s="167"/>
      <c r="I300" s="155">
        <f>[1]C3!F33</f>
        <v>2122</v>
      </c>
      <c r="J300" s="155">
        <f t="shared" ref="J300:J305" si="177">D300*I300</f>
        <v>10610</v>
      </c>
      <c r="K300" s="169"/>
      <c r="L300" s="155">
        <f>[1]C3!I33</f>
        <v>9389.67</v>
      </c>
    </row>
    <row r="301" spans="1:12" x14ac:dyDescent="0.3">
      <c r="A301" s="170" t="s">
        <v>743</v>
      </c>
      <c r="B301" s="151" t="s">
        <v>286</v>
      </c>
      <c r="C301" s="165" t="s">
        <v>253</v>
      </c>
      <c r="D301" s="166">
        <f>[1]C3!E34</f>
        <v>5</v>
      </c>
      <c r="E301" s="167"/>
      <c r="F301" s="167"/>
      <c r="G301" s="167"/>
      <c r="I301" s="155">
        <f>[1]C3!F34</f>
        <v>2122</v>
      </c>
      <c r="J301" s="155">
        <f t="shared" si="177"/>
        <v>10610</v>
      </c>
      <c r="K301" s="169"/>
      <c r="L301" s="155">
        <f>[1]C3!I34</f>
        <v>9389.67</v>
      </c>
    </row>
    <row r="302" spans="1:12" x14ac:dyDescent="0.3">
      <c r="A302" s="170" t="s">
        <v>744</v>
      </c>
      <c r="B302" s="151" t="s">
        <v>287</v>
      </c>
      <c r="C302" s="165" t="s">
        <v>253</v>
      </c>
      <c r="D302" s="166">
        <f>[1]C3!E35</f>
        <v>5</v>
      </c>
      <c r="E302" s="167"/>
      <c r="F302" s="167"/>
      <c r="G302" s="167"/>
      <c r="I302" s="155">
        <f>[1]C3!F35</f>
        <v>2122</v>
      </c>
      <c r="J302" s="155">
        <f t="shared" si="177"/>
        <v>10610</v>
      </c>
      <c r="K302" s="169"/>
      <c r="L302" s="155">
        <f>[1]C3!I35</f>
        <v>9389.67</v>
      </c>
    </row>
    <row r="303" spans="1:12" x14ac:dyDescent="0.3">
      <c r="A303" s="170" t="s">
        <v>745</v>
      </c>
      <c r="B303" s="151" t="s">
        <v>288</v>
      </c>
      <c r="C303" s="165" t="s">
        <v>253</v>
      </c>
      <c r="D303" s="166">
        <f>[1]C3!E36</f>
        <v>5</v>
      </c>
      <c r="E303" s="167"/>
      <c r="F303" s="167"/>
      <c r="G303" s="167"/>
      <c r="I303" s="155">
        <f>[1]C3!F36</f>
        <v>2122</v>
      </c>
      <c r="J303" s="155">
        <f t="shared" si="177"/>
        <v>10610</v>
      </c>
      <c r="K303" s="169"/>
      <c r="L303" s="155">
        <f>[1]C3!I36</f>
        <v>9389.67</v>
      </c>
    </row>
    <row r="304" spans="1:12" x14ac:dyDescent="0.3">
      <c r="A304" s="170" t="s">
        <v>746</v>
      </c>
      <c r="B304" s="151" t="s">
        <v>289</v>
      </c>
      <c r="C304" s="165" t="s">
        <v>290</v>
      </c>
      <c r="D304" s="166">
        <f>[1]C3!E37</f>
        <v>7</v>
      </c>
      <c r="E304" s="167"/>
      <c r="F304" s="167"/>
      <c r="G304" s="167"/>
      <c r="I304" s="155">
        <f>[1]C3!F37</f>
        <v>1553.5</v>
      </c>
      <c r="J304" s="155">
        <f t="shared" si="177"/>
        <v>10874.5</v>
      </c>
      <c r="K304" s="169"/>
      <c r="L304" s="155">
        <f>[1]C3!I37</f>
        <v>9731.5014999999985</v>
      </c>
    </row>
    <row r="305" spans="1:12" x14ac:dyDescent="0.3">
      <c r="A305" s="170" t="s">
        <v>747</v>
      </c>
      <c r="B305" s="151" t="s">
        <v>291</v>
      </c>
      <c r="C305" s="165" t="s">
        <v>290</v>
      </c>
      <c r="D305" s="166">
        <f>[1]C3!E38</f>
        <v>7</v>
      </c>
      <c r="E305" s="167"/>
      <c r="F305" s="167"/>
      <c r="G305" s="167"/>
      <c r="I305" s="155">
        <f>[1]C3!F38</f>
        <v>1553.5</v>
      </c>
      <c r="J305" s="155">
        <f t="shared" si="177"/>
        <v>10874.5</v>
      </c>
      <c r="K305" s="169"/>
      <c r="L305" s="155">
        <f>[1]C3!I38</f>
        <v>9731.5014999999985</v>
      </c>
    </row>
    <row r="306" spans="1:12" x14ac:dyDescent="0.3">
      <c r="A306" s="159" t="s">
        <v>748</v>
      </c>
      <c r="B306" s="160" t="s">
        <v>292</v>
      </c>
      <c r="C306" s="161"/>
      <c r="D306" s="162"/>
      <c r="E306" s="162"/>
      <c r="F306" s="162"/>
      <c r="G306" s="162"/>
      <c r="I306" s="163"/>
      <c r="J306" s="164">
        <f>SUM(J307:J308)</f>
        <v>21220</v>
      </c>
      <c r="K306" s="155"/>
      <c r="L306" s="164">
        <f>SUM(L307:L308)</f>
        <v>18779.34</v>
      </c>
    </row>
    <row r="307" spans="1:12" x14ac:dyDescent="0.3">
      <c r="A307" s="170" t="s">
        <v>749</v>
      </c>
      <c r="B307" s="151" t="s">
        <v>293</v>
      </c>
      <c r="C307" s="165" t="s">
        <v>253</v>
      </c>
      <c r="D307" s="166">
        <f>[1]C3!E40</f>
        <v>5</v>
      </c>
      <c r="E307" s="167"/>
      <c r="F307" s="167"/>
      <c r="G307" s="167"/>
      <c r="I307" s="155">
        <f>[1]C3!F40</f>
        <v>2122</v>
      </c>
      <c r="J307" s="155">
        <f t="shared" ref="J307:J308" si="178">D307*I307</f>
        <v>10610</v>
      </c>
      <c r="K307" s="169"/>
      <c r="L307" s="155">
        <f>[1]C3!I40</f>
        <v>9389.67</v>
      </c>
    </row>
    <row r="308" spans="1:12" x14ac:dyDescent="0.3">
      <c r="A308" s="170" t="s">
        <v>750</v>
      </c>
      <c r="B308" s="151" t="s">
        <v>294</v>
      </c>
      <c r="C308" s="165" t="s">
        <v>253</v>
      </c>
      <c r="D308" s="166">
        <f>[1]C3!E41</f>
        <v>5</v>
      </c>
      <c r="E308" s="167"/>
      <c r="F308" s="167"/>
      <c r="G308" s="167"/>
      <c r="I308" s="155">
        <f>[1]C3!F41</f>
        <v>2122</v>
      </c>
      <c r="J308" s="155">
        <f t="shared" si="178"/>
        <v>10610</v>
      </c>
      <c r="K308" s="169"/>
      <c r="L308" s="155">
        <f>[1]C3!I41</f>
        <v>9389.67</v>
      </c>
    </row>
    <row r="309" spans="1:12" ht="10.199999999999999" customHeight="1" x14ac:dyDescent="0.3">
      <c r="A309" s="170"/>
      <c r="B309" s="151"/>
      <c r="C309" s="165"/>
      <c r="D309" s="166"/>
      <c r="E309" s="167"/>
      <c r="F309" s="167"/>
      <c r="G309" s="167"/>
      <c r="I309" s="168"/>
      <c r="J309" s="155"/>
      <c r="K309" s="155"/>
      <c r="L309" s="155"/>
    </row>
    <row r="310" spans="1:12" ht="15.75" customHeight="1" x14ac:dyDescent="0.3">
      <c r="A310" s="242" t="s">
        <v>751</v>
      </c>
      <c r="B310" s="242"/>
      <c r="C310" s="242"/>
      <c r="D310" s="242"/>
      <c r="E310" s="195"/>
      <c r="F310" s="196"/>
      <c r="G310" s="196"/>
      <c r="I310" s="198"/>
      <c r="J310" s="154">
        <f>J311+J329+J362</f>
        <v>1690153</v>
      </c>
      <c r="K310" s="155"/>
      <c r="L310" s="154">
        <f>L311+L329+L362</f>
        <v>1492071.591</v>
      </c>
    </row>
    <row r="311" spans="1:12" ht="15.75" customHeight="1" x14ac:dyDescent="0.3">
      <c r="A311" s="156" t="s">
        <v>752</v>
      </c>
      <c r="B311" s="243" t="s">
        <v>211</v>
      </c>
      <c r="C311" s="243"/>
      <c r="D311" s="243"/>
      <c r="E311" s="181"/>
      <c r="F311" s="182"/>
      <c r="G311" s="182"/>
      <c r="I311" s="183"/>
      <c r="J311" s="158">
        <f>J312+J314+J316+J324+J326</f>
        <v>971564</v>
      </c>
      <c r="K311" s="155"/>
      <c r="L311" s="158">
        <f>L312+L314+L316+L324+L326</f>
        <v>868577.7080000001</v>
      </c>
    </row>
    <row r="312" spans="1:12" x14ac:dyDescent="0.3">
      <c r="A312" s="159" t="s">
        <v>753</v>
      </c>
      <c r="B312" s="160" t="s">
        <v>212</v>
      </c>
      <c r="C312" s="161"/>
      <c r="D312" s="162"/>
      <c r="E312" s="162"/>
      <c r="F312" s="162"/>
      <c r="G312" s="162"/>
      <c r="I312" s="163"/>
      <c r="J312" s="164">
        <f>SUM(J313)</f>
        <v>159695</v>
      </c>
      <c r="K312" s="155"/>
      <c r="L312" s="164">
        <f>SUM(L313)</f>
        <v>142794.66500000001</v>
      </c>
    </row>
    <row r="313" spans="1:12" x14ac:dyDescent="0.3">
      <c r="A313" s="170" t="s">
        <v>754</v>
      </c>
      <c r="B313" s="151" t="s">
        <v>212</v>
      </c>
      <c r="C313" s="165" t="s">
        <v>755</v>
      </c>
      <c r="D313" s="166">
        <f>'[1]C 4'!E5</f>
        <v>5</v>
      </c>
      <c r="E313" s="167"/>
      <c r="F313" s="167"/>
      <c r="G313" s="167"/>
      <c r="I313" s="155">
        <f>'[1]C 4'!F5</f>
        <v>31939</v>
      </c>
      <c r="J313" s="155">
        <f t="shared" ref="J313" si="179">D313*I313</f>
        <v>159695</v>
      </c>
      <c r="K313" s="169"/>
      <c r="L313" s="155">
        <f>'[1]C 4'!I5</f>
        <v>142794.66500000001</v>
      </c>
    </row>
    <row r="314" spans="1:12" x14ac:dyDescent="0.3">
      <c r="A314" s="159" t="s">
        <v>756</v>
      </c>
      <c r="B314" s="160" t="s">
        <v>296</v>
      </c>
      <c r="C314" s="161"/>
      <c r="D314" s="162"/>
      <c r="E314" s="162"/>
      <c r="F314" s="162"/>
      <c r="G314" s="162"/>
      <c r="I314" s="163"/>
      <c r="J314" s="164">
        <f>SUM(J315)</f>
        <v>10039</v>
      </c>
      <c r="K314" s="155"/>
      <c r="L314" s="164">
        <f>SUM(L315)</f>
        <v>9123.0329999999994</v>
      </c>
    </row>
    <row r="315" spans="1:12" x14ac:dyDescent="0.3">
      <c r="A315" s="170" t="s">
        <v>757</v>
      </c>
      <c r="B315" s="151" t="s">
        <v>296</v>
      </c>
      <c r="C315" s="165" t="s">
        <v>297</v>
      </c>
      <c r="D315" s="166">
        <f>'[1]C 4'!E7</f>
        <v>1</v>
      </c>
      <c r="E315" s="167"/>
      <c r="F315" s="167"/>
      <c r="G315" s="167"/>
      <c r="I315" s="155">
        <f>'[1]C 4'!F7</f>
        <v>10039</v>
      </c>
      <c r="J315" s="155">
        <f t="shared" ref="J315" si="180">D315*I315</f>
        <v>10039</v>
      </c>
      <c r="K315" s="169"/>
      <c r="L315" s="155">
        <f>'[1]C 4'!I7</f>
        <v>9123.0329999999994</v>
      </c>
    </row>
    <row r="316" spans="1:12" x14ac:dyDescent="0.3">
      <c r="A316" s="159" t="s">
        <v>758</v>
      </c>
      <c r="B316" s="160" t="s">
        <v>298</v>
      </c>
      <c r="C316" s="161"/>
      <c r="D316" s="162"/>
      <c r="E316" s="162"/>
      <c r="F316" s="162"/>
      <c r="G316" s="162"/>
      <c r="I316" s="163"/>
      <c r="J316" s="164">
        <f>SUM(J317:J323)</f>
        <v>661830</v>
      </c>
      <c r="K316" s="155"/>
      <c r="L316" s="164">
        <f>SUM(L317:L323)</f>
        <v>589400.01000000013</v>
      </c>
    </row>
    <row r="317" spans="1:12" x14ac:dyDescent="0.3">
      <c r="A317" s="170" t="s">
        <v>759</v>
      </c>
      <c r="B317" s="151" t="s">
        <v>299</v>
      </c>
      <c r="C317" s="165" t="s">
        <v>300</v>
      </c>
      <c r="D317" s="166">
        <f>'[1]C 4'!E9</f>
        <v>1</v>
      </c>
      <c r="E317" s="167"/>
      <c r="F317" s="167"/>
      <c r="G317" s="167"/>
      <c r="I317" s="155">
        <f>'[1]C 4'!F9</f>
        <v>150000</v>
      </c>
      <c r="J317" s="155">
        <f t="shared" ref="J317:J323" si="181">D317*I317</f>
        <v>150000</v>
      </c>
      <c r="K317" s="169"/>
      <c r="L317" s="155">
        <f>'[1]C 4'!I9</f>
        <v>136350</v>
      </c>
    </row>
    <row r="318" spans="1:12" x14ac:dyDescent="0.3">
      <c r="A318" s="170" t="s">
        <v>760</v>
      </c>
      <c r="B318" s="151" t="s">
        <v>301</v>
      </c>
      <c r="C318" s="165" t="s">
        <v>300</v>
      </c>
      <c r="D318" s="166">
        <f>'[1]C 4'!E10</f>
        <v>1</v>
      </c>
      <c r="E318" s="167"/>
      <c r="F318" s="167"/>
      <c r="G318" s="167"/>
      <c r="I318" s="155">
        <f>'[1]C 4'!F10</f>
        <v>200000</v>
      </c>
      <c r="J318" s="155">
        <f t="shared" si="181"/>
        <v>200000</v>
      </c>
      <c r="K318" s="169"/>
      <c r="L318" s="155">
        <f>'[1]C 4'!I10</f>
        <v>181800</v>
      </c>
    </row>
    <row r="319" spans="1:12" x14ac:dyDescent="0.3">
      <c r="A319" s="170" t="s">
        <v>761</v>
      </c>
      <c r="B319" s="151" t="s">
        <v>302</v>
      </c>
      <c r="C319" s="165" t="s">
        <v>303</v>
      </c>
      <c r="D319" s="166">
        <f>'[1]C 4'!E11</f>
        <v>1</v>
      </c>
      <c r="E319" s="167"/>
      <c r="F319" s="167"/>
      <c r="G319" s="167"/>
      <c r="I319" s="155">
        <f>'[1]C 4'!F11</f>
        <v>30000</v>
      </c>
      <c r="J319" s="155">
        <f t="shared" si="181"/>
        <v>30000</v>
      </c>
      <c r="K319" s="169"/>
      <c r="L319" s="155">
        <f>'[1]C 4'!I11</f>
        <v>27270</v>
      </c>
    </row>
    <row r="320" spans="1:12" x14ac:dyDescent="0.3">
      <c r="A320" s="170" t="s">
        <v>762</v>
      </c>
      <c r="B320" s="151" t="s">
        <v>304</v>
      </c>
      <c r="C320" s="165" t="s">
        <v>305</v>
      </c>
      <c r="D320" s="166">
        <f>'[1]C 4'!E12</f>
        <v>5</v>
      </c>
      <c r="E320" s="167"/>
      <c r="F320" s="167"/>
      <c r="G320" s="167"/>
      <c r="I320" s="155">
        <f>'[1]C 4'!F12</f>
        <v>3740</v>
      </c>
      <c r="J320" s="155">
        <f t="shared" si="181"/>
        <v>18700</v>
      </c>
      <c r="K320" s="169"/>
      <c r="L320" s="155">
        <f>'[1]C 4'!I12</f>
        <v>16396.900000000001</v>
      </c>
    </row>
    <row r="321" spans="1:12" x14ac:dyDescent="0.3">
      <c r="A321" s="170" t="s">
        <v>763</v>
      </c>
      <c r="B321" s="151" t="s">
        <v>306</v>
      </c>
      <c r="C321" s="165" t="s">
        <v>307</v>
      </c>
      <c r="D321" s="166">
        <f>'[1]C 4'!E13</f>
        <v>1</v>
      </c>
      <c r="E321" s="167"/>
      <c r="F321" s="167"/>
      <c r="G321" s="167"/>
      <c r="I321" s="155">
        <f>'[1]C 4'!F13</f>
        <v>77342.5</v>
      </c>
      <c r="J321" s="155">
        <f t="shared" si="181"/>
        <v>77342.5</v>
      </c>
      <c r="K321" s="169"/>
      <c r="L321" s="155">
        <f>'[1]C 4'!I13</f>
        <v>66997.097500000003</v>
      </c>
    </row>
    <row r="322" spans="1:12" x14ac:dyDescent="0.3">
      <c r="A322" s="170" t="s">
        <v>764</v>
      </c>
      <c r="B322" s="151" t="s">
        <v>308</v>
      </c>
      <c r="C322" s="165" t="s">
        <v>309</v>
      </c>
      <c r="D322" s="166">
        <f>'[1]C 4'!E14</f>
        <v>1</v>
      </c>
      <c r="E322" s="167"/>
      <c r="F322" s="167"/>
      <c r="G322" s="167"/>
      <c r="I322" s="155">
        <f>'[1]C 4'!F14</f>
        <v>77342.5</v>
      </c>
      <c r="J322" s="155">
        <f t="shared" si="181"/>
        <v>77342.5</v>
      </c>
      <c r="K322" s="169"/>
      <c r="L322" s="155">
        <f>'[1]C 4'!I14</f>
        <v>66997.097500000003</v>
      </c>
    </row>
    <row r="323" spans="1:12" x14ac:dyDescent="0.3">
      <c r="A323" s="170" t="s">
        <v>765</v>
      </c>
      <c r="B323" s="152" t="s">
        <v>310</v>
      </c>
      <c r="C323" s="165" t="s">
        <v>311</v>
      </c>
      <c r="D323" s="166">
        <f>'[1]C 4'!E15</f>
        <v>2</v>
      </c>
      <c r="E323" s="167"/>
      <c r="F323" s="167"/>
      <c r="G323" s="167"/>
      <c r="I323" s="155">
        <f>'[1]C 4'!F15</f>
        <v>54222.5</v>
      </c>
      <c r="J323" s="155">
        <f t="shared" si="181"/>
        <v>108445</v>
      </c>
      <c r="K323" s="169"/>
      <c r="L323" s="155">
        <f>'[1]C 4'!I15</f>
        <v>93588.915000000008</v>
      </c>
    </row>
    <row r="324" spans="1:12" x14ac:dyDescent="0.3">
      <c r="A324" s="159" t="s">
        <v>766</v>
      </c>
      <c r="B324" s="160" t="s">
        <v>312</v>
      </c>
      <c r="C324" s="161"/>
      <c r="D324" s="162"/>
      <c r="E324" s="162"/>
      <c r="F324" s="162"/>
      <c r="G324" s="162"/>
      <c r="I324" s="163"/>
      <c r="J324" s="164">
        <f>SUM(J325)</f>
        <v>40000</v>
      </c>
      <c r="K324" s="155"/>
      <c r="L324" s="164">
        <f>SUM(L325)</f>
        <v>36360</v>
      </c>
    </row>
    <row r="325" spans="1:12" x14ac:dyDescent="0.3">
      <c r="A325" s="170" t="s">
        <v>767</v>
      </c>
      <c r="B325" s="151" t="s">
        <v>312</v>
      </c>
      <c r="C325" s="165" t="s">
        <v>313</v>
      </c>
      <c r="D325" s="166">
        <f>'[1]C 4'!E17</f>
        <v>1</v>
      </c>
      <c r="E325" s="167"/>
      <c r="F325" s="167"/>
      <c r="G325" s="167"/>
      <c r="I325" s="155">
        <f>'[1]C 4'!F17</f>
        <v>40000</v>
      </c>
      <c r="J325" s="155">
        <f t="shared" ref="J325" si="182">D325*I325</f>
        <v>40000</v>
      </c>
      <c r="K325" s="169"/>
      <c r="L325" s="155">
        <f>'[1]C 4'!I17</f>
        <v>36360</v>
      </c>
    </row>
    <row r="326" spans="1:12" x14ac:dyDescent="0.3">
      <c r="A326" s="159" t="s">
        <v>768</v>
      </c>
      <c r="B326" s="160" t="s">
        <v>314</v>
      </c>
      <c r="C326" s="161"/>
      <c r="D326" s="162"/>
      <c r="E326" s="162"/>
      <c r="F326" s="162"/>
      <c r="G326" s="162"/>
      <c r="I326" s="163"/>
      <c r="J326" s="164">
        <f>SUM(J327:J328)</f>
        <v>100000</v>
      </c>
      <c r="K326" s="155"/>
      <c r="L326" s="164">
        <f>SUM(L327:L328)</f>
        <v>90900</v>
      </c>
    </row>
    <row r="327" spans="1:12" x14ac:dyDescent="0.3">
      <c r="A327" s="170" t="s">
        <v>769</v>
      </c>
      <c r="B327" s="151" t="s">
        <v>315</v>
      </c>
      <c r="C327" s="165" t="s">
        <v>316</v>
      </c>
      <c r="D327" s="166">
        <f>'[1]C 4'!E19</f>
        <v>1</v>
      </c>
      <c r="E327" s="167"/>
      <c r="F327" s="167"/>
      <c r="G327" s="167"/>
      <c r="I327" s="155">
        <f>'[1]C 4'!F19</f>
        <v>40000</v>
      </c>
      <c r="J327" s="155">
        <f t="shared" ref="J327:J328" si="183">D327*I327</f>
        <v>40000</v>
      </c>
      <c r="K327" s="169"/>
      <c r="L327" s="155">
        <f>'[1]C 4'!I19</f>
        <v>36360</v>
      </c>
    </row>
    <row r="328" spans="1:12" x14ac:dyDescent="0.3">
      <c r="A328" s="170" t="s">
        <v>770</v>
      </c>
      <c r="B328" s="151" t="s">
        <v>317</v>
      </c>
      <c r="C328" s="165" t="s">
        <v>318</v>
      </c>
      <c r="D328" s="166">
        <f>'[1]C 4'!E20</f>
        <v>1</v>
      </c>
      <c r="E328" s="167"/>
      <c r="F328" s="167"/>
      <c r="G328" s="167"/>
      <c r="I328" s="155">
        <f>'[1]C 4'!F20</f>
        <v>60000</v>
      </c>
      <c r="J328" s="155">
        <f t="shared" si="183"/>
        <v>60000</v>
      </c>
      <c r="K328" s="169"/>
      <c r="L328" s="155">
        <f>'[1]C 4'!I20</f>
        <v>54540</v>
      </c>
    </row>
    <row r="329" spans="1:12" x14ac:dyDescent="0.3">
      <c r="A329" s="156" t="s">
        <v>771</v>
      </c>
      <c r="B329" s="243" t="s">
        <v>319</v>
      </c>
      <c r="C329" s="243"/>
      <c r="D329" s="243"/>
      <c r="E329" s="181"/>
      <c r="F329" s="182"/>
      <c r="G329" s="182"/>
      <c r="I329" s="183"/>
      <c r="J329" s="158">
        <f>J330+J337+J344+J351+J358+J360</f>
        <v>213610</v>
      </c>
      <c r="K329" s="155"/>
      <c r="L329" s="158">
        <f>L330+L337+L344+L351+L358+L360</f>
        <v>188646.66999999998</v>
      </c>
    </row>
    <row r="330" spans="1:12" ht="13.2" customHeight="1" x14ac:dyDescent="0.3">
      <c r="A330" s="159" t="s">
        <v>772</v>
      </c>
      <c r="B330" s="160" t="s">
        <v>320</v>
      </c>
      <c r="C330" s="161"/>
      <c r="D330" s="162"/>
      <c r="E330" s="162"/>
      <c r="F330" s="162"/>
      <c r="G330" s="162"/>
      <c r="I330" s="163"/>
      <c r="J330" s="164">
        <f>SUM(J331:J336)</f>
        <v>31720</v>
      </c>
      <c r="K330" s="155"/>
      <c r="L330" s="164">
        <f>SUM(L331:L336)</f>
        <v>27672.84</v>
      </c>
    </row>
    <row r="331" spans="1:12" x14ac:dyDescent="0.3">
      <c r="A331" s="170" t="s">
        <v>773</v>
      </c>
      <c r="B331" s="151" t="s">
        <v>321</v>
      </c>
      <c r="C331" s="165" t="s">
        <v>322</v>
      </c>
      <c r="D331" s="166">
        <f>'[1]C 4'!E23</f>
        <v>2</v>
      </c>
      <c r="E331" s="167"/>
      <c r="F331" s="167"/>
      <c r="G331" s="167"/>
      <c r="I331" s="155">
        <f>'[1]C 4'!F23</f>
        <v>2172</v>
      </c>
      <c r="J331" s="155">
        <f t="shared" ref="J331:J336" si="184">D331*I331</f>
        <v>4344</v>
      </c>
      <c r="K331" s="169"/>
      <c r="L331" s="155">
        <f>'[1]C 4'!I23</f>
        <v>3840.5680000000002</v>
      </c>
    </row>
    <row r="332" spans="1:12" x14ac:dyDescent="0.3">
      <c r="A332" s="170" t="s">
        <v>774</v>
      </c>
      <c r="B332" s="151" t="s">
        <v>323</v>
      </c>
      <c r="C332" s="165" t="s">
        <v>322</v>
      </c>
      <c r="D332" s="166">
        <f>'[1]C 4'!E24</f>
        <v>2</v>
      </c>
      <c r="E332" s="167"/>
      <c r="F332" s="167"/>
      <c r="G332" s="167"/>
      <c r="I332" s="155">
        <f>'[1]C 4'!F24</f>
        <v>2172</v>
      </c>
      <c r="J332" s="155">
        <f t="shared" si="184"/>
        <v>4344</v>
      </c>
      <c r="K332" s="169"/>
      <c r="L332" s="155">
        <f>'[1]C 4'!I24</f>
        <v>3840.5680000000002</v>
      </c>
    </row>
    <row r="333" spans="1:12" x14ac:dyDescent="0.3">
      <c r="A333" s="170" t="s">
        <v>775</v>
      </c>
      <c r="B333" s="151" t="s">
        <v>324</v>
      </c>
      <c r="C333" s="165" t="s">
        <v>322</v>
      </c>
      <c r="D333" s="166">
        <f>'[1]C 4'!E25</f>
        <v>2</v>
      </c>
      <c r="E333" s="167"/>
      <c r="F333" s="167"/>
      <c r="G333" s="167"/>
      <c r="I333" s="155">
        <f>'[1]C 4'!F25</f>
        <v>2172</v>
      </c>
      <c r="J333" s="155">
        <f t="shared" si="184"/>
        <v>4344</v>
      </c>
      <c r="K333" s="169"/>
      <c r="L333" s="155">
        <f>'[1]C 4'!I25</f>
        <v>3840.5680000000002</v>
      </c>
    </row>
    <row r="334" spans="1:12" x14ac:dyDescent="0.3">
      <c r="A334" s="170" t="s">
        <v>776</v>
      </c>
      <c r="B334" s="151" t="s">
        <v>325</v>
      </c>
      <c r="C334" s="165" t="s">
        <v>322</v>
      </c>
      <c r="D334" s="166">
        <f>'[1]C 4'!E26</f>
        <v>2</v>
      </c>
      <c r="E334" s="167"/>
      <c r="F334" s="167"/>
      <c r="G334" s="167"/>
      <c r="I334" s="155">
        <f>'[1]C 4'!F26</f>
        <v>2172</v>
      </c>
      <c r="J334" s="155">
        <f t="shared" si="184"/>
        <v>4344</v>
      </c>
      <c r="K334" s="169"/>
      <c r="L334" s="155">
        <f>'[1]C 4'!I26</f>
        <v>3840.5680000000002</v>
      </c>
    </row>
    <row r="335" spans="1:12" x14ac:dyDescent="0.3">
      <c r="A335" s="170" t="s">
        <v>777</v>
      </c>
      <c r="B335" s="151" t="s">
        <v>326</v>
      </c>
      <c r="C335" s="165" t="s">
        <v>322</v>
      </c>
      <c r="D335" s="166">
        <f>'[1]C 4'!E27</f>
        <v>2</v>
      </c>
      <c r="E335" s="167"/>
      <c r="F335" s="167"/>
      <c r="G335" s="167"/>
      <c r="I335" s="155">
        <f>'[1]C 4'!F27</f>
        <v>2172</v>
      </c>
      <c r="J335" s="155">
        <f t="shared" si="184"/>
        <v>4344</v>
      </c>
      <c r="K335" s="169"/>
      <c r="L335" s="155">
        <f>'[1]C 4'!I27</f>
        <v>3840.5680000000002</v>
      </c>
    </row>
    <row r="336" spans="1:12" x14ac:dyDescent="0.3">
      <c r="A336" s="170" t="s">
        <v>778</v>
      </c>
      <c r="B336" s="151" t="s">
        <v>327</v>
      </c>
      <c r="C336" s="165" t="s">
        <v>328</v>
      </c>
      <c r="D336" s="166">
        <f>'[1]C 4'!E28</f>
        <v>10</v>
      </c>
      <c r="E336" s="167"/>
      <c r="F336" s="167"/>
      <c r="G336" s="167"/>
      <c r="I336" s="155">
        <f>'[1]C 4'!F28</f>
        <v>1000</v>
      </c>
      <c r="J336" s="155">
        <f t="shared" si="184"/>
        <v>10000</v>
      </c>
      <c r="K336" s="169"/>
      <c r="L336" s="155">
        <f>'[1]C 4'!I28</f>
        <v>8470</v>
      </c>
    </row>
    <row r="337" spans="1:12" ht="27.6" x14ac:dyDescent="0.3">
      <c r="A337" s="159" t="s">
        <v>779</v>
      </c>
      <c r="B337" s="160" t="s">
        <v>329</v>
      </c>
      <c r="C337" s="161"/>
      <c r="D337" s="162"/>
      <c r="E337" s="162"/>
      <c r="F337" s="162"/>
      <c r="G337" s="162"/>
      <c r="I337" s="163"/>
      <c r="J337" s="164">
        <f>SUM(J338:J343)</f>
        <v>31720</v>
      </c>
      <c r="K337" s="155"/>
      <c r="L337" s="164">
        <f>SUM(L338:L343)</f>
        <v>27672.84</v>
      </c>
    </row>
    <row r="338" spans="1:12" x14ac:dyDescent="0.3">
      <c r="A338" s="170" t="s">
        <v>780</v>
      </c>
      <c r="B338" s="151" t="s">
        <v>321</v>
      </c>
      <c r="C338" s="165" t="s">
        <v>322</v>
      </c>
      <c r="D338" s="166">
        <f>'[1]C 4'!E30</f>
        <v>2</v>
      </c>
      <c r="E338" s="167"/>
      <c r="F338" s="167"/>
      <c r="G338" s="167"/>
      <c r="I338" s="155">
        <f>'[1]C 4'!F30</f>
        <v>2172</v>
      </c>
      <c r="J338" s="155">
        <f t="shared" ref="J338:J343" si="185">D338*I338</f>
        <v>4344</v>
      </c>
      <c r="K338" s="169"/>
      <c r="L338" s="155">
        <f>'[1]C 4'!I30</f>
        <v>3840.5680000000002</v>
      </c>
    </row>
    <row r="339" spans="1:12" x14ac:dyDescent="0.3">
      <c r="A339" s="170" t="s">
        <v>781</v>
      </c>
      <c r="B339" s="151" t="s">
        <v>330</v>
      </c>
      <c r="C339" s="165" t="s">
        <v>322</v>
      </c>
      <c r="D339" s="166">
        <f>'[1]C 4'!E31</f>
        <v>2</v>
      </c>
      <c r="E339" s="167"/>
      <c r="F339" s="167"/>
      <c r="G339" s="167"/>
      <c r="I339" s="155">
        <f>'[1]C 4'!F31</f>
        <v>2172</v>
      </c>
      <c r="J339" s="155">
        <f t="shared" si="185"/>
        <v>4344</v>
      </c>
      <c r="K339" s="169"/>
      <c r="L339" s="155">
        <f>'[1]C 4'!I31</f>
        <v>3840.5680000000002</v>
      </c>
    </row>
    <row r="340" spans="1:12" x14ac:dyDescent="0.3">
      <c r="A340" s="170" t="s">
        <v>782</v>
      </c>
      <c r="B340" s="151" t="s">
        <v>324</v>
      </c>
      <c r="C340" s="165" t="s">
        <v>322</v>
      </c>
      <c r="D340" s="166">
        <f>'[1]C 4'!E32</f>
        <v>2</v>
      </c>
      <c r="E340" s="167"/>
      <c r="F340" s="167"/>
      <c r="G340" s="167"/>
      <c r="I340" s="155">
        <f>'[1]C 4'!F32</f>
        <v>2172</v>
      </c>
      <c r="J340" s="155">
        <f t="shared" si="185"/>
        <v>4344</v>
      </c>
      <c r="K340" s="169"/>
      <c r="L340" s="155">
        <f>'[1]C 4'!I32</f>
        <v>3840.5680000000002</v>
      </c>
    </row>
    <row r="341" spans="1:12" x14ac:dyDescent="0.3">
      <c r="A341" s="170" t="s">
        <v>783</v>
      </c>
      <c r="B341" s="151" t="s">
        <v>325</v>
      </c>
      <c r="C341" s="165" t="s">
        <v>322</v>
      </c>
      <c r="D341" s="166">
        <f>'[1]C 4'!E33</f>
        <v>2</v>
      </c>
      <c r="E341" s="167"/>
      <c r="F341" s="167"/>
      <c r="G341" s="167"/>
      <c r="I341" s="155">
        <f>'[1]C 4'!F33</f>
        <v>2172</v>
      </c>
      <c r="J341" s="155">
        <f t="shared" si="185"/>
        <v>4344</v>
      </c>
      <c r="K341" s="169"/>
      <c r="L341" s="155">
        <f>'[1]C 4'!I33</f>
        <v>3840.5680000000002</v>
      </c>
    </row>
    <row r="342" spans="1:12" x14ac:dyDescent="0.3">
      <c r="A342" s="170" t="s">
        <v>784</v>
      </c>
      <c r="B342" s="151" t="s">
        <v>326</v>
      </c>
      <c r="C342" s="165" t="s">
        <v>322</v>
      </c>
      <c r="D342" s="166">
        <f>'[1]C 4'!E34</f>
        <v>2</v>
      </c>
      <c r="E342" s="167"/>
      <c r="F342" s="167"/>
      <c r="G342" s="167"/>
      <c r="I342" s="155">
        <f>'[1]C 4'!F34</f>
        <v>2172</v>
      </c>
      <c r="J342" s="155">
        <f t="shared" si="185"/>
        <v>4344</v>
      </c>
      <c r="K342" s="169"/>
      <c r="L342" s="155">
        <f>'[1]C 4'!I34</f>
        <v>3840.5680000000002</v>
      </c>
    </row>
    <row r="343" spans="1:12" x14ac:dyDescent="0.3">
      <c r="A343" s="170" t="s">
        <v>785</v>
      </c>
      <c r="B343" s="151" t="s">
        <v>327</v>
      </c>
      <c r="C343" s="165" t="s">
        <v>328</v>
      </c>
      <c r="D343" s="166">
        <f>'[1]C 4'!E35</f>
        <v>10</v>
      </c>
      <c r="E343" s="167"/>
      <c r="F343" s="167"/>
      <c r="G343" s="167"/>
      <c r="I343" s="155">
        <f>'[1]C 4'!F35</f>
        <v>1000</v>
      </c>
      <c r="J343" s="155">
        <f t="shared" si="185"/>
        <v>10000</v>
      </c>
      <c r="K343" s="169"/>
      <c r="L343" s="155">
        <f>'[1]C 4'!I35</f>
        <v>8470</v>
      </c>
    </row>
    <row r="344" spans="1:12" x14ac:dyDescent="0.3">
      <c r="A344" s="159" t="s">
        <v>786</v>
      </c>
      <c r="B344" s="160" t="s">
        <v>331</v>
      </c>
      <c r="C344" s="161"/>
      <c r="D344" s="162"/>
      <c r="E344" s="162"/>
      <c r="F344" s="162"/>
      <c r="G344" s="162"/>
      <c r="I344" s="163"/>
      <c r="J344" s="164">
        <f>SUM(J345:J350)</f>
        <v>31720</v>
      </c>
      <c r="K344" s="155"/>
      <c r="L344" s="164">
        <f>SUM(L345:L350)</f>
        <v>27672.84</v>
      </c>
    </row>
    <row r="345" spans="1:12" x14ac:dyDescent="0.3">
      <c r="A345" s="170" t="s">
        <v>787</v>
      </c>
      <c r="B345" s="151" t="s">
        <v>321</v>
      </c>
      <c r="C345" s="165" t="s">
        <v>322</v>
      </c>
      <c r="D345" s="166">
        <f>'[1]C 4'!E37</f>
        <v>2</v>
      </c>
      <c r="E345" s="167"/>
      <c r="F345" s="167"/>
      <c r="G345" s="167"/>
      <c r="I345" s="155">
        <f>'[1]C 4'!F37</f>
        <v>2172</v>
      </c>
      <c r="J345" s="155">
        <f t="shared" ref="J345:J350" si="186">D345*I345</f>
        <v>4344</v>
      </c>
      <c r="K345" s="169"/>
      <c r="L345" s="155">
        <f>'[1]C 4'!I37</f>
        <v>3840.5680000000002</v>
      </c>
    </row>
    <row r="346" spans="1:12" x14ac:dyDescent="0.3">
      <c r="A346" s="170" t="s">
        <v>788</v>
      </c>
      <c r="B346" s="151" t="s">
        <v>332</v>
      </c>
      <c r="C346" s="165" t="s">
        <v>322</v>
      </c>
      <c r="D346" s="166">
        <f>'[1]C 4'!E38</f>
        <v>2</v>
      </c>
      <c r="E346" s="167"/>
      <c r="F346" s="167"/>
      <c r="G346" s="167"/>
      <c r="I346" s="155">
        <f>'[1]C 4'!F38</f>
        <v>2172</v>
      </c>
      <c r="J346" s="155">
        <f t="shared" si="186"/>
        <v>4344</v>
      </c>
      <c r="K346" s="169"/>
      <c r="L346" s="155">
        <f>'[1]C 4'!I38</f>
        <v>3840.5680000000002</v>
      </c>
    </row>
    <row r="347" spans="1:12" x14ac:dyDescent="0.3">
      <c r="A347" s="170" t="s">
        <v>789</v>
      </c>
      <c r="B347" s="151" t="s">
        <v>324</v>
      </c>
      <c r="C347" s="165" t="s">
        <v>322</v>
      </c>
      <c r="D347" s="166">
        <f>'[1]C 4'!E39</f>
        <v>2</v>
      </c>
      <c r="E347" s="167"/>
      <c r="F347" s="167"/>
      <c r="G347" s="167"/>
      <c r="I347" s="155">
        <f>'[1]C 4'!F39</f>
        <v>2172</v>
      </c>
      <c r="J347" s="155">
        <f t="shared" si="186"/>
        <v>4344</v>
      </c>
      <c r="K347" s="169"/>
      <c r="L347" s="155">
        <f>'[1]C 4'!I39</f>
        <v>3840.5680000000002</v>
      </c>
    </row>
    <row r="348" spans="1:12" x14ac:dyDescent="0.3">
      <c r="A348" s="170" t="s">
        <v>790</v>
      </c>
      <c r="B348" s="151" t="s">
        <v>325</v>
      </c>
      <c r="C348" s="165" t="s">
        <v>322</v>
      </c>
      <c r="D348" s="166">
        <f>'[1]C 4'!E40</f>
        <v>2</v>
      </c>
      <c r="E348" s="167"/>
      <c r="F348" s="167"/>
      <c r="G348" s="167"/>
      <c r="I348" s="155">
        <f>'[1]C 4'!F40</f>
        <v>2172</v>
      </c>
      <c r="J348" s="155">
        <f t="shared" si="186"/>
        <v>4344</v>
      </c>
      <c r="K348" s="169"/>
      <c r="L348" s="155">
        <f>'[1]C 4'!I40</f>
        <v>3840.5680000000002</v>
      </c>
    </row>
    <row r="349" spans="1:12" x14ac:dyDescent="0.3">
      <c r="A349" s="170" t="s">
        <v>791</v>
      </c>
      <c r="B349" s="151" t="s">
        <v>326</v>
      </c>
      <c r="C349" s="165" t="s">
        <v>322</v>
      </c>
      <c r="D349" s="166">
        <f>'[1]C 4'!E41</f>
        <v>2</v>
      </c>
      <c r="E349" s="167"/>
      <c r="F349" s="167"/>
      <c r="G349" s="167"/>
      <c r="I349" s="155">
        <f>'[1]C 4'!F41</f>
        <v>2172</v>
      </c>
      <c r="J349" s="155">
        <f t="shared" si="186"/>
        <v>4344</v>
      </c>
      <c r="K349" s="169"/>
      <c r="L349" s="155">
        <f>'[1]C 4'!I41</f>
        <v>3840.5680000000002</v>
      </c>
    </row>
    <row r="350" spans="1:12" x14ac:dyDescent="0.3">
      <c r="A350" s="170" t="s">
        <v>792</v>
      </c>
      <c r="B350" s="151" t="s">
        <v>327</v>
      </c>
      <c r="C350" s="165" t="s">
        <v>328</v>
      </c>
      <c r="D350" s="166">
        <f>'[1]C 4'!E42</f>
        <v>10</v>
      </c>
      <c r="E350" s="167"/>
      <c r="F350" s="167"/>
      <c r="G350" s="167"/>
      <c r="I350" s="155">
        <f>'[1]C 4'!F42</f>
        <v>1000</v>
      </c>
      <c r="J350" s="155">
        <f t="shared" si="186"/>
        <v>10000</v>
      </c>
      <c r="K350" s="169"/>
      <c r="L350" s="155">
        <f>'[1]C 4'!I42</f>
        <v>8470</v>
      </c>
    </row>
    <row r="351" spans="1:12" ht="27.6" x14ac:dyDescent="0.3">
      <c r="A351" s="159" t="s">
        <v>793</v>
      </c>
      <c r="B351" s="160" t="s">
        <v>333</v>
      </c>
      <c r="C351" s="161"/>
      <c r="D351" s="162"/>
      <c r="E351" s="162"/>
      <c r="F351" s="162"/>
      <c r="G351" s="162"/>
      <c r="I351" s="163"/>
      <c r="J351" s="164">
        <f>SUM(J352:J357)</f>
        <v>31720</v>
      </c>
      <c r="K351" s="155"/>
      <c r="L351" s="164">
        <f>SUM(L352:L357)</f>
        <v>27672.84</v>
      </c>
    </row>
    <row r="352" spans="1:12" x14ac:dyDescent="0.3">
      <c r="A352" s="170" t="s">
        <v>794</v>
      </c>
      <c r="B352" s="151" t="s">
        <v>321</v>
      </c>
      <c r="C352" s="165" t="s">
        <v>322</v>
      </c>
      <c r="D352" s="166">
        <f>'[1]C 4'!E44</f>
        <v>2</v>
      </c>
      <c r="E352" s="167"/>
      <c r="F352" s="167"/>
      <c r="G352" s="167"/>
      <c r="I352" s="155">
        <f>'[1]C 4'!F44</f>
        <v>2172</v>
      </c>
      <c r="J352" s="155">
        <f t="shared" ref="J352:J356" si="187">D352*I352</f>
        <v>4344</v>
      </c>
      <c r="K352" s="169"/>
      <c r="L352" s="155">
        <f>'[1]C 4'!I44</f>
        <v>3840.5680000000002</v>
      </c>
    </row>
    <row r="353" spans="1:12" x14ac:dyDescent="0.3">
      <c r="A353" s="170" t="s">
        <v>795</v>
      </c>
      <c r="B353" s="151" t="s">
        <v>334</v>
      </c>
      <c r="C353" s="165" t="s">
        <v>322</v>
      </c>
      <c r="D353" s="166">
        <f>'[1]C 4'!E45</f>
        <v>2</v>
      </c>
      <c r="E353" s="167"/>
      <c r="F353" s="167"/>
      <c r="G353" s="167"/>
      <c r="I353" s="155">
        <f>'[1]C 4'!F45</f>
        <v>2172</v>
      </c>
      <c r="J353" s="155">
        <f t="shared" si="187"/>
        <v>4344</v>
      </c>
      <c r="K353" s="169"/>
      <c r="L353" s="155">
        <f>'[1]C 4'!I45</f>
        <v>3840.5680000000002</v>
      </c>
    </row>
    <row r="354" spans="1:12" x14ac:dyDescent="0.3">
      <c r="A354" s="170" t="s">
        <v>796</v>
      </c>
      <c r="B354" s="151" t="s">
        <v>324</v>
      </c>
      <c r="C354" s="165" t="s">
        <v>322</v>
      </c>
      <c r="D354" s="166">
        <f>'[1]C 4'!E46</f>
        <v>2</v>
      </c>
      <c r="E354" s="167"/>
      <c r="F354" s="167"/>
      <c r="G354" s="167"/>
      <c r="I354" s="155">
        <f>'[1]C 4'!F46</f>
        <v>2172</v>
      </c>
      <c r="J354" s="155">
        <f t="shared" si="187"/>
        <v>4344</v>
      </c>
      <c r="K354" s="169"/>
      <c r="L354" s="155">
        <f>'[1]C 4'!I46</f>
        <v>3840.5680000000002</v>
      </c>
    </row>
    <row r="355" spans="1:12" x14ac:dyDescent="0.3">
      <c r="A355" s="170" t="s">
        <v>797</v>
      </c>
      <c r="B355" s="151" t="s">
        <v>325</v>
      </c>
      <c r="C355" s="165" t="s">
        <v>322</v>
      </c>
      <c r="D355" s="166">
        <f>'[1]C 4'!E47</f>
        <v>2</v>
      </c>
      <c r="E355" s="167"/>
      <c r="F355" s="167"/>
      <c r="G355" s="167"/>
      <c r="I355" s="155">
        <f>'[1]C 4'!F47</f>
        <v>2172</v>
      </c>
      <c r="J355" s="155">
        <f t="shared" si="187"/>
        <v>4344</v>
      </c>
      <c r="K355" s="169"/>
      <c r="L355" s="155">
        <f>'[1]C 4'!I47</f>
        <v>3840.5680000000002</v>
      </c>
    </row>
    <row r="356" spans="1:12" x14ac:dyDescent="0.3">
      <c r="A356" s="170" t="s">
        <v>798</v>
      </c>
      <c r="B356" s="151" t="s">
        <v>326</v>
      </c>
      <c r="C356" s="165" t="s">
        <v>322</v>
      </c>
      <c r="D356" s="166">
        <f>'[1]C 4'!E48</f>
        <v>2</v>
      </c>
      <c r="E356" s="167"/>
      <c r="F356" s="167"/>
      <c r="G356" s="167"/>
      <c r="I356" s="155">
        <f>'[1]C 4'!F48</f>
        <v>2172</v>
      </c>
      <c r="J356" s="155">
        <f t="shared" si="187"/>
        <v>4344</v>
      </c>
      <c r="K356" s="169"/>
      <c r="L356" s="155">
        <f>'[1]C 4'!I48</f>
        <v>3840.5680000000002</v>
      </c>
    </row>
    <row r="357" spans="1:12" x14ac:dyDescent="0.3">
      <c r="A357" s="170" t="s">
        <v>799</v>
      </c>
      <c r="B357" s="151" t="s">
        <v>327</v>
      </c>
      <c r="C357" s="165" t="s">
        <v>328</v>
      </c>
      <c r="D357" s="166">
        <f>'[1]C 4'!E49</f>
        <v>10</v>
      </c>
      <c r="E357" s="167"/>
      <c r="F357" s="167"/>
      <c r="G357" s="167"/>
      <c r="I357" s="155">
        <f>'[1]C 4'!F49</f>
        <v>1000</v>
      </c>
      <c r="J357" s="155">
        <f>D357*I357</f>
        <v>10000</v>
      </c>
      <c r="K357" s="169"/>
      <c r="L357" s="155">
        <f>'[1]C 4'!I49</f>
        <v>8470</v>
      </c>
    </row>
    <row r="358" spans="1:12" x14ac:dyDescent="0.3">
      <c r="A358" s="159" t="s">
        <v>800</v>
      </c>
      <c r="B358" s="160" t="s">
        <v>335</v>
      </c>
      <c r="C358" s="161"/>
      <c r="D358" s="162"/>
      <c r="E358" s="162"/>
      <c r="F358" s="162"/>
      <c r="G358" s="162"/>
      <c r="I358" s="163"/>
      <c r="J358" s="164">
        <f>SUM(J359)</f>
        <v>31830</v>
      </c>
      <c r="K358" s="155"/>
      <c r="L358" s="164">
        <f>SUM(L359)</f>
        <v>28169.01</v>
      </c>
    </row>
    <row r="359" spans="1:12" x14ac:dyDescent="0.3">
      <c r="A359" s="170" t="s">
        <v>801</v>
      </c>
      <c r="B359" s="151" t="s">
        <v>336</v>
      </c>
      <c r="C359" s="165" t="s">
        <v>253</v>
      </c>
      <c r="D359" s="166">
        <f>'[1]C 4'!E51</f>
        <v>15</v>
      </c>
      <c r="E359" s="167"/>
      <c r="F359" s="167"/>
      <c r="G359" s="167"/>
      <c r="I359" s="155">
        <f>'[1]C 4'!F51</f>
        <v>2122</v>
      </c>
      <c r="J359" s="155">
        <f t="shared" ref="J359" si="188">D359*I359</f>
        <v>31830</v>
      </c>
      <c r="K359" s="169"/>
      <c r="L359" s="155">
        <f>'[1]C 4'!I51</f>
        <v>28169.01</v>
      </c>
    </row>
    <row r="360" spans="1:12" x14ac:dyDescent="0.3">
      <c r="A360" s="159" t="s">
        <v>802</v>
      </c>
      <c r="B360" s="160" t="s">
        <v>337</v>
      </c>
      <c r="C360" s="161"/>
      <c r="D360" s="162"/>
      <c r="E360" s="162"/>
      <c r="F360" s="162"/>
      <c r="G360" s="162"/>
      <c r="I360" s="163"/>
      <c r="J360" s="164">
        <f>SUM(J361)</f>
        <v>54900</v>
      </c>
      <c r="K360" s="155"/>
      <c r="L360" s="164">
        <f>SUM(L361)</f>
        <v>49786.3</v>
      </c>
    </row>
    <row r="361" spans="1:12" x14ac:dyDescent="0.3">
      <c r="A361" s="170" t="s">
        <v>803</v>
      </c>
      <c r="B361" s="151" t="s">
        <v>243</v>
      </c>
      <c r="C361" s="165" t="s">
        <v>244</v>
      </c>
      <c r="D361" s="166">
        <f>'[1]C 4'!E53</f>
        <v>1</v>
      </c>
      <c r="E361" s="167"/>
      <c r="F361" s="167"/>
      <c r="G361" s="167"/>
      <c r="I361" s="155">
        <f>'[1]C 4'!F53</f>
        <v>54900</v>
      </c>
      <c r="J361" s="155">
        <f t="shared" ref="J361" si="189">D361*I361</f>
        <v>54900</v>
      </c>
      <c r="K361" s="169"/>
      <c r="L361" s="155">
        <f>'[1]C 4'!I53</f>
        <v>49786.3</v>
      </c>
    </row>
    <row r="362" spans="1:12" ht="13.8" customHeight="1" x14ac:dyDescent="0.3">
      <c r="A362" s="156" t="s">
        <v>804</v>
      </c>
      <c r="B362" s="243" t="s">
        <v>214</v>
      </c>
      <c r="C362" s="243"/>
      <c r="D362" s="243"/>
      <c r="E362" s="181"/>
      <c r="F362" s="182"/>
      <c r="G362" s="182"/>
      <c r="I362" s="183"/>
      <c r="J362" s="158">
        <f>J363+J366</f>
        <v>504979</v>
      </c>
      <c r="K362" s="155"/>
      <c r="L362" s="158">
        <f>L363+L366</f>
        <v>434847.21299999999</v>
      </c>
    </row>
    <row r="363" spans="1:12" x14ac:dyDescent="0.3">
      <c r="A363" s="159" t="s">
        <v>805</v>
      </c>
      <c r="B363" s="160" t="s">
        <v>338</v>
      </c>
      <c r="C363" s="161"/>
      <c r="D363" s="162"/>
      <c r="E363" s="162"/>
      <c r="F363" s="162"/>
      <c r="G363" s="162"/>
      <c r="I363" s="163"/>
      <c r="J363" s="164">
        <f>SUM(J364:J365)</f>
        <v>25914</v>
      </c>
      <c r="K363" s="155"/>
      <c r="L363" s="164">
        <f>SUM(L364:L365)</f>
        <v>22916.358</v>
      </c>
    </row>
    <row r="364" spans="1:12" x14ac:dyDescent="0.3">
      <c r="A364" s="170" t="s">
        <v>806</v>
      </c>
      <c r="B364" s="151" t="s">
        <v>339</v>
      </c>
      <c r="C364" s="165" t="s">
        <v>253</v>
      </c>
      <c r="D364" s="166">
        <f>'[1]C 4'!E56</f>
        <v>3</v>
      </c>
      <c r="E364" s="167"/>
      <c r="F364" s="167"/>
      <c r="G364" s="167"/>
      <c r="I364" s="155">
        <f>'[1]C 4'!F56</f>
        <v>2122</v>
      </c>
      <c r="J364" s="155">
        <f t="shared" ref="J364:J365" si="190">D364*I364</f>
        <v>6366</v>
      </c>
      <c r="K364" s="169"/>
      <c r="L364" s="155">
        <f>'[1]C 4'!I56</f>
        <v>5633.8019999999997</v>
      </c>
    </row>
    <row r="365" spans="1:12" x14ac:dyDescent="0.3">
      <c r="A365" s="170" t="s">
        <v>807</v>
      </c>
      <c r="B365" s="151" t="s">
        <v>340</v>
      </c>
      <c r="C365" s="165" t="s">
        <v>341</v>
      </c>
      <c r="D365" s="166">
        <f>'[1]C 4'!E57</f>
        <v>9</v>
      </c>
      <c r="E365" s="167"/>
      <c r="F365" s="167"/>
      <c r="G365" s="167"/>
      <c r="I365" s="155">
        <f>'[1]C 4'!F57</f>
        <v>2172</v>
      </c>
      <c r="J365" s="155">
        <f t="shared" si="190"/>
        <v>19548</v>
      </c>
      <c r="K365" s="169"/>
      <c r="L365" s="155">
        <f>'[1]C 4'!I57</f>
        <v>17282.556</v>
      </c>
    </row>
    <row r="366" spans="1:12" x14ac:dyDescent="0.3">
      <c r="A366" s="159" t="s">
        <v>808</v>
      </c>
      <c r="B366" s="160" t="s">
        <v>215</v>
      </c>
      <c r="C366" s="161"/>
      <c r="D366" s="162"/>
      <c r="E366" s="162"/>
      <c r="F366" s="162"/>
      <c r="G366" s="162"/>
      <c r="I366" s="163"/>
      <c r="J366" s="164">
        <f>SUM(J367:J371)</f>
        <v>479065</v>
      </c>
      <c r="K366" s="155"/>
      <c r="L366" s="164">
        <f>SUM(L367:L371)</f>
        <v>411930.85499999998</v>
      </c>
    </row>
    <row r="367" spans="1:12" x14ac:dyDescent="0.3">
      <c r="A367" s="170" t="s">
        <v>809</v>
      </c>
      <c r="B367" s="151" t="s">
        <v>342</v>
      </c>
      <c r="C367" s="165" t="s">
        <v>343</v>
      </c>
      <c r="D367" s="166">
        <f>'[1]C 4'!E59</f>
        <v>1</v>
      </c>
      <c r="E367" s="167"/>
      <c r="F367" s="167"/>
      <c r="G367" s="167"/>
      <c r="I367" s="155">
        <f>'[1]C 4'!F59</f>
        <v>50000</v>
      </c>
      <c r="J367" s="155">
        <f t="shared" ref="J367:J371" si="191">D367*I367</f>
        <v>50000</v>
      </c>
      <c r="K367" s="169"/>
      <c r="L367" s="155">
        <f>'[1]C 4'!I59</f>
        <v>45450</v>
      </c>
    </row>
    <row r="368" spans="1:12" x14ac:dyDescent="0.3">
      <c r="A368" s="170" t="s">
        <v>810</v>
      </c>
      <c r="B368" s="151" t="s">
        <v>216</v>
      </c>
      <c r="C368" s="165" t="s">
        <v>811</v>
      </c>
      <c r="D368" s="166">
        <f>'[1]C 4'!E60</f>
        <v>5</v>
      </c>
      <c r="E368" s="167"/>
      <c r="F368" s="167"/>
      <c r="G368" s="167"/>
      <c r="I368" s="155">
        <f>'[1]C 4'!F60</f>
        <v>9439</v>
      </c>
      <c r="J368" s="155">
        <f t="shared" si="191"/>
        <v>47195</v>
      </c>
      <c r="K368" s="169"/>
      <c r="L368" s="155">
        <f>'[1]C 4'!I60</f>
        <v>41307.165000000008</v>
      </c>
    </row>
    <row r="369" spans="1:12" x14ac:dyDescent="0.3">
      <c r="A369" s="170" t="s">
        <v>812</v>
      </c>
      <c r="B369" s="151" t="s">
        <v>344</v>
      </c>
      <c r="C369" s="165" t="s">
        <v>345</v>
      </c>
      <c r="D369" s="166">
        <f>'[1]C 4'!E61</f>
        <v>3</v>
      </c>
      <c r="E369" s="167"/>
      <c r="F369" s="167"/>
      <c r="G369" s="167"/>
      <c r="I369" s="155">
        <f>'[1]C 4'!F61</f>
        <v>42430</v>
      </c>
      <c r="J369" s="155">
        <f t="shared" si="191"/>
        <v>127290</v>
      </c>
      <c r="K369" s="169"/>
      <c r="L369" s="155">
        <f>'[1]C 4'!I61</f>
        <v>108391.23000000001</v>
      </c>
    </row>
    <row r="370" spans="1:12" x14ac:dyDescent="0.3">
      <c r="A370" s="170" t="s">
        <v>813</v>
      </c>
      <c r="B370" s="151" t="s">
        <v>346</v>
      </c>
      <c r="C370" s="165" t="s">
        <v>347</v>
      </c>
      <c r="D370" s="166">
        <f>'[1]C 4'!E62</f>
        <v>3</v>
      </c>
      <c r="E370" s="167"/>
      <c r="F370" s="167"/>
      <c r="G370" s="167"/>
      <c r="I370" s="155">
        <f>'[1]C 4'!F62</f>
        <v>42430</v>
      </c>
      <c r="J370" s="155">
        <f t="shared" si="191"/>
        <v>127290</v>
      </c>
      <c r="K370" s="169"/>
      <c r="L370" s="155">
        <f>'[1]C 4'!I62</f>
        <v>108391.23000000001</v>
      </c>
    </row>
    <row r="371" spans="1:12" x14ac:dyDescent="0.3">
      <c r="A371" s="170" t="s">
        <v>814</v>
      </c>
      <c r="B371" s="151" t="s">
        <v>348</v>
      </c>
      <c r="C371" s="165" t="s">
        <v>349</v>
      </c>
      <c r="D371" s="166">
        <f>'[1]C 4'!E63</f>
        <v>3</v>
      </c>
      <c r="E371" s="167"/>
      <c r="F371" s="167"/>
      <c r="G371" s="167"/>
      <c r="I371" s="155">
        <f>'[1]C 4'!F63</f>
        <v>42430</v>
      </c>
      <c r="J371" s="155">
        <f t="shared" si="191"/>
        <v>127290</v>
      </c>
      <c r="K371" s="169"/>
      <c r="L371" s="155">
        <f>'[1]C 4'!I63</f>
        <v>108391.23000000001</v>
      </c>
    </row>
    <row r="373" spans="1:12" ht="15.6" x14ac:dyDescent="0.3">
      <c r="A373" s="199"/>
      <c r="B373" s="245" t="s">
        <v>815</v>
      </c>
      <c r="C373" s="245"/>
      <c r="D373" s="245"/>
      <c r="E373" s="245"/>
      <c r="F373" s="245"/>
      <c r="G373" s="245"/>
      <c r="H373" s="200"/>
      <c r="I373" s="200"/>
      <c r="J373" s="201">
        <f>J5+J242+J270+J310</f>
        <v>41508061.457610302</v>
      </c>
      <c r="L373" s="201">
        <f>L5+L242+L270+L310</f>
        <v>35262962.59107472</v>
      </c>
    </row>
    <row r="375" spans="1:12" x14ac:dyDescent="0.3">
      <c r="A375" s="202">
        <v>5</v>
      </c>
      <c r="B375" s="203" t="s">
        <v>816</v>
      </c>
      <c r="C375" s="204"/>
      <c r="D375" s="204"/>
      <c r="E375" s="204"/>
    </row>
    <row r="376" spans="1:12" x14ac:dyDescent="0.3">
      <c r="A376" s="202">
        <v>5.0999999999999996</v>
      </c>
      <c r="B376" s="206" t="s">
        <v>817</v>
      </c>
      <c r="C376" s="204"/>
      <c r="D376" s="166">
        <v>1</v>
      </c>
      <c r="E376" s="204"/>
      <c r="I376" s="155">
        <v>3000000</v>
      </c>
      <c r="J376" s="155">
        <f t="shared" ref="J376:J377" si="192">D376*I376</f>
        <v>3000000</v>
      </c>
      <c r="K376" s="169">
        <f t="shared" ref="K376:K377" si="193">$O$3</f>
        <v>0.84750000000000003</v>
      </c>
      <c r="L376" s="155">
        <f>J376*K376</f>
        <v>2542500</v>
      </c>
    </row>
    <row r="377" spans="1:12" x14ac:dyDescent="0.3">
      <c r="A377" s="202">
        <v>5.2</v>
      </c>
      <c r="B377" s="206" t="s">
        <v>818</v>
      </c>
      <c r="C377" s="204"/>
      <c r="D377" s="166">
        <v>1</v>
      </c>
      <c r="E377" s="204"/>
      <c r="I377" s="155">
        <f>'[1]MITIG AMB'!J50</f>
        <v>587650</v>
      </c>
      <c r="J377" s="155">
        <f t="shared" si="192"/>
        <v>587650</v>
      </c>
      <c r="K377" s="169">
        <f t="shared" si="193"/>
        <v>0.84750000000000003</v>
      </c>
      <c r="L377" s="155">
        <f>J377*K377</f>
        <v>498033.375</v>
      </c>
    </row>
    <row r="378" spans="1:12" x14ac:dyDescent="0.3">
      <c r="A378" s="202"/>
      <c r="B378" s="206"/>
      <c r="C378" s="204"/>
      <c r="D378" s="166"/>
      <c r="E378" s="204"/>
      <c r="I378" s="155"/>
      <c r="J378" s="155"/>
      <c r="L378" s="155"/>
    </row>
    <row r="379" spans="1:12" x14ac:dyDescent="0.3">
      <c r="A379" s="202">
        <v>6</v>
      </c>
      <c r="B379" s="206" t="s">
        <v>819</v>
      </c>
      <c r="C379" s="204"/>
      <c r="D379" s="166"/>
      <c r="E379" s="204"/>
      <c r="I379" s="155"/>
      <c r="J379" s="155"/>
      <c r="L379" s="155"/>
    </row>
    <row r="380" spans="1:12" x14ac:dyDescent="0.3">
      <c r="A380" s="202">
        <v>6.1</v>
      </c>
      <c r="B380" s="206" t="s">
        <v>820</v>
      </c>
      <c r="C380" s="204"/>
      <c r="D380" s="166">
        <v>5</v>
      </c>
      <c r="E380" s="204"/>
      <c r="I380" s="155">
        <f>[1]PMA!F20</f>
        <v>19504.939999999999</v>
      </c>
      <c r="J380" s="155">
        <f t="shared" ref="J380" si="194">D380*I380</f>
        <v>97524.7</v>
      </c>
      <c r="K380" s="169">
        <f>$O$4</f>
        <v>0.90900000000000003</v>
      </c>
      <c r="L380" s="155">
        <f>J380*K380</f>
        <v>88649.952300000004</v>
      </c>
    </row>
    <row r="381" spans="1:12" x14ac:dyDescent="0.3">
      <c r="A381" s="202"/>
      <c r="B381" s="206"/>
      <c r="C381" s="204"/>
      <c r="D381" s="207"/>
      <c r="E381" s="204"/>
      <c r="I381" s="155"/>
      <c r="J381" s="155"/>
      <c r="L381" s="155"/>
    </row>
    <row r="382" spans="1:12" ht="15.6" x14ac:dyDescent="0.3">
      <c r="A382" s="199"/>
      <c r="B382" s="245" t="s">
        <v>821</v>
      </c>
      <c r="C382" s="245"/>
      <c r="D382" s="245"/>
      <c r="E382" s="245"/>
      <c r="F382" s="245"/>
      <c r="G382" s="245"/>
      <c r="H382" s="200"/>
      <c r="I382" s="200"/>
      <c r="J382" s="201">
        <f>J376+J377+J380</f>
        <v>3685174.7</v>
      </c>
      <c r="L382" s="201">
        <f>L376+L377+L380</f>
        <v>3129183.3273</v>
      </c>
    </row>
    <row r="383" spans="1:12" x14ac:dyDescent="0.3">
      <c r="A383" s="202"/>
      <c r="B383" s="206"/>
      <c r="C383" s="204"/>
      <c r="D383" s="204"/>
      <c r="E383" s="204"/>
      <c r="I383" s="155"/>
      <c r="J383" s="155"/>
      <c r="L383" s="155"/>
    </row>
    <row r="384" spans="1:12" s="151" customFormat="1" ht="18" customHeight="1" x14ac:dyDescent="0.35">
      <c r="A384" s="208" t="s">
        <v>822</v>
      </c>
      <c r="B384" s="209" t="s">
        <v>823</v>
      </c>
      <c r="C384" s="210"/>
      <c r="D384" s="210"/>
      <c r="E384" s="211"/>
      <c r="F384" s="211"/>
      <c r="G384" s="211"/>
      <c r="H384" s="212"/>
      <c r="I384" s="213"/>
      <c r="J384" s="214">
        <f>J373+J382</f>
        <v>45193236.157610305</v>
      </c>
      <c r="L384" s="215">
        <f>L373+L382</f>
        <v>38392145.918374717</v>
      </c>
    </row>
    <row r="385" spans="1:12" x14ac:dyDescent="0.3">
      <c r="A385" s="202"/>
      <c r="B385" s="216"/>
      <c r="C385" s="216"/>
      <c r="D385" s="216"/>
      <c r="E385" s="216"/>
    </row>
    <row r="386" spans="1:12" x14ac:dyDescent="0.3">
      <c r="A386" s="217">
        <v>6</v>
      </c>
      <c r="B386" s="218" t="s">
        <v>824</v>
      </c>
      <c r="C386" s="219"/>
      <c r="D386" s="219">
        <v>1</v>
      </c>
      <c r="E386" s="220"/>
      <c r="F386" s="220"/>
      <c r="G386" s="220"/>
      <c r="I386" s="221">
        <f>$J$384*0.01</f>
        <v>451932.36157610308</v>
      </c>
      <c r="J386" s="221">
        <f>D386*I386</f>
        <v>451932.36157610308</v>
      </c>
      <c r="K386" s="169">
        <f t="shared" ref="K386:K390" si="195">$O$4</f>
        <v>0.90900000000000003</v>
      </c>
      <c r="L386" s="221">
        <f t="shared" ref="L386:L390" si="196">J386*K386</f>
        <v>410806.51667267771</v>
      </c>
    </row>
    <row r="387" spans="1:12" x14ac:dyDescent="0.3">
      <c r="A387" s="217">
        <v>7</v>
      </c>
      <c r="B387" s="218" t="s">
        <v>825</v>
      </c>
      <c r="C387" s="219"/>
      <c r="D387" s="219">
        <v>1</v>
      </c>
      <c r="E387" s="220"/>
      <c r="F387" s="220"/>
      <c r="G387" s="220"/>
      <c r="I387" s="221">
        <f>$J$384*0.01</f>
        <v>451932.36157610308</v>
      </c>
      <c r="J387" s="221">
        <f t="shared" ref="J387:J390" si="197">D387*I387</f>
        <v>451932.36157610308</v>
      </c>
      <c r="K387" s="169">
        <f t="shared" si="195"/>
        <v>0.90900000000000003</v>
      </c>
      <c r="L387" s="221">
        <f t="shared" si="196"/>
        <v>410806.51667267771</v>
      </c>
    </row>
    <row r="388" spans="1:12" x14ac:dyDescent="0.3">
      <c r="A388" s="217">
        <v>8</v>
      </c>
      <c r="B388" s="218" t="s">
        <v>826</v>
      </c>
      <c r="C388" s="219"/>
      <c r="D388" s="219">
        <v>1</v>
      </c>
      <c r="E388" s="220"/>
      <c r="F388" s="220"/>
      <c r="G388" s="220"/>
      <c r="I388" s="221">
        <f>$J$384*0.12</f>
        <v>5423188.3389132367</v>
      </c>
      <c r="J388" s="221">
        <f t="shared" si="197"/>
        <v>5423188.3389132367</v>
      </c>
      <c r="K388" s="169">
        <f t="shared" si="195"/>
        <v>0.90900000000000003</v>
      </c>
      <c r="L388" s="221">
        <f t="shared" si="196"/>
        <v>4929678.2000721321</v>
      </c>
    </row>
    <row r="389" spans="1:12" x14ac:dyDescent="0.3">
      <c r="A389" s="217">
        <v>9</v>
      </c>
      <c r="B389" s="218" t="s">
        <v>827</v>
      </c>
      <c r="C389" s="219"/>
      <c r="D389" s="219">
        <v>1</v>
      </c>
      <c r="E389" s="220"/>
      <c r="F389" s="220"/>
      <c r="G389" s="220"/>
      <c r="I389" s="221">
        <f>$J$384*0.015</f>
        <v>677898.54236415459</v>
      </c>
      <c r="J389" s="221">
        <f t="shared" si="197"/>
        <v>677898.54236415459</v>
      </c>
      <c r="K389" s="169">
        <f t="shared" si="195"/>
        <v>0.90900000000000003</v>
      </c>
      <c r="L389" s="221">
        <f t="shared" si="196"/>
        <v>616209.77500901651</v>
      </c>
    </row>
    <row r="390" spans="1:12" x14ac:dyDescent="0.3">
      <c r="A390" s="217">
        <v>10</v>
      </c>
      <c r="B390" s="218" t="s">
        <v>828</v>
      </c>
      <c r="C390" s="219"/>
      <c r="D390" s="219">
        <v>1</v>
      </c>
      <c r="E390" s="220"/>
      <c r="F390" s="220"/>
      <c r="G390" s="220"/>
      <c r="I390" s="221">
        <f>$J$384*0.005</f>
        <v>225966.18078805154</v>
      </c>
      <c r="J390" s="221">
        <f t="shared" si="197"/>
        <v>225966.18078805154</v>
      </c>
      <c r="K390" s="169">
        <f t="shared" si="195"/>
        <v>0.90900000000000003</v>
      </c>
      <c r="L390" s="221">
        <f t="shared" si="196"/>
        <v>205403.25833633885</v>
      </c>
    </row>
    <row r="391" spans="1:12" x14ac:dyDescent="0.3">
      <c r="A391" s="222"/>
      <c r="B391" s="223"/>
      <c r="C391" s="224"/>
      <c r="D391" s="224"/>
      <c r="E391" s="225"/>
      <c r="F391" s="225"/>
      <c r="G391" s="225"/>
      <c r="I391" s="226"/>
      <c r="J391" s="227"/>
      <c r="L391" s="228"/>
    </row>
    <row r="392" spans="1:12" ht="18" x14ac:dyDescent="0.35">
      <c r="A392" s="208" t="s">
        <v>829</v>
      </c>
      <c r="B392" s="209" t="s">
        <v>830</v>
      </c>
      <c r="C392" s="210"/>
      <c r="D392" s="210"/>
      <c r="E392" s="211"/>
      <c r="F392" s="211"/>
      <c r="G392" s="211"/>
      <c r="H392" s="212"/>
      <c r="I392" s="213"/>
      <c r="J392" s="214">
        <f>SUM(J386:J390)</f>
        <v>7230917.7852176493</v>
      </c>
      <c r="L392" s="215">
        <f>SUM(L386:L390)</f>
        <v>6572904.2667628434</v>
      </c>
    </row>
    <row r="393" spans="1:12" ht="18" x14ac:dyDescent="0.35">
      <c r="A393" s="229"/>
      <c r="B393" s="230"/>
      <c r="C393" s="230"/>
      <c r="D393" s="230"/>
      <c r="E393" s="230"/>
      <c r="F393" s="230"/>
      <c r="G393" s="230"/>
      <c r="H393" s="212"/>
      <c r="I393" s="231"/>
      <c r="J393" s="232"/>
      <c r="L393" s="233"/>
    </row>
    <row r="394" spans="1:12" ht="18" x14ac:dyDescent="0.35">
      <c r="A394" s="208" t="s">
        <v>831</v>
      </c>
      <c r="B394" s="209" t="s">
        <v>832</v>
      </c>
      <c r="C394" s="210"/>
      <c r="D394" s="210"/>
      <c r="E394" s="211"/>
      <c r="F394" s="211"/>
      <c r="G394" s="211"/>
      <c r="H394" s="212"/>
      <c r="I394" s="213"/>
      <c r="J394" s="214">
        <f>J384+J392</f>
        <v>52424153.942827955</v>
      </c>
      <c r="L394" s="215">
        <f>L384+L392</f>
        <v>44965050.185137562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177"/>
  <sheetViews>
    <sheetView topLeftCell="A69" workbookViewId="0">
      <selection activeCell="E78" sqref="E78:E84"/>
    </sheetView>
  </sheetViews>
  <sheetFormatPr baseColWidth="10" defaultColWidth="10.5546875" defaultRowHeight="14.4" x14ac:dyDescent="0.3"/>
  <cols>
    <col min="1" max="1" width="5.109375" style="41" customWidth="1"/>
    <col min="2" max="2" width="10.5546875" style="41"/>
    <col min="3" max="3" width="14.33203125" style="41" customWidth="1"/>
    <col min="4" max="4" width="10.5546875" style="41"/>
    <col min="5" max="5" width="30.44140625" style="41" customWidth="1"/>
    <col min="6" max="6" width="10.5546875" style="41"/>
    <col min="7" max="7" width="12" style="41" customWidth="1"/>
    <col min="8" max="8" width="10.5546875" style="41"/>
    <col min="9" max="9" width="14.6640625" style="41" customWidth="1"/>
    <col min="10" max="11" width="14.6640625" style="46" customWidth="1"/>
    <col min="12" max="13" width="17.6640625" style="41" customWidth="1"/>
    <col min="14" max="15" width="15.44140625" style="46" customWidth="1"/>
    <col min="16" max="17" width="15.44140625" style="41" customWidth="1"/>
    <col min="18" max="16384" width="10.5546875" style="41"/>
  </cols>
  <sheetData>
    <row r="1" spans="1:29" x14ac:dyDescent="0.3">
      <c r="A1" s="39"/>
      <c r="B1" s="39"/>
      <c r="C1" s="39"/>
      <c r="D1" s="39"/>
      <c r="E1" s="39"/>
      <c r="F1" s="39"/>
      <c r="G1" s="39"/>
      <c r="H1" s="39"/>
      <c r="I1" s="39"/>
      <c r="J1" s="40"/>
      <c r="K1" s="40"/>
      <c r="L1" s="39"/>
      <c r="M1" s="39"/>
      <c r="N1" s="40"/>
      <c r="O1" s="40"/>
    </row>
    <row r="2" spans="1:29" x14ac:dyDescent="0.3">
      <c r="A2" s="39"/>
      <c r="B2" s="39"/>
      <c r="C2" s="39"/>
      <c r="D2" s="39"/>
      <c r="E2" s="39"/>
      <c r="F2" s="39"/>
      <c r="G2" s="39"/>
      <c r="H2" s="39"/>
      <c r="I2" s="39"/>
      <c r="J2" s="40"/>
      <c r="K2" s="40"/>
      <c r="L2" s="39"/>
      <c r="M2" s="39"/>
      <c r="N2" s="40"/>
      <c r="O2" s="40"/>
    </row>
    <row r="3" spans="1:29" hidden="1" x14ac:dyDescent="0.3">
      <c r="A3" s="39"/>
      <c r="B3" s="39"/>
      <c r="C3" s="39"/>
      <c r="D3" s="39"/>
      <c r="E3" s="39"/>
      <c r="F3" s="39"/>
      <c r="G3" s="39"/>
      <c r="H3" s="39"/>
      <c r="I3" s="39"/>
      <c r="J3" s="40"/>
      <c r="K3" s="40"/>
      <c r="L3" s="39"/>
      <c r="M3" s="39"/>
      <c r="N3" s="40"/>
      <c r="O3" s="40"/>
    </row>
    <row r="4" spans="1:29" hidden="1" x14ac:dyDescent="0.3">
      <c r="A4" s="39"/>
      <c r="B4" s="39"/>
      <c r="C4" s="39"/>
      <c r="D4" s="39"/>
      <c r="E4" s="39"/>
      <c r="F4" s="39"/>
      <c r="G4" s="39"/>
      <c r="H4" s="39"/>
      <c r="I4" s="39"/>
      <c r="J4" s="40"/>
      <c r="K4" s="40"/>
      <c r="L4" s="39"/>
      <c r="M4" s="39"/>
      <c r="N4" s="40"/>
      <c r="O4" s="40"/>
    </row>
    <row r="5" spans="1:29" hidden="1" x14ac:dyDescent="0.3">
      <c r="A5" s="39"/>
      <c r="B5" s="39"/>
      <c r="C5" s="39"/>
      <c r="D5" s="39"/>
      <c r="E5" s="39"/>
      <c r="F5" s="39"/>
      <c r="G5" s="39"/>
      <c r="H5" s="39"/>
      <c r="I5" s="39"/>
      <c r="J5" s="40"/>
      <c r="K5" s="40"/>
      <c r="L5" s="39"/>
      <c r="M5" s="39"/>
      <c r="N5" s="40"/>
      <c r="O5" s="40"/>
    </row>
    <row r="6" spans="1:29" hidden="1" x14ac:dyDescent="0.3">
      <c r="A6" s="39"/>
      <c r="B6" s="39"/>
      <c r="C6" s="39"/>
      <c r="D6" s="39"/>
      <c r="E6" s="39"/>
      <c r="F6" s="39"/>
      <c r="G6" s="39"/>
      <c r="H6" s="39"/>
      <c r="I6" s="39"/>
      <c r="J6" s="40"/>
      <c r="K6" s="40"/>
      <c r="L6" s="39"/>
      <c r="M6" s="39"/>
      <c r="N6" s="40"/>
      <c r="O6" s="40"/>
    </row>
    <row r="7" spans="1:29" hidden="1" x14ac:dyDescent="0.3">
      <c r="A7" s="39"/>
      <c r="B7" s="39"/>
      <c r="C7" s="39"/>
      <c r="D7" s="39"/>
      <c r="E7" s="39"/>
      <c r="F7" s="39"/>
      <c r="G7" s="39"/>
      <c r="H7" s="39"/>
      <c r="I7" s="39"/>
      <c r="J7" s="40"/>
      <c r="K7" s="40"/>
      <c r="L7" s="39"/>
      <c r="M7" s="39"/>
      <c r="N7" s="40"/>
      <c r="O7" s="40"/>
    </row>
    <row r="8" spans="1:29" hidden="1" x14ac:dyDescent="0.3">
      <c r="A8" s="39"/>
      <c r="B8" s="39"/>
      <c r="C8" s="39"/>
      <c r="D8" s="39"/>
      <c r="E8" s="39"/>
      <c r="F8" s="39"/>
      <c r="G8" s="39"/>
      <c r="H8" s="39"/>
      <c r="I8" s="39"/>
      <c r="J8" s="40"/>
      <c r="K8" s="40"/>
      <c r="L8" s="39"/>
      <c r="M8" s="39"/>
      <c r="N8" s="40"/>
      <c r="O8" s="40"/>
    </row>
    <row r="9" spans="1:29" x14ac:dyDescent="0.3">
      <c r="A9" s="39"/>
      <c r="B9" s="39"/>
      <c r="C9" s="39"/>
      <c r="D9" s="39"/>
      <c r="E9" s="39"/>
      <c r="F9" s="39"/>
      <c r="G9" s="39"/>
      <c r="H9" s="39"/>
      <c r="I9" s="39"/>
      <c r="J9" s="40"/>
      <c r="K9" s="40"/>
      <c r="L9" s="39"/>
      <c r="M9" s="39"/>
      <c r="N9" s="40"/>
      <c r="O9" s="40"/>
    </row>
    <row r="10" spans="1:29" s="42" customFormat="1" ht="21" x14ac:dyDescent="0.4">
      <c r="B10" s="103" t="s">
        <v>0</v>
      </c>
      <c r="C10" s="104"/>
      <c r="D10" s="104"/>
      <c r="E10" s="104"/>
      <c r="F10" s="104"/>
      <c r="G10" s="104"/>
      <c r="H10" s="104"/>
      <c r="I10" s="104"/>
      <c r="J10" s="105"/>
      <c r="K10" s="105"/>
      <c r="L10" s="104"/>
      <c r="M10" s="104"/>
      <c r="N10" s="105"/>
      <c r="O10" s="43"/>
    </row>
    <row r="11" spans="1:29" x14ac:dyDescent="0.3">
      <c r="B11" s="106"/>
      <c r="C11" s="106"/>
      <c r="D11" s="106"/>
      <c r="E11" s="106"/>
      <c r="F11" s="106"/>
      <c r="G11" s="106"/>
      <c r="H11" s="106"/>
      <c r="I11" s="106"/>
      <c r="J11" s="107"/>
      <c r="K11" s="107"/>
      <c r="L11" s="106"/>
      <c r="M11" s="106"/>
      <c r="N11" s="107"/>
    </row>
    <row r="12" spans="1:29" s="44" customFormat="1" ht="18" customHeight="1" x14ac:dyDescent="0.3">
      <c r="B12" s="1" t="s">
        <v>1</v>
      </c>
      <c r="C12" s="2"/>
      <c r="D12" s="2"/>
      <c r="E12" s="2"/>
      <c r="F12" s="3"/>
      <c r="G12" s="4"/>
      <c r="H12" s="4"/>
      <c r="I12" s="3"/>
      <c r="J12" s="5"/>
      <c r="K12" s="5"/>
      <c r="L12" s="3"/>
      <c r="M12" s="3"/>
      <c r="N12" s="5"/>
      <c r="O12" s="46"/>
      <c r="P12" s="41"/>
      <c r="Q12" s="41"/>
      <c r="R12" s="41"/>
      <c r="S12" s="41"/>
      <c r="T12" s="41"/>
      <c r="U12" s="41"/>
      <c r="V12" s="41"/>
      <c r="W12" s="41"/>
      <c r="X12" s="41"/>
      <c r="Y12" s="41"/>
      <c r="Z12" s="41"/>
      <c r="AA12" s="41"/>
      <c r="AB12" s="41"/>
      <c r="AC12" s="41"/>
    </row>
    <row r="13" spans="1:29" s="47" customFormat="1" ht="25.5" customHeight="1" x14ac:dyDescent="0.3">
      <c r="B13" s="310" t="s">
        <v>2</v>
      </c>
      <c r="C13" s="310"/>
      <c r="D13" s="310"/>
      <c r="E13" s="310"/>
      <c r="F13" s="310"/>
      <c r="G13" s="310"/>
      <c r="H13" s="310"/>
      <c r="I13" s="310"/>
      <c r="J13" s="310"/>
      <c r="K13" s="310"/>
      <c r="L13" s="310"/>
      <c r="M13" s="310"/>
      <c r="N13" s="7"/>
      <c r="O13" s="46"/>
      <c r="P13" s="41"/>
      <c r="Q13" s="41"/>
      <c r="R13" s="41"/>
      <c r="S13" s="41"/>
      <c r="T13" s="41"/>
      <c r="U13" s="41"/>
      <c r="V13" s="41"/>
      <c r="W13" s="41"/>
      <c r="X13" s="41"/>
      <c r="Y13" s="41"/>
      <c r="Z13" s="41"/>
      <c r="AA13" s="41"/>
      <c r="AB13" s="41"/>
      <c r="AC13" s="41"/>
    </row>
    <row r="14" spans="1:29" ht="25.5" customHeight="1" x14ac:dyDescent="0.35">
      <c r="A14" s="49"/>
      <c r="B14" s="310"/>
      <c r="C14" s="310"/>
      <c r="D14" s="310"/>
      <c r="E14" s="310"/>
      <c r="F14" s="310"/>
      <c r="G14" s="310"/>
      <c r="H14" s="310"/>
      <c r="I14" s="310"/>
      <c r="J14" s="310"/>
      <c r="K14" s="310"/>
      <c r="L14" s="310"/>
      <c r="M14" s="310"/>
      <c r="N14" s="107"/>
    </row>
    <row r="15" spans="1:29" s="44" customFormat="1" ht="18" x14ac:dyDescent="0.3">
      <c r="B15" s="1" t="s">
        <v>3</v>
      </c>
      <c r="C15" s="8"/>
      <c r="D15" s="8"/>
      <c r="E15" s="8"/>
      <c r="F15" s="9"/>
      <c r="G15" s="10"/>
      <c r="H15" s="10"/>
      <c r="I15" s="9"/>
      <c r="J15" s="11"/>
      <c r="K15" s="12"/>
      <c r="L15" s="13"/>
      <c r="M15" s="13"/>
      <c r="N15" s="14"/>
      <c r="O15" s="53"/>
      <c r="P15" s="54"/>
      <c r="Q15" s="55"/>
    </row>
    <row r="16" spans="1:29" s="47" customFormat="1" ht="12.75" customHeight="1" x14ac:dyDescent="0.25">
      <c r="B16" s="15"/>
      <c r="C16" s="16"/>
      <c r="D16" s="16"/>
      <c r="E16" s="16"/>
      <c r="F16" s="17"/>
      <c r="G16" s="18"/>
      <c r="H16" s="6"/>
      <c r="I16" s="6"/>
      <c r="J16" s="11"/>
      <c r="K16" s="19"/>
      <c r="L16" s="20"/>
      <c r="M16" s="20"/>
      <c r="N16" s="7"/>
      <c r="O16" s="48"/>
      <c r="P16" s="61"/>
      <c r="Q16" s="58"/>
    </row>
    <row r="17" spans="1:17" s="47" customFormat="1" ht="12.75" customHeight="1" x14ac:dyDescent="0.25">
      <c r="B17" s="310" t="s">
        <v>4</v>
      </c>
      <c r="C17" s="310"/>
      <c r="D17" s="310"/>
      <c r="E17" s="310"/>
      <c r="F17" s="310"/>
      <c r="G17" s="310"/>
      <c r="H17" s="310"/>
      <c r="I17" s="310"/>
      <c r="J17" s="310"/>
      <c r="K17" s="310"/>
      <c r="L17" s="310"/>
      <c r="M17" s="310"/>
      <c r="N17" s="7"/>
      <c r="O17" s="48"/>
      <c r="P17" s="61"/>
      <c r="Q17" s="58"/>
    </row>
    <row r="18" spans="1:17" s="47" customFormat="1" ht="12.75" customHeight="1" x14ac:dyDescent="0.25">
      <c r="B18" s="310"/>
      <c r="C18" s="310"/>
      <c r="D18" s="310"/>
      <c r="E18" s="310"/>
      <c r="F18" s="310"/>
      <c r="G18" s="310"/>
      <c r="H18" s="310"/>
      <c r="I18" s="310"/>
      <c r="J18" s="310"/>
      <c r="K18" s="310"/>
      <c r="L18" s="310"/>
      <c r="M18" s="310"/>
      <c r="N18" s="7"/>
      <c r="O18" s="48"/>
      <c r="P18" s="61"/>
      <c r="Q18" s="58"/>
    </row>
    <row r="19" spans="1:17" s="47" customFormat="1" ht="82.2" customHeight="1" x14ac:dyDescent="0.25">
      <c r="A19" s="62"/>
      <c r="B19" s="311" t="s">
        <v>5</v>
      </c>
      <c r="C19" s="312"/>
      <c r="D19" s="312"/>
      <c r="E19" s="312"/>
      <c r="F19" s="312"/>
      <c r="G19" s="312"/>
      <c r="H19" s="312"/>
      <c r="I19" s="312"/>
      <c r="J19" s="312"/>
      <c r="K19" s="312"/>
      <c r="L19" s="312"/>
      <c r="M19" s="313"/>
      <c r="N19" s="7"/>
      <c r="O19" s="48"/>
      <c r="P19" s="61"/>
      <c r="Q19" s="58"/>
    </row>
    <row r="20" spans="1:17" s="47" customFormat="1" ht="83.4" customHeight="1" x14ac:dyDescent="0.25">
      <c r="B20" s="314"/>
      <c r="C20" s="315"/>
      <c r="D20" s="315"/>
      <c r="E20" s="315"/>
      <c r="F20" s="315"/>
      <c r="G20" s="315"/>
      <c r="H20" s="315"/>
      <c r="I20" s="315"/>
      <c r="J20" s="315"/>
      <c r="K20" s="315"/>
      <c r="L20" s="315"/>
      <c r="M20" s="316"/>
      <c r="N20" s="7"/>
      <c r="O20" s="48"/>
      <c r="P20" s="61"/>
      <c r="Q20" s="58"/>
    </row>
    <row r="21" spans="1:17" s="47" customFormat="1" ht="15.75" customHeight="1" x14ac:dyDescent="0.25">
      <c r="B21" s="310" t="s">
        <v>6</v>
      </c>
      <c r="C21" s="310"/>
      <c r="D21" s="310"/>
      <c r="E21" s="310"/>
      <c r="F21" s="310"/>
      <c r="G21" s="310"/>
      <c r="H21" s="310"/>
      <c r="I21" s="310"/>
      <c r="J21" s="310"/>
      <c r="K21" s="310"/>
      <c r="L21" s="310"/>
      <c r="M21" s="310"/>
      <c r="N21" s="7"/>
      <c r="O21" s="48"/>
      <c r="P21" s="61"/>
      <c r="Q21" s="58"/>
    </row>
    <row r="22" spans="1:17" s="47" customFormat="1" ht="11.25" customHeight="1" x14ac:dyDescent="0.25">
      <c r="B22" s="310"/>
      <c r="C22" s="310"/>
      <c r="D22" s="310"/>
      <c r="E22" s="310"/>
      <c r="F22" s="310"/>
      <c r="G22" s="310"/>
      <c r="H22" s="310"/>
      <c r="I22" s="310"/>
      <c r="J22" s="310"/>
      <c r="K22" s="310"/>
      <c r="L22" s="310"/>
      <c r="M22" s="310"/>
      <c r="N22" s="21"/>
      <c r="O22" s="63"/>
    </row>
    <row r="23" spans="1:17" s="47" customFormat="1" ht="43.5" customHeight="1" x14ac:dyDescent="0.25">
      <c r="B23" s="108" t="s">
        <v>7</v>
      </c>
      <c r="C23" s="317" t="s">
        <v>8</v>
      </c>
      <c r="D23" s="317"/>
      <c r="E23" s="317"/>
      <c r="F23" s="108" t="s">
        <v>9</v>
      </c>
      <c r="G23" s="109" t="s">
        <v>10</v>
      </c>
      <c r="H23" s="317" t="s">
        <v>11</v>
      </c>
      <c r="I23" s="317"/>
      <c r="J23" s="11"/>
      <c r="K23" s="19"/>
      <c r="L23" s="20"/>
      <c r="M23" s="20"/>
      <c r="N23" s="7"/>
      <c r="O23" s="48"/>
      <c r="P23" s="61"/>
      <c r="Q23" s="58"/>
    </row>
    <row r="24" spans="1:17" s="47" customFormat="1" ht="4.5" customHeight="1" x14ac:dyDescent="0.25">
      <c r="B24" s="17"/>
      <c r="C24" s="17"/>
      <c r="D24" s="6"/>
      <c r="E24" s="6"/>
      <c r="F24" s="17"/>
      <c r="G24" s="17"/>
      <c r="H24" s="6"/>
      <c r="I24" s="17"/>
      <c r="J24" s="11"/>
      <c r="K24" s="19"/>
      <c r="L24" s="20"/>
      <c r="M24" s="20"/>
      <c r="N24" s="7"/>
      <c r="O24" s="48"/>
      <c r="P24" s="61"/>
      <c r="Q24" s="58"/>
    </row>
    <row r="25" spans="1:17" s="47" customFormat="1" ht="17.100000000000001" customHeight="1" x14ac:dyDescent="0.25">
      <c r="B25" s="22">
        <v>1</v>
      </c>
      <c r="C25" s="305"/>
      <c r="D25" s="306"/>
      <c r="E25" s="307"/>
      <c r="F25" s="23"/>
      <c r="G25" s="23"/>
      <c r="H25" s="308"/>
      <c r="I25" s="309"/>
      <c r="J25" s="11"/>
      <c r="K25" s="19"/>
      <c r="L25" s="20"/>
      <c r="M25" s="20"/>
      <c r="N25" s="7"/>
      <c r="O25" s="48"/>
      <c r="P25" s="61"/>
      <c r="Q25" s="58"/>
    </row>
    <row r="26" spans="1:17" s="47" customFormat="1" ht="17.100000000000001" customHeight="1" x14ac:dyDescent="0.25">
      <c r="B26" s="22">
        <v>2</v>
      </c>
      <c r="C26" s="305"/>
      <c r="D26" s="306"/>
      <c r="E26" s="307"/>
      <c r="F26" s="23"/>
      <c r="G26" s="23"/>
      <c r="H26" s="308"/>
      <c r="I26" s="309"/>
      <c r="J26" s="11"/>
      <c r="K26" s="19"/>
      <c r="L26" s="20"/>
      <c r="M26" s="20"/>
      <c r="N26" s="7"/>
      <c r="O26" s="48"/>
      <c r="P26" s="61"/>
      <c r="Q26" s="58"/>
    </row>
    <row r="27" spans="1:17" s="47" customFormat="1" ht="17.100000000000001" customHeight="1" x14ac:dyDescent="0.25">
      <c r="B27" s="24" t="s">
        <v>12</v>
      </c>
      <c r="C27" s="305"/>
      <c r="D27" s="306"/>
      <c r="E27" s="307"/>
      <c r="F27" s="23"/>
      <c r="G27" s="23"/>
      <c r="H27" s="308"/>
      <c r="I27" s="309"/>
      <c r="J27" s="11"/>
      <c r="K27" s="19"/>
      <c r="L27" s="20"/>
      <c r="M27" s="20"/>
      <c r="N27" s="7"/>
      <c r="O27" s="48"/>
      <c r="P27" s="61"/>
      <c r="Q27" s="58"/>
    </row>
    <row r="28" spans="1:17" s="64" customFormat="1" ht="33" customHeight="1" x14ac:dyDescent="0.25">
      <c r="B28" s="320" t="s">
        <v>13</v>
      </c>
      <c r="C28" s="320"/>
      <c r="D28" s="320"/>
      <c r="E28" s="320"/>
      <c r="F28" s="320"/>
      <c r="G28" s="320"/>
      <c r="H28" s="320"/>
      <c r="I28" s="320"/>
      <c r="J28" s="320"/>
      <c r="K28" s="320"/>
      <c r="L28" s="25"/>
      <c r="M28" s="25"/>
      <c r="N28" s="26"/>
      <c r="O28" s="65"/>
      <c r="P28" s="66"/>
      <c r="Q28" s="67"/>
    </row>
    <row r="29" spans="1:17" s="68" customFormat="1" ht="21.75" customHeight="1" x14ac:dyDescent="0.3">
      <c r="B29" s="321" t="s">
        <v>14</v>
      </c>
      <c r="C29" s="321"/>
      <c r="D29" s="321"/>
      <c r="E29" s="321"/>
      <c r="F29" s="321"/>
      <c r="G29" s="321"/>
      <c r="H29" s="321"/>
      <c r="I29" s="321"/>
      <c r="J29" s="321"/>
      <c r="K29" s="321"/>
      <c r="L29" s="321"/>
      <c r="M29" s="17"/>
      <c r="N29" s="14"/>
      <c r="O29" s="53"/>
      <c r="P29" s="69"/>
      <c r="Q29" s="70"/>
    </row>
    <row r="30" spans="1:17" s="68" customFormat="1" ht="21.75" customHeight="1" x14ac:dyDescent="0.3">
      <c r="B30" s="321"/>
      <c r="C30" s="321"/>
      <c r="D30" s="321"/>
      <c r="E30" s="321"/>
      <c r="F30" s="321"/>
      <c r="G30" s="321"/>
      <c r="H30" s="321"/>
      <c r="I30" s="321"/>
      <c r="J30" s="321"/>
      <c r="K30" s="321"/>
      <c r="L30" s="321"/>
      <c r="M30" s="17"/>
      <c r="N30" s="14"/>
      <c r="O30" s="53"/>
      <c r="P30" s="69"/>
      <c r="Q30" s="70"/>
    </row>
    <row r="31" spans="1:17" s="47" customFormat="1" ht="12.75" customHeight="1" x14ac:dyDescent="0.25">
      <c r="B31" s="27"/>
      <c r="C31" s="18"/>
      <c r="D31" s="18"/>
      <c r="E31" s="6"/>
      <c r="F31" s="17"/>
      <c r="G31" s="18"/>
      <c r="H31" s="18"/>
      <c r="I31" s="17"/>
      <c r="J31" s="11"/>
      <c r="K31" s="19"/>
      <c r="L31" s="20"/>
      <c r="M31" s="20"/>
      <c r="N31" s="7"/>
      <c r="O31" s="48"/>
      <c r="P31" s="61"/>
      <c r="Q31" s="58"/>
    </row>
    <row r="32" spans="1:17" s="44" customFormat="1" ht="21" customHeight="1" x14ac:dyDescent="0.3">
      <c r="B32" s="322" t="s">
        <v>15</v>
      </c>
      <c r="C32" s="322"/>
      <c r="D32" s="322"/>
      <c r="E32" s="322"/>
      <c r="F32" s="322"/>
      <c r="G32" s="322"/>
      <c r="H32" s="322"/>
      <c r="I32" s="322"/>
      <c r="J32" s="322"/>
      <c r="K32" s="322"/>
      <c r="L32" s="322"/>
      <c r="M32" s="322"/>
      <c r="N32" s="322"/>
      <c r="O32" s="53"/>
      <c r="P32" s="54"/>
      <c r="Q32" s="55"/>
    </row>
    <row r="33" spans="1:17" s="47" customFormat="1" ht="12.75" customHeight="1" x14ac:dyDescent="0.3">
      <c r="B33" s="323"/>
      <c r="C33" s="323"/>
      <c r="D33" s="323"/>
      <c r="E33" s="323"/>
      <c r="F33" s="323"/>
      <c r="G33" s="323"/>
      <c r="H33" s="323"/>
      <c r="I33" s="323"/>
      <c r="J33" s="323"/>
      <c r="K33" s="323"/>
      <c r="L33" s="323"/>
      <c r="M33" s="323"/>
      <c r="N33" s="323"/>
      <c r="O33" s="48"/>
      <c r="P33" s="61"/>
      <c r="Q33" s="58"/>
    </row>
    <row r="34" spans="1:17" s="47" customFormat="1" ht="12.75" customHeight="1" x14ac:dyDescent="0.25">
      <c r="B34" s="310" t="s">
        <v>16</v>
      </c>
      <c r="C34" s="310"/>
      <c r="D34" s="310"/>
      <c r="E34" s="310"/>
      <c r="F34" s="310"/>
      <c r="G34" s="310"/>
      <c r="H34" s="310"/>
      <c r="I34" s="310"/>
      <c r="J34" s="310"/>
      <c r="K34" s="310"/>
      <c r="L34" s="310"/>
      <c r="M34" s="310"/>
      <c r="N34" s="7"/>
      <c r="O34" s="48"/>
      <c r="P34" s="61"/>
      <c r="Q34" s="58"/>
    </row>
    <row r="35" spans="1:17" s="47" customFormat="1" ht="12.75" customHeight="1" x14ac:dyDescent="0.25">
      <c r="B35" s="310"/>
      <c r="C35" s="310"/>
      <c r="D35" s="310"/>
      <c r="E35" s="310"/>
      <c r="F35" s="310"/>
      <c r="G35" s="310"/>
      <c r="H35" s="310"/>
      <c r="I35" s="310"/>
      <c r="J35" s="310"/>
      <c r="K35" s="310"/>
      <c r="L35" s="310"/>
      <c r="M35" s="310"/>
      <c r="N35" s="7"/>
      <c r="O35" s="48"/>
      <c r="P35" s="61"/>
      <c r="Q35" s="58"/>
    </row>
    <row r="36" spans="1:17" s="47" customFormat="1" ht="48.6" customHeight="1" x14ac:dyDescent="0.25">
      <c r="B36" s="311" t="s">
        <v>17</v>
      </c>
      <c r="C36" s="324"/>
      <c r="D36" s="324"/>
      <c r="E36" s="324"/>
      <c r="F36" s="324"/>
      <c r="G36" s="324"/>
      <c r="H36" s="324"/>
      <c r="I36" s="324"/>
      <c r="J36" s="324"/>
      <c r="K36" s="324"/>
      <c r="L36" s="324"/>
      <c r="M36" s="325"/>
      <c r="N36" s="7"/>
      <c r="O36" s="48"/>
      <c r="P36" s="61"/>
      <c r="Q36" s="58"/>
    </row>
    <row r="37" spans="1:17" s="47" customFormat="1" ht="31.95" customHeight="1" x14ac:dyDescent="0.25">
      <c r="A37" s="62"/>
      <c r="B37" s="326"/>
      <c r="C37" s="327"/>
      <c r="D37" s="327"/>
      <c r="E37" s="327"/>
      <c r="F37" s="327"/>
      <c r="G37" s="327"/>
      <c r="H37" s="327"/>
      <c r="I37" s="327"/>
      <c r="J37" s="327"/>
      <c r="K37" s="327"/>
      <c r="L37" s="327"/>
      <c r="M37" s="328"/>
      <c r="N37" s="7"/>
      <c r="O37" s="48"/>
      <c r="P37" s="61"/>
      <c r="Q37" s="58"/>
    </row>
    <row r="38" spans="1:17" s="47" customFormat="1" ht="15.75" customHeight="1" x14ac:dyDescent="0.25">
      <c r="B38" s="310" t="s">
        <v>18</v>
      </c>
      <c r="C38" s="310"/>
      <c r="D38" s="310"/>
      <c r="E38" s="310"/>
      <c r="F38" s="310"/>
      <c r="G38" s="310"/>
      <c r="H38" s="310"/>
      <c r="I38" s="310"/>
      <c r="J38" s="310"/>
      <c r="K38" s="310"/>
      <c r="L38" s="310"/>
      <c r="M38" s="310"/>
      <c r="N38" s="7"/>
      <c r="O38" s="48"/>
      <c r="P38" s="61"/>
      <c r="Q38" s="58"/>
    </row>
    <row r="39" spans="1:17" s="47" customFormat="1" ht="10.5" customHeight="1" x14ac:dyDescent="0.25">
      <c r="B39" s="310"/>
      <c r="C39" s="310"/>
      <c r="D39" s="310"/>
      <c r="E39" s="310"/>
      <c r="F39" s="310"/>
      <c r="G39" s="310"/>
      <c r="H39" s="310"/>
      <c r="I39" s="310"/>
      <c r="J39" s="310"/>
      <c r="K39" s="310"/>
      <c r="L39" s="310"/>
      <c r="M39" s="310"/>
      <c r="N39" s="7"/>
      <c r="O39" s="48"/>
      <c r="P39" s="61"/>
      <c r="Q39" s="58"/>
    </row>
    <row r="40" spans="1:17" s="47" customFormat="1" ht="43.5" customHeight="1" x14ac:dyDescent="0.25">
      <c r="B40" s="108" t="s">
        <v>19</v>
      </c>
      <c r="C40" s="317" t="s">
        <v>20</v>
      </c>
      <c r="D40" s="317"/>
      <c r="E40" s="317"/>
      <c r="F40" s="318" t="s">
        <v>21</v>
      </c>
      <c r="G40" s="319"/>
      <c r="H40" s="317" t="s">
        <v>11</v>
      </c>
      <c r="I40" s="317"/>
      <c r="J40" s="11"/>
      <c r="K40" s="19"/>
      <c r="L40" s="20"/>
      <c r="M40" s="20"/>
      <c r="N40" s="7"/>
      <c r="O40" s="48"/>
      <c r="P40" s="61"/>
      <c r="Q40" s="58"/>
    </row>
    <row r="41" spans="1:17" s="47" customFormat="1" ht="4.5" customHeight="1" x14ac:dyDescent="0.25">
      <c r="B41" s="17"/>
      <c r="C41" s="17"/>
      <c r="D41" s="6"/>
      <c r="E41" s="6"/>
      <c r="F41" s="17"/>
      <c r="G41" s="17"/>
      <c r="H41" s="6"/>
      <c r="I41" s="17"/>
      <c r="J41" s="11"/>
      <c r="K41" s="19"/>
      <c r="L41" s="20"/>
      <c r="M41" s="20"/>
      <c r="N41" s="7"/>
      <c r="O41" s="48"/>
      <c r="P41" s="61"/>
      <c r="Q41" s="58"/>
    </row>
    <row r="42" spans="1:17" s="47" customFormat="1" ht="17.100000000000001" customHeight="1" x14ac:dyDescent="0.25">
      <c r="B42" s="22">
        <v>1</v>
      </c>
      <c r="C42" s="305"/>
      <c r="D42" s="306"/>
      <c r="E42" s="307"/>
      <c r="F42" s="308"/>
      <c r="G42" s="309"/>
      <c r="H42" s="308"/>
      <c r="I42" s="309"/>
      <c r="J42" s="11"/>
      <c r="K42" s="19"/>
      <c r="L42" s="20"/>
      <c r="M42" s="20"/>
      <c r="N42" s="7"/>
      <c r="O42" s="48"/>
      <c r="P42" s="61"/>
      <c r="Q42" s="58"/>
    </row>
    <row r="43" spans="1:17" s="47" customFormat="1" ht="17.100000000000001" customHeight="1" x14ac:dyDescent="0.25">
      <c r="B43" s="22">
        <v>2</v>
      </c>
      <c r="C43" s="305"/>
      <c r="D43" s="306"/>
      <c r="E43" s="307"/>
      <c r="F43" s="308"/>
      <c r="G43" s="309"/>
      <c r="H43" s="308"/>
      <c r="I43" s="309"/>
      <c r="J43" s="11"/>
      <c r="K43" s="19"/>
      <c r="L43" s="20"/>
      <c r="M43" s="20"/>
      <c r="N43" s="7"/>
      <c r="O43" s="48"/>
      <c r="P43" s="61"/>
      <c r="Q43" s="58"/>
    </row>
    <row r="44" spans="1:17" s="47" customFormat="1" ht="17.100000000000001" customHeight="1" x14ac:dyDescent="0.25">
      <c r="B44" s="24" t="s">
        <v>12</v>
      </c>
      <c r="C44" s="305"/>
      <c r="D44" s="306"/>
      <c r="E44" s="307"/>
      <c r="F44" s="308"/>
      <c r="G44" s="309"/>
      <c r="H44" s="308"/>
      <c r="I44" s="309"/>
      <c r="J44" s="11"/>
      <c r="K44" s="19"/>
      <c r="L44" s="20"/>
      <c r="M44" s="20"/>
      <c r="N44" s="7"/>
      <c r="O44" s="48"/>
      <c r="P44" s="61"/>
      <c r="Q44" s="58"/>
    </row>
    <row r="45" spans="1:17" s="47" customFormat="1" ht="5.25" customHeight="1" x14ac:dyDescent="0.25">
      <c r="B45" s="18"/>
      <c r="C45" s="18"/>
      <c r="D45" s="18"/>
      <c r="E45" s="18"/>
      <c r="F45" s="17"/>
      <c r="G45" s="18"/>
      <c r="H45" s="18"/>
      <c r="I45" s="17"/>
      <c r="J45" s="11"/>
      <c r="K45" s="19"/>
      <c r="L45" s="20"/>
      <c r="M45" s="20"/>
      <c r="N45" s="7"/>
      <c r="O45" s="48"/>
      <c r="P45" s="61"/>
      <c r="Q45" s="58"/>
    </row>
    <row r="46" spans="1:17" s="47" customFormat="1" ht="14.25" customHeight="1" x14ac:dyDescent="0.3">
      <c r="B46" s="28" t="s">
        <v>22</v>
      </c>
      <c r="C46" s="18"/>
      <c r="D46" s="18"/>
      <c r="E46" s="18"/>
      <c r="F46" s="17"/>
      <c r="G46" s="18"/>
      <c r="H46" s="18"/>
      <c r="I46" s="17"/>
      <c r="J46" s="11"/>
      <c r="K46" s="19"/>
      <c r="L46" s="20"/>
      <c r="M46" s="20"/>
      <c r="N46" s="7"/>
      <c r="O46" s="48"/>
      <c r="P46" s="61"/>
      <c r="Q46" s="58"/>
    </row>
    <row r="47" spans="1:17" s="47" customFormat="1" ht="28.5" customHeight="1" x14ac:dyDescent="0.25">
      <c r="B47" s="321" t="s">
        <v>23</v>
      </c>
      <c r="C47" s="321"/>
      <c r="D47" s="321"/>
      <c r="E47" s="321"/>
      <c r="F47" s="321"/>
      <c r="G47" s="321"/>
      <c r="H47" s="321"/>
      <c r="I47" s="321"/>
      <c r="J47" s="321"/>
      <c r="K47" s="321"/>
      <c r="L47" s="321"/>
      <c r="M47" s="20"/>
      <c r="N47" s="7"/>
      <c r="O47" s="48"/>
      <c r="P47" s="61"/>
      <c r="Q47" s="58"/>
    </row>
    <row r="48" spans="1:17" s="47" customFormat="1" ht="28.5" customHeight="1" x14ac:dyDescent="0.25">
      <c r="B48" s="321"/>
      <c r="C48" s="321"/>
      <c r="D48" s="321"/>
      <c r="E48" s="321"/>
      <c r="F48" s="321"/>
      <c r="G48" s="321"/>
      <c r="H48" s="321"/>
      <c r="I48" s="321"/>
      <c r="J48" s="321"/>
      <c r="K48" s="321"/>
      <c r="L48" s="321"/>
      <c r="M48" s="20"/>
      <c r="N48" s="7"/>
      <c r="O48" s="48"/>
      <c r="P48" s="61"/>
      <c r="Q48" s="58"/>
    </row>
    <row r="49" spans="2:21" s="47" customFormat="1" ht="27" customHeight="1" x14ac:dyDescent="0.25">
      <c r="B49" s="29"/>
      <c r="C49" s="16"/>
      <c r="D49" s="16"/>
      <c r="E49" s="16"/>
      <c r="F49" s="17"/>
      <c r="G49" s="18"/>
      <c r="H49" s="6"/>
      <c r="I49" s="6"/>
      <c r="J49" s="11"/>
      <c r="K49" s="19"/>
      <c r="L49" s="20"/>
      <c r="M49" s="20"/>
      <c r="N49" s="7"/>
      <c r="O49" s="48"/>
      <c r="P49" s="61"/>
      <c r="Q49" s="58"/>
    </row>
    <row r="50" spans="2:21" s="44" customFormat="1" ht="19.5" customHeight="1" x14ac:dyDescent="0.3">
      <c r="B50" s="322" t="s">
        <v>24</v>
      </c>
      <c r="C50" s="322"/>
      <c r="D50" s="322"/>
      <c r="E50" s="322"/>
      <c r="F50" s="322"/>
      <c r="G50" s="322"/>
      <c r="H50" s="322"/>
      <c r="I50" s="322"/>
      <c r="J50" s="322"/>
      <c r="K50" s="322"/>
      <c r="L50" s="322"/>
      <c r="M50" s="322"/>
      <c r="N50" s="322"/>
      <c r="O50" s="53"/>
      <c r="P50" s="54"/>
      <c r="Q50" s="55"/>
    </row>
    <row r="51" spans="2:21" s="47" customFormat="1" ht="12.75" customHeight="1" x14ac:dyDescent="0.3">
      <c r="B51" s="30"/>
      <c r="C51" s="20"/>
      <c r="D51" s="20"/>
      <c r="E51" s="31"/>
      <c r="F51" s="31"/>
      <c r="G51" s="31"/>
      <c r="H51" s="31"/>
      <c r="I51" s="18"/>
      <c r="J51" s="32"/>
      <c r="K51" s="21"/>
      <c r="L51" s="33"/>
      <c r="M51" s="33"/>
      <c r="N51" s="7"/>
      <c r="O51" s="48"/>
      <c r="P51" s="61"/>
      <c r="Q51" s="58"/>
    </row>
    <row r="52" spans="2:21" s="47" customFormat="1" ht="12.75" customHeight="1" x14ac:dyDescent="0.25">
      <c r="B52" s="15" t="s">
        <v>25</v>
      </c>
      <c r="C52" s="6"/>
      <c r="D52" s="6"/>
      <c r="E52" s="6"/>
      <c r="F52" s="17"/>
      <c r="G52" s="18"/>
      <c r="H52" s="18"/>
      <c r="I52" s="17"/>
      <c r="J52" s="11"/>
      <c r="K52" s="19"/>
      <c r="L52" s="20"/>
      <c r="M52" s="20"/>
      <c r="N52" s="7"/>
      <c r="O52" s="48"/>
      <c r="P52" s="61"/>
      <c r="Q52" s="58"/>
    </row>
    <row r="53" spans="2:21" s="47" customFormat="1" ht="6.75" customHeight="1" x14ac:dyDescent="0.3">
      <c r="B53" s="30"/>
      <c r="C53" s="20"/>
      <c r="D53" s="20"/>
      <c r="E53" s="31"/>
      <c r="F53" s="31"/>
      <c r="G53" s="31"/>
      <c r="H53" s="31"/>
      <c r="I53" s="18"/>
      <c r="J53" s="32"/>
      <c r="K53" s="21"/>
      <c r="L53" s="33"/>
      <c r="M53" s="33"/>
      <c r="N53" s="7"/>
      <c r="O53" s="48"/>
      <c r="P53" s="61"/>
      <c r="Q53" s="58"/>
    </row>
    <row r="54" spans="2:21" s="47" customFormat="1" ht="37.5" customHeight="1" x14ac:dyDescent="0.25">
      <c r="B54" s="345" t="s">
        <v>26</v>
      </c>
      <c r="C54" s="346" t="s">
        <v>27</v>
      </c>
      <c r="D54" s="346"/>
      <c r="E54" s="346" t="s">
        <v>28</v>
      </c>
      <c r="F54" s="346"/>
      <c r="G54" s="346" t="s">
        <v>29</v>
      </c>
      <c r="H54" s="346"/>
      <c r="I54" s="346" t="s">
        <v>30</v>
      </c>
      <c r="J54" s="346"/>
      <c r="K54" s="346"/>
      <c r="L54" s="346" t="s">
        <v>31</v>
      </c>
      <c r="M54" s="346"/>
      <c r="N54" s="346"/>
      <c r="O54" s="63"/>
    </row>
    <row r="55" spans="2:21" s="47" customFormat="1" ht="17.25" customHeight="1" x14ac:dyDescent="0.25">
      <c r="B55" s="345"/>
      <c r="C55" s="346"/>
      <c r="D55" s="346"/>
      <c r="E55" s="346"/>
      <c r="F55" s="346"/>
      <c r="G55" s="346"/>
      <c r="H55" s="346"/>
      <c r="I55" s="34" t="s">
        <v>32</v>
      </c>
      <c r="J55" s="35" t="s">
        <v>33</v>
      </c>
      <c r="K55" s="35" t="s">
        <v>34</v>
      </c>
      <c r="L55" s="346"/>
      <c r="M55" s="346"/>
      <c r="N55" s="346"/>
      <c r="O55" s="63"/>
    </row>
    <row r="56" spans="2:21" s="67" customFormat="1" ht="10.5" customHeight="1" x14ac:dyDescent="0.25">
      <c r="B56" s="75"/>
      <c r="C56" s="76"/>
      <c r="E56" s="76"/>
      <c r="G56" s="72"/>
      <c r="J56" s="77"/>
      <c r="K56" s="77"/>
      <c r="N56" s="77"/>
      <c r="O56" s="77"/>
      <c r="P56" s="72"/>
      <c r="Q56" s="72"/>
      <c r="S56" s="47"/>
      <c r="T56" s="47"/>
      <c r="U56" s="47"/>
    </row>
    <row r="57" spans="2:21" s="47" customFormat="1" ht="23.25" customHeight="1" x14ac:dyDescent="0.25">
      <c r="B57" s="112" t="s">
        <v>35</v>
      </c>
      <c r="C57" s="113" t="s">
        <v>36</v>
      </c>
      <c r="D57" s="113"/>
      <c r="E57" s="114" t="s">
        <v>37</v>
      </c>
      <c r="F57" s="114"/>
      <c r="G57" s="114"/>
      <c r="H57" s="114"/>
      <c r="I57" s="114"/>
      <c r="J57" s="114"/>
      <c r="K57" s="114"/>
      <c r="L57" s="114"/>
      <c r="M57" s="114"/>
      <c r="N57" s="114"/>
      <c r="O57" s="63"/>
    </row>
    <row r="58" spans="2:21" s="47" customFormat="1" ht="13.8" x14ac:dyDescent="0.25">
      <c r="B58" s="112"/>
      <c r="C58" s="113"/>
      <c r="D58" s="113"/>
      <c r="E58" s="342" t="s">
        <v>387</v>
      </c>
      <c r="F58" s="343"/>
      <c r="G58" s="343"/>
      <c r="H58" s="343"/>
      <c r="I58" s="343"/>
      <c r="J58" s="343"/>
      <c r="K58" s="343"/>
      <c r="L58" s="343"/>
      <c r="M58" s="343"/>
      <c r="N58" s="344"/>
      <c r="O58" s="63"/>
    </row>
    <row r="59" spans="2:21" s="47" customFormat="1" ht="13.8" customHeight="1" x14ac:dyDescent="0.25">
      <c r="B59" s="112"/>
      <c r="C59" s="113"/>
      <c r="D59" s="113"/>
      <c r="E59" s="115" t="s">
        <v>38</v>
      </c>
      <c r="F59" s="115"/>
      <c r="G59" s="115"/>
      <c r="H59" s="115"/>
      <c r="I59" s="115"/>
      <c r="J59" s="115"/>
      <c r="K59" s="115"/>
      <c r="L59" s="115"/>
      <c r="M59" s="115"/>
      <c r="N59" s="115"/>
      <c r="O59" s="63"/>
    </row>
    <row r="60" spans="2:21" s="47" customFormat="1" ht="38.4" customHeight="1" x14ac:dyDescent="0.3">
      <c r="B60" s="112"/>
      <c r="C60" s="113"/>
      <c r="D60" s="113"/>
      <c r="E60" s="116" t="s">
        <v>40</v>
      </c>
      <c r="F60" s="116"/>
      <c r="G60" s="117" t="s">
        <v>41</v>
      </c>
      <c r="H60" s="117"/>
      <c r="I60" s="36" t="s">
        <v>42</v>
      </c>
      <c r="J60" s="37" t="s">
        <v>43</v>
      </c>
      <c r="K60" s="38"/>
      <c r="L60" s="118" t="s">
        <v>44</v>
      </c>
      <c r="M60" s="118"/>
      <c r="N60" s="118"/>
      <c r="O60" s="63"/>
    </row>
    <row r="61" spans="2:21" s="47" customFormat="1" ht="38.4" customHeight="1" x14ac:dyDescent="0.3">
      <c r="B61" s="112"/>
      <c r="C61" s="113"/>
      <c r="D61" s="113"/>
      <c r="E61" s="116" t="s">
        <v>45</v>
      </c>
      <c r="F61" s="116"/>
      <c r="G61" s="117" t="s">
        <v>41</v>
      </c>
      <c r="H61" s="117"/>
      <c r="I61" s="36" t="s">
        <v>42</v>
      </c>
      <c r="J61" s="37" t="s">
        <v>43</v>
      </c>
      <c r="K61" s="38"/>
      <c r="L61" s="118" t="s">
        <v>44</v>
      </c>
      <c r="M61" s="118"/>
      <c r="N61" s="118"/>
      <c r="O61" s="63"/>
    </row>
    <row r="62" spans="2:21" s="47" customFormat="1" ht="38.4" customHeight="1" x14ac:dyDescent="0.3">
      <c r="B62" s="112"/>
      <c r="C62" s="113"/>
      <c r="D62" s="113"/>
      <c r="E62" s="116" t="s">
        <v>46</v>
      </c>
      <c r="F62" s="116"/>
      <c r="G62" s="117" t="s">
        <v>41</v>
      </c>
      <c r="H62" s="117"/>
      <c r="I62" s="36" t="s">
        <v>42</v>
      </c>
      <c r="J62" s="37" t="s">
        <v>43</v>
      </c>
      <c r="K62" s="38"/>
      <c r="L62" s="118" t="s">
        <v>44</v>
      </c>
      <c r="M62" s="118"/>
      <c r="N62" s="118"/>
      <c r="O62" s="63"/>
    </row>
    <row r="63" spans="2:21" s="47" customFormat="1" ht="34.200000000000003" customHeight="1" x14ac:dyDescent="0.3">
      <c r="B63" s="112"/>
      <c r="C63" s="113"/>
      <c r="D63" s="113"/>
      <c r="E63" s="116" t="s">
        <v>47</v>
      </c>
      <c r="F63" s="116"/>
      <c r="G63" s="117" t="s">
        <v>41</v>
      </c>
      <c r="H63" s="117"/>
      <c r="I63" s="36" t="s">
        <v>42</v>
      </c>
      <c r="J63" s="37" t="s">
        <v>43</v>
      </c>
      <c r="K63" s="38"/>
      <c r="L63" s="118" t="s">
        <v>44</v>
      </c>
      <c r="M63" s="118"/>
      <c r="N63" s="118"/>
      <c r="O63" s="63"/>
    </row>
    <row r="64" spans="2:21" s="47" customFormat="1" ht="13.8" customHeight="1" x14ac:dyDescent="0.25">
      <c r="B64" s="111"/>
      <c r="C64" s="110"/>
      <c r="D64" s="110"/>
      <c r="E64" s="115" t="s">
        <v>84</v>
      </c>
      <c r="F64" s="124"/>
      <c r="G64" s="124"/>
      <c r="H64" s="124"/>
      <c r="I64" s="124"/>
      <c r="J64" s="124"/>
      <c r="K64" s="124"/>
      <c r="L64" s="124"/>
      <c r="M64" s="124"/>
      <c r="N64" s="124"/>
      <c r="O64" s="63"/>
    </row>
    <row r="65" spans="2:15" s="47" customFormat="1" ht="44.4" customHeight="1" x14ac:dyDescent="0.3">
      <c r="B65" s="111"/>
      <c r="C65" s="110"/>
      <c r="D65" s="110"/>
      <c r="E65" s="123" t="s">
        <v>85</v>
      </c>
      <c r="F65" s="123"/>
      <c r="G65" s="121" t="s">
        <v>41</v>
      </c>
      <c r="H65" s="121"/>
      <c r="I65" s="78" t="s">
        <v>42</v>
      </c>
      <c r="J65" s="79" t="s">
        <v>43</v>
      </c>
      <c r="K65" s="80"/>
      <c r="L65" s="122" t="s">
        <v>44</v>
      </c>
      <c r="M65" s="122"/>
      <c r="N65" s="122"/>
      <c r="O65" s="63"/>
    </row>
    <row r="66" spans="2:15" s="47" customFormat="1" ht="44.4" customHeight="1" x14ac:dyDescent="0.25">
      <c r="B66" s="111"/>
      <c r="C66" s="110"/>
      <c r="D66" s="110"/>
      <c r="E66" s="115" t="s">
        <v>97</v>
      </c>
      <c r="F66" s="124"/>
      <c r="G66" s="124"/>
      <c r="H66" s="124"/>
      <c r="I66" s="124"/>
      <c r="J66" s="124"/>
      <c r="K66" s="124"/>
      <c r="L66" s="124"/>
      <c r="M66" s="124"/>
      <c r="N66" s="124"/>
      <c r="O66" s="63"/>
    </row>
    <row r="67" spans="2:15" s="47" customFormat="1" ht="43.5" customHeight="1" x14ac:dyDescent="0.3">
      <c r="B67" s="111"/>
      <c r="C67" s="110"/>
      <c r="D67" s="110"/>
      <c r="E67" s="123" t="s">
        <v>98</v>
      </c>
      <c r="F67" s="123"/>
      <c r="G67" s="121" t="s">
        <v>41</v>
      </c>
      <c r="H67" s="121"/>
      <c r="I67" s="78" t="s">
        <v>42</v>
      </c>
      <c r="J67" s="79" t="s">
        <v>43</v>
      </c>
      <c r="K67" s="80"/>
      <c r="L67" s="122" t="s">
        <v>44</v>
      </c>
      <c r="M67" s="122"/>
      <c r="N67" s="122"/>
      <c r="O67" s="63"/>
    </row>
    <row r="68" spans="2:15" s="47" customFormat="1" ht="60" customHeight="1" x14ac:dyDescent="0.3">
      <c r="B68" s="111"/>
      <c r="C68" s="110"/>
      <c r="D68" s="110"/>
      <c r="E68" s="123" t="s">
        <v>99</v>
      </c>
      <c r="F68" s="123"/>
      <c r="G68" s="121" t="s">
        <v>41</v>
      </c>
      <c r="H68" s="121"/>
      <c r="I68" s="78" t="s">
        <v>42</v>
      </c>
      <c r="J68" s="79" t="s">
        <v>43</v>
      </c>
      <c r="K68" s="80"/>
      <c r="L68" s="122" t="s">
        <v>44</v>
      </c>
      <c r="M68" s="122"/>
      <c r="N68" s="122"/>
      <c r="O68" s="63"/>
    </row>
    <row r="69" spans="2:15" s="47" customFormat="1" ht="27.6" x14ac:dyDescent="0.25">
      <c r="B69" s="111"/>
      <c r="C69" s="110"/>
      <c r="D69" s="110"/>
      <c r="E69" s="115" t="s">
        <v>117</v>
      </c>
      <c r="F69" s="124"/>
      <c r="G69" s="124"/>
      <c r="H69" s="124"/>
      <c r="I69" s="124"/>
      <c r="J69" s="124"/>
      <c r="K69" s="124"/>
      <c r="L69" s="124"/>
      <c r="M69" s="124"/>
      <c r="N69" s="124"/>
      <c r="O69" s="63"/>
    </row>
    <row r="70" spans="2:15" s="47" customFormat="1" ht="30.6" customHeight="1" x14ac:dyDescent="0.3">
      <c r="B70" s="111"/>
      <c r="C70" s="110"/>
      <c r="D70" s="110"/>
      <c r="E70" s="123" t="s">
        <v>118</v>
      </c>
      <c r="F70" s="123"/>
      <c r="G70" s="121" t="s">
        <v>41</v>
      </c>
      <c r="H70" s="121"/>
      <c r="I70" s="78" t="s">
        <v>42</v>
      </c>
      <c r="J70" s="79" t="s">
        <v>43</v>
      </c>
      <c r="K70" s="80"/>
      <c r="L70" s="122" t="s">
        <v>44</v>
      </c>
      <c r="M70" s="122"/>
      <c r="N70" s="122"/>
      <c r="O70" s="63"/>
    </row>
    <row r="71" spans="2:15" s="47" customFormat="1" ht="42.75" customHeight="1" x14ac:dyDescent="0.25">
      <c r="B71" s="111"/>
      <c r="C71" s="110"/>
      <c r="D71" s="110"/>
      <c r="E71" s="149" t="s">
        <v>128</v>
      </c>
      <c r="F71" s="124"/>
      <c r="G71" s="124"/>
      <c r="H71" s="124"/>
      <c r="I71" s="124"/>
      <c r="J71" s="124"/>
      <c r="K71" s="124"/>
      <c r="L71" s="124"/>
      <c r="M71" s="124"/>
      <c r="N71" s="124"/>
      <c r="O71" s="63"/>
    </row>
    <row r="72" spans="2:15" s="47" customFormat="1" ht="40.200000000000003" customHeight="1" x14ac:dyDescent="0.3">
      <c r="B72" s="111"/>
      <c r="C72" s="110"/>
      <c r="D72" s="110"/>
      <c r="E72" s="123" t="s">
        <v>129</v>
      </c>
      <c r="F72" s="123"/>
      <c r="G72" s="121" t="s">
        <v>41</v>
      </c>
      <c r="H72" s="121"/>
      <c r="I72" s="78" t="s">
        <v>42</v>
      </c>
      <c r="J72" s="79" t="s">
        <v>43</v>
      </c>
      <c r="K72" s="80"/>
      <c r="L72" s="122" t="s">
        <v>44</v>
      </c>
      <c r="M72" s="122"/>
      <c r="N72" s="122"/>
      <c r="O72" s="63"/>
    </row>
    <row r="73" spans="2:15" s="47" customFormat="1" ht="46.5" customHeight="1" x14ac:dyDescent="0.25">
      <c r="B73" s="111"/>
      <c r="C73" s="110"/>
      <c r="D73" s="110"/>
      <c r="E73" s="149" t="s">
        <v>139</v>
      </c>
      <c r="F73" s="124"/>
      <c r="G73" s="124"/>
      <c r="H73" s="124"/>
      <c r="I73" s="124"/>
      <c r="J73" s="124"/>
      <c r="K73" s="124"/>
      <c r="L73" s="124"/>
      <c r="M73" s="124"/>
      <c r="N73" s="124"/>
      <c r="O73" s="63"/>
    </row>
    <row r="74" spans="2:15" s="47" customFormat="1" ht="13.8" customHeight="1" x14ac:dyDescent="0.3">
      <c r="B74" s="111"/>
      <c r="C74" s="110"/>
      <c r="D74" s="110"/>
      <c r="E74" s="123" t="s">
        <v>140</v>
      </c>
      <c r="F74" s="123"/>
      <c r="G74" s="121" t="s">
        <v>41</v>
      </c>
      <c r="H74" s="121"/>
      <c r="I74" s="78" t="s">
        <v>42</v>
      </c>
      <c r="J74" s="79" t="s">
        <v>43</v>
      </c>
      <c r="K74" s="80"/>
      <c r="L74" s="122" t="s">
        <v>44</v>
      </c>
      <c r="M74" s="122"/>
      <c r="N74" s="122"/>
      <c r="O74" s="63"/>
    </row>
    <row r="75" spans="2:15" s="47" customFormat="1" ht="42.75" customHeight="1" x14ac:dyDescent="0.25">
      <c r="B75" s="111"/>
      <c r="C75" s="110"/>
      <c r="D75" s="110"/>
      <c r="E75" s="115" t="s">
        <v>161</v>
      </c>
      <c r="F75" s="125"/>
      <c r="G75" s="125"/>
      <c r="H75" s="125"/>
      <c r="I75" s="125"/>
      <c r="J75" s="125"/>
      <c r="K75" s="125"/>
      <c r="L75" s="125"/>
      <c r="M75" s="125"/>
      <c r="N75" s="125"/>
      <c r="O75" s="63"/>
    </row>
    <row r="76" spans="2:15" s="47" customFormat="1" ht="43.5" customHeight="1" x14ac:dyDescent="0.3">
      <c r="B76" s="111"/>
      <c r="C76" s="110"/>
      <c r="D76" s="110"/>
      <c r="E76" s="123" t="s">
        <v>162</v>
      </c>
      <c r="F76" s="123"/>
      <c r="G76" s="121" t="s">
        <v>41</v>
      </c>
      <c r="H76" s="121"/>
      <c r="I76" s="78" t="s">
        <v>42</v>
      </c>
      <c r="J76" s="79" t="s">
        <v>43</v>
      </c>
      <c r="K76" s="80"/>
      <c r="L76" s="122" t="s">
        <v>44</v>
      </c>
      <c r="M76" s="122"/>
      <c r="N76" s="122"/>
      <c r="O76" s="63"/>
    </row>
    <row r="77" spans="2:15" s="47" customFormat="1" ht="13.8" customHeight="1" x14ac:dyDescent="0.25">
      <c r="B77" s="111"/>
      <c r="C77" s="110"/>
      <c r="D77" s="110"/>
      <c r="E77" s="342" t="s">
        <v>388</v>
      </c>
      <c r="F77" s="343"/>
      <c r="G77" s="343"/>
      <c r="H77" s="343"/>
      <c r="I77" s="343"/>
      <c r="J77" s="343"/>
      <c r="K77" s="343"/>
      <c r="L77" s="343"/>
      <c r="M77" s="343"/>
      <c r="N77" s="344"/>
      <c r="O77" s="63"/>
    </row>
    <row r="78" spans="2:15" s="47" customFormat="1" ht="13.8" customHeight="1" x14ac:dyDescent="0.25">
      <c r="B78" s="112"/>
      <c r="C78" s="113"/>
      <c r="D78" s="113"/>
      <c r="E78" s="115" t="s">
        <v>38</v>
      </c>
      <c r="F78" s="115"/>
      <c r="G78" s="115"/>
      <c r="H78" s="115"/>
      <c r="I78" s="115"/>
      <c r="J78" s="115"/>
      <c r="K78" s="115"/>
      <c r="L78" s="115"/>
      <c r="M78" s="115"/>
      <c r="N78" s="115"/>
      <c r="O78" s="63"/>
    </row>
    <row r="79" spans="2:15" s="47" customFormat="1" ht="13.8" customHeight="1" x14ac:dyDescent="0.25">
      <c r="B79" s="111"/>
      <c r="C79" s="110"/>
      <c r="D79" s="110"/>
      <c r="E79" s="115" t="s">
        <v>84</v>
      </c>
      <c r="F79" s="124"/>
      <c r="G79" s="124"/>
      <c r="H79" s="124"/>
      <c r="I79" s="124"/>
      <c r="J79" s="124"/>
      <c r="K79" s="124"/>
      <c r="L79" s="124"/>
      <c r="M79" s="124"/>
      <c r="N79" s="124"/>
      <c r="O79" s="63"/>
    </row>
    <row r="80" spans="2:15" s="47" customFormat="1" ht="44.4" customHeight="1" x14ac:dyDescent="0.25">
      <c r="B80" s="111"/>
      <c r="C80" s="110"/>
      <c r="D80" s="110"/>
      <c r="E80" s="115" t="s">
        <v>97</v>
      </c>
      <c r="F80" s="124"/>
      <c r="G80" s="124"/>
      <c r="H80" s="124"/>
      <c r="I80" s="124"/>
      <c r="J80" s="124"/>
      <c r="K80" s="124"/>
      <c r="L80" s="124"/>
      <c r="M80" s="124"/>
      <c r="N80" s="124"/>
      <c r="O80" s="63"/>
    </row>
    <row r="81" spans="2:15" s="47" customFormat="1" ht="27.6" x14ac:dyDescent="0.25">
      <c r="B81" s="111"/>
      <c r="C81" s="110"/>
      <c r="D81" s="110"/>
      <c r="E81" s="115" t="s">
        <v>117</v>
      </c>
      <c r="F81" s="124"/>
      <c r="G81" s="124"/>
      <c r="H81" s="124"/>
      <c r="I81" s="124"/>
      <c r="J81" s="124"/>
      <c r="K81" s="124"/>
      <c r="L81" s="124"/>
      <c r="M81" s="124"/>
      <c r="N81" s="124"/>
      <c r="O81" s="63"/>
    </row>
    <row r="82" spans="2:15" s="47" customFormat="1" ht="42.75" customHeight="1" x14ac:dyDescent="0.25">
      <c r="B82" s="111"/>
      <c r="C82" s="110"/>
      <c r="D82" s="110"/>
      <c r="E82" s="149" t="s">
        <v>128</v>
      </c>
      <c r="F82" s="124"/>
      <c r="G82" s="124"/>
      <c r="H82" s="124"/>
      <c r="I82" s="124"/>
      <c r="J82" s="124"/>
      <c r="K82" s="124"/>
      <c r="L82" s="124"/>
      <c r="M82" s="124"/>
      <c r="N82" s="124"/>
      <c r="O82" s="63"/>
    </row>
    <row r="83" spans="2:15" s="47" customFormat="1" ht="26.4" x14ac:dyDescent="0.25">
      <c r="B83" s="111"/>
      <c r="C83" s="110"/>
      <c r="D83" s="110"/>
      <c r="E83" s="149" t="s">
        <v>139</v>
      </c>
      <c r="F83" s="124"/>
      <c r="G83" s="124"/>
      <c r="H83" s="124"/>
      <c r="I83" s="124"/>
      <c r="J83" s="124"/>
      <c r="K83" s="124"/>
      <c r="L83" s="124"/>
      <c r="M83" s="124"/>
      <c r="N83" s="124"/>
      <c r="O83" s="63"/>
    </row>
    <row r="84" spans="2:15" s="47" customFormat="1" ht="42.75" customHeight="1" x14ac:dyDescent="0.25">
      <c r="B84" s="111"/>
      <c r="C84" s="110"/>
      <c r="D84" s="110"/>
      <c r="E84" s="115" t="s">
        <v>161</v>
      </c>
      <c r="F84" s="125"/>
      <c r="G84" s="125"/>
      <c r="H84" s="125"/>
      <c r="I84" s="125"/>
      <c r="J84" s="125"/>
      <c r="K84" s="125"/>
      <c r="L84" s="125"/>
      <c r="M84" s="125"/>
      <c r="N84" s="125"/>
      <c r="O84" s="63"/>
    </row>
    <row r="85" spans="2:15" s="47" customFormat="1" ht="13.8" x14ac:dyDescent="0.25">
      <c r="B85" s="111"/>
      <c r="C85" s="110"/>
      <c r="D85" s="110"/>
      <c r="E85" s="342" t="s">
        <v>52</v>
      </c>
      <c r="F85" s="343"/>
      <c r="G85" s="343"/>
      <c r="H85" s="343"/>
      <c r="I85" s="343"/>
      <c r="J85" s="343"/>
      <c r="K85" s="343"/>
      <c r="L85" s="343"/>
      <c r="M85" s="343"/>
      <c r="N85" s="344"/>
      <c r="O85" s="63"/>
    </row>
    <row r="86" spans="2:15" s="47" customFormat="1" ht="39.6" customHeight="1" x14ac:dyDescent="0.3">
      <c r="B86" s="111"/>
      <c r="C86" s="110"/>
      <c r="D86" s="110"/>
      <c r="E86" s="120" t="s">
        <v>53</v>
      </c>
      <c r="F86" s="120"/>
      <c r="G86" s="121" t="s">
        <v>41</v>
      </c>
      <c r="H86" s="121"/>
      <c r="I86" s="78" t="s">
        <v>42</v>
      </c>
      <c r="J86" s="79" t="s">
        <v>43</v>
      </c>
      <c r="K86" s="80"/>
      <c r="L86" s="122" t="s">
        <v>44</v>
      </c>
      <c r="M86" s="122"/>
      <c r="N86" s="122"/>
      <c r="O86" s="63"/>
    </row>
    <row r="87" spans="2:15" s="47" customFormat="1" ht="46.8" customHeight="1" x14ac:dyDescent="0.3">
      <c r="B87" s="111"/>
      <c r="C87" s="110"/>
      <c r="D87" s="110"/>
      <c r="E87" s="120" t="s">
        <v>54</v>
      </c>
      <c r="F87" s="120"/>
      <c r="G87" s="121" t="s">
        <v>41</v>
      </c>
      <c r="H87" s="121"/>
      <c r="I87" s="78" t="s">
        <v>42</v>
      </c>
      <c r="J87" s="79" t="s">
        <v>43</v>
      </c>
      <c r="K87" s="80"/>
      <c r="L87" s="122" t="s">
        <v>44</v>
      </c>
      <c r="M87" s="122"/>
      <c r="N87" s="122"/>
      <c r="O87" s="63"/>
    </row>
    <row r="88" spans="2:15" s="47" customFormat="1" ht="46.8" customHeight="1" x14ac:dyDescent="0.3">
      <c r="B88" s="111"/>
      <c r="C88" s="110"/>
      <c r="D88" s="110"/>
      <c r="E88" s="120" t="s">
        <v>55</v>
      </c>
      <c r="F88" s="120"/>
      <c r="G88" s="121" t="s">
        <v>41</v>
      </c>
      <c r="H88" s="121"/>
      <c r="I88" s="78" t="s">
        <v>42</v>
      </c>
      <c r="J88" s="79" t="s">
        <v>43</v>
      </c>
      <c r="K88" s="80"/>
      <c r="L88" s="122" t="s">
        <v>44</v>
      </c>
      <c r="M88" s="122"/>
      <c r="N88" s="122"/>
      <c r="O88" s="63"/>
    </row>
    <row r="89" spans="2:15" s="47" customFormat="1" ht="46.8" customHeight="1" x14ac:dyDescent="0.25">
      <c r="B89" s="111"/>
      <c r="C89" s="110"/>
      <c r="D89" s="110"/>
      <c r="E89" s="119" t="s">
        <v>56</v>
      </c>
      <c r="F89" s="119"/>
      <c r="G89" s="119"/>
      <c r="H89" s="119"/>
      <c r="I89" s="119"/>
      <c r="J89" s="119"/>
      <c r="K89" s="119"/>
      <c r="L89" s="119"/>
      <c r="M89" s="119"/>
      <c r="N89" s="119"/>
      <c r="O89" s="63"/>
    </row>
    <row r="90" spans="2:15" s="47" customFormat="1" ht="63" customHeight="1" x14ac:dyDescent="0.3">
      <c r="B90" s="111"/>
      <c r="C90" s="110"/>
      <c r="D90" s="110"/>
      <c r="E90" s="120" t="s">
        <v>57</v>
      </c>
      <c r="F90" s="120"/>
      <c r="G90" s="121" t="s">
        <v>41</v>
      </c>
      <c r="H90" s="121"/>
      <c r="I90" s="78" t="s">
        <v>42</v>
      </c>
      <c r="J90" s="79" t="s">
        <v>43</v>
      </c>
      <c r="K90" s="80"/>
      <c r="L90" s="122" t="s">
        <v>44</v>
      </c>
      <c r="M90" s="122"/>
      <c r="N90" s="122"/>
      <c r="O90" s="63"/>
    </row>
    <row r="91" spans="2:15" s="47" customFormat="1" ht="13.8" customHeight="1" x14ac:dyDescent="0.3">
      <c r="B91" s="111"/>
      <c r="C91" s="110"/>
      <c r="D91" s="110"/>
      <c r="E91" s="120" t="s">
        <v>58</v>
      </c>
      <c r="F91" s="120"/>
      <c r="G91" s="121" t="s">
        <v>41</v>
      </c>
      <c r="H91" s="121"/>
      <c r="I91" s="78" t="s">
        <v>42</v>
      </c>
      <c r="J91" s="79" t="s">
        <v>43</v>
      </c>
      <c r="K91" s="80"/>
      <c r="L91" s="122" t="s">
        <v>44</v>
      </c>
      <c r="M91" s="122"/>
      <c r="N91" s="122"/>
      <c r="O91" s="63"/>
    </row>
    <row r="92" spans="2:15" s="47" customFormat="1" ht="45.75" customHeight="1" x14ac:dyDescent="0.3">
      <c r="B92" s="111"/>
      <c r="C92" s="110"/>
      <c r="D92" s="110"/>
      <c r="E92" s="120" t="s">
        <v>59</v>
      </c>
      <c r="F92" s="120"/>
      <c r="G92" s="121" t="s">
        <v>41</v>
      </c>
      <c r="H92" s="121"/>
      <c r="I92" s="78" t="s">
        <v>42</v>
      </c>
      <c r="J92" s="79" t="s">
        <v>43</v>
      </c>
      <c r="K92" s="80"/>
      <c r="L92" s="122" t="s">
        <v>44</v>
      </c>
      <c r="M92" s="122"/>
      <c r="N92" s="122"/>
      <c r="O92" s="63"/>
    </row>
    <row r="93" spans="2:15" s="47" customFormat="1" ht="45.75" customHeight="1" x14ac:dyDescent="0.3">
      <c r="B93" s="111"/>
      <c r="C93" s="110"/>
      <c r="D93" s="110"/>
      <c r="E93" s="120" t="s">
        <v>60</v>
      </c>
      <c r="F93" s="120"/>
      <c r="G93" s="121" t="s">
        <v>41</v>
      </c>
      <c r="H93" s="121"/>
      <c r="I93" s="78" t="s">
        <v>42</v>
      </c>
      <c r="J93" s="79" t="s">
        <v>43</v>
      </c>
      <c r="K93" s="80"/>
      <c r="L93" s="122" t="s">
        <v>44</v>
      </c>
      <c r="M93" s="122"/>
      <c r="N93" s="122"/>
      <c r="O93" s="63"/>
    </row>
    <row r="94" spans="2:15" s="47" customFormat="1" ht="13.8" customHeight="1" x14ac:dyDescent="0.3">
      <c r="B94" s="111"/>
      <c r="C94" s="110"/>
      <c r="D94" s="110"/>
      <c r="E94" s="120" t="s">
        <v>61</v>
      </c>
      <c r="F94" s="120"/>
      <c r="G94" s="121" t="s">
        <v>41</v>
      </c>
      <c r="H94" s="121"/>
      <c r="I94" s="78" t="s">
        <v>42</v>
      </c>
      <c r="J94" s="79" t="s">
        <v>43</v>
      </c>
      <c r="K94" s="80"/>
      <c r="L94" s="122" t="s">
        <v>44</v>
      </c>
      <c r="M94" s="122"/>
      <c r="N94" s="122"/>
      <c r="O94" s="63"/>
    </row>
    <row r="95" spans="2:15" s="47" customFormat="1" ht="58.8" customHeight="1" x14ac:dyDescent="0.3">
      <c r="B95" s="111"/>
      <c r="C95" s="110"/>
      <c r="D95" s="110"/>
      <c r="E95" s="120" t="s">
        <v>62</v>
      </c>
      <c r="F95" s="120"/>
      <c r="G95" s="121" t="s">
        <v>41</v>
      </c>
      <c r="H95" s="121"/>
      <c r="I95" s="78" t="s">
        <v>42</v>
      </c>
      <c r="J95" s="79" t="s">
        <v>43</v>
      </c>
      <c r="K95" s="80"/>
      <c r="L95" s="122" t="s">
        <v>44</v>
      </c>
      <c r="M95" s="122"/>
      <c r="N95" s="122"/>
      <c r="O95" s="63"/>
    </row>
    <row r="96" spans="2:15" s="47" customFormat="1" ht="13.8" customHeight="1" x14ac:dyDescent="0.25">
      <c r="B96" s="111"/>
      <c r="C96" s="110"/>
      <c r="D96" s="110"/>
      <c r="E96" s="119" t="s">
        <v>63</v>
      </c>
      <c r="F96" s="119"/>
      <c r="G96" s="119"/>
      <c r="H96" s="119"/>
      <c r="I96" s="119"/>
      <c r="J96" s="119"/>
      <c r="K96" s="119"/>
      <c r="L96" s="119"/>
      <c r="M96" s="119"/>
      <c r="N96" s="119"/>
      <c r="O96" s="63"/>
    </row>
    <row r="97" spans="2:15" s="47" customFormat="1" ht="44.4" customHeight="1" x14ac:dyDescent="0.3">
      <c r="B97" s="111"/>
      <c r="C97" s="110"/>
      <c r="D97" s="110"/>
      <c r="E97" s="120" t="s">
        <v>64</v>
      </c>
      <c r="F97" s="120"/>
      <c r="G97" s="121" t="s">
        <v>41</v>
      </c>
      <c r="H97" s="121"/>
      <c r="I97" s="78" t="s">
        <v>42</v>
      </c>
      <c r="J97" s="79" t="s">
        <v>43</v>
      </c>
      <c r="K97" s="80"/>
      <c r="L97" s="122" t="s">
        <v>44</v>
      </c>
      <c r="M97" s="122"/>
      <c r="N97" s="122"/>
      <c r="O97" s="63"/>
    </row>
    <row r="98" spans="2:15" s="47" customFormat="1" ht="13.5" customHeight="1" x14ac:dyDescent="0.3">
      <c r="B98" s="111"/>
      <c r="C98" s="110"/>
      <c r="D98" s="110"/>
      <c r="E98" s="120" t="s">
        <v>65</v>
      </c>
      <c r="F98" s="120"/>
      <c r="G98" s="121" t="s">
        <v>41</v>
      </c>
      <c r="H98" s="121"/>
      <c r="I98" s="78" t="s">
        <v>42</v>
      </c>
      <c r="J98" s="79" t="s">
        <v>43</v>
      </c>
      <c r="K98" s="80"/>
      <c r="L98" s="122" t="s">
        <v>44</v>
      </c>
      <c r="M98" s="122"/>
      <c r="N98" s="122"/>
      <c r="O98" s="63"/>
    </row>
    <row r="99" spans="2:15" s="47" customFormat="1" ht="13.8" customHeight="1" x14ac:dyDescent="0.3">
      <c r="B99" s="111"/>
      <c r="C99" s="110"/>
      <c r="D99" s="110"/>
      <c r="E99" s="120" t="s">
        <v>66</v>
      </c>
      <c r="F99" s="120"/>
      <c r="G99" s="121" t="s">
        <v>41</v>
      </c>
      <c r="H99" s="121"/>
      <c r="I99" s="78" t="s">
        <v>42</v>
      </c>
      <c r="J99" s="79" t="s">
        <v>43</v>
      </c>
      <c r="K99" s="80"/>
      <c r="L99" s="122" t="s">
        <v>44</v>
      </c>
      <c r="M99" s="122"/>
      <c r="N99" s="122"/>
      <c r="O99" s="63"/>
    </row>
    <row r="100" spans="2:15" s="47" customFormat="1" ht="34.5" customHeight="1" x14ac:dyDescent="0.25">
      <c r="B100" s="111"/>
      <c r="C100" s="110"/>
      <c r="D100" s="110"/>
      <c r="E100" s="119" t="s">
        <v>67</v>
      </c>
      <c r="F100" s="119"/>
      <c r="G100" s="119"/>
      <c r="H100" s="119"/>
      <c r="I100" s="119"/>
      <c r="J100" s="119"/>
      <c r="K100" s="119"/>
      <c r="L100" s="119"/>
      <c r="M100" s="119"/>
      <c r="N100" s="119"/>
      <c r="O100" s="63"/>
    </row>
    <row r="101" spans="2:15" s="47" customFormat="1" ht="13.8" customHeight="1" x14ac:dyDescent="0.3">
      <c r="B101" s="111"/>
      <c r="C101" s="110"/>
      <c r="D101" s="110"/>
      <c r="E101" s="123" t="s">
        <v>68</v>
      </c>
      <c r="F101" s="123"/>
      <c r="G101" s="121" t="s">
        <v>41</v>
      </c>
      <c r="H101" s="121"/>
      <c r="I101" s="78" t="s">
        <v>42</v>
      </c>
      <c r="J101" s="79" t="s">
        <v>43</v>
      </c>
      <c r="K101" s="80"/>
      <c r="L101" s="122" t="s">
        <v>44</v>
      </c>
      <c r="M101" s="122"/>
      <c r="N101" s="122"/>
      <c r="O101" s="63"/>
    </row>
    <row r="102" spans="2:15" s="47" customFormat="1" ht="73.8" customHeight="1" x14ac:dyDescent="0.3">
      <c r="B102" s="111"/>
      <c r="C102" s="110"/>
      <c r="D102" s="110"/>
      <c r="E102" s="123" t="s">
        <v>69</v>
      </c>
      <c r="F102" s="123"/>
      <c r="G102" s="121" t="s">
        <v>41</v>
      </c>
      <c r="H102" s="121"/>
      <c r="I102" s="78" t="s">
        <v>42</v>
      </c>
      <c r="J102" s="79" t="s">
        <v>43</v>
      </c>
      <c r="K102" s="80"/>
      <c r="L102" s="122" t="s">
        <v>44</v>
      </c>
      <c r="M102" s="122"/>
      <c r="N102" s="122"/>
      <c r="O102" s="63"/>
    </row>
    <row r="103" spans="2:15" s="47" customFormat="1" ht="13.8" customHeight="1" x14ac:dyDescent="0.3">
      <c r="B103" s="111"/>
      <c r="C103" s="110"/>
      <c r="D103" s="110"/>
      <c r="E103" s="123" t="s">
        <v>70</v>
      </c>
      <c r="F103" s="123"/>
      <c r="G103" s="121" t="s">
        <v>41</v>
      </c>
      <c r="H103" s="121"/>
      <c r="I103" s="78" t="s">
        <v>42</v>
      </c>
      <c r="J103" s="79" t="s">
        <v>43</v>
      </c>
      <c r="K103" s="80"/>
      <c r="L103" s="122" t="s">
        <v>44</v>
      </c>
      <c r="M103" s="122"/>
      <c r="N103" s="122"/>
      <c r="O103" s="63"/>
    </row>
    <row r="104" spans="2:15" s="47" customFormat="1" ht="45.75" customHeight="1" x14ac:dyDescent="0.3">
      <c r="B104" s="111"/>
      <c r="C104" s="110"/>
      <c r="D104" s="110"/>
      <c r="E104" s="123" t="s">
        <v>71</v>
      </c>
      <c r="F104" s="123"/>
      <c r="G104" s="121" t="s">
        <v>41</v>
      </c>
      <c r="H104" s="121"/>
      <c r="I104" s="78" t="s">
        <v>42</v>
      </c>
      <c r="J104" s="79" t="s">
        <v>43</v>
      </c>
      <c r="K104" s="80"/>
      <c r="L104" s="122" t="s">
        <v>44</v>
      </c>
      <c r="M104" s="122"/>
      <c r="N104" s="122"/>
      <c r="O104" s="63"/>
    </row>
    <row r="105" spans="2:15" s="47" customFormat="1" ht="13.8" customHeight="1" x14ac:dyDescent="0.25">
      <c r="B105" s="111"/>
      <c r="C105" s="110"/>
      <c r="D105" s="110"/>
      <c r="E105" s="119" t="s">
        <v>72</v>
      </c>
      <c r="F105" s="119"/>
      <c r="G105" s="119"/>
      <c r="H105" s="119"/>
      <c r="I105" s="119"/>
      <c r="J105" s="119"/>
      <c r="K105" s="119"/>
      <c r="L105" s="119"/>
      <c r="M105" s="119"/>
      <c r="N105" s="119"/>
      <c r="O105" s="63"/>
    </row>
    <row r="106" spans="2:15" s="47" customFormat="1" ht="58.2" customHeight="1" x14ac:dyDescent="0.3">
      <c r="B106" s="111"/>
      <c r="C106" s="110"/>
      <c r="D106" s="110"/>
      <c r="E106" s="123" t="s">
        <v>73</v>
      </c>
      <c r="F106" s="123"/>
      <c r="G106" s="121" t="s">
        <v>41</v>
      </c>
      <c r="H106" s="121"/>
      <c r="I106" s="78" t="s">
        <v>42</v>
      </c>
      <c r="J106" s="79" t="s">
        <v>43</v>
      </c>
      <c r="K106" s="80"/>
      <c r="L106" s="122" t="s">
        <v>44</v>
      </c>
      <c r="M106" s="122"/>
      <c r="N106" s="122"/>
      <c r="O106" s="63"/>
    </row>
    <row r="107" spans="2:15" s="47" customFormat="1" ht="58.2" customHeight="1" x14ac:dyDescent="0.3">
      <c r="B107" s="111"/>
      <c r="C107" s="110"/>
      <c r="D107" s="110"/>
      <c r="E107" s="123" t="s">
        <v>74</v>
      </c>
      <c r="F107" s="123"/>
      <c r="G107" s="121" t="s">
        <v>41</v>
      </c>
      <c r="H107" s="121"/>
      <c r="I107" s="78" t="s">
        <v>42</v>
      </c>
      <c r="J107" s="79" t="s">
        <v>43</v>
      </c>
      <c r="K107" s="80"/>
      <c r="L107" s="122" t="s">
        <v>44</v>
      </c>
      <c r="M107" s="122"/>
      <c r="N107" s="122"/>
      <c r="O107" s="63"/>
    </row>
    <row r="108" spans="2:15" s="47" customFormat="1" ht="58.2" customHeight="1" x14ac:dyDescent="0.3">
      <c r="B108" s="111"/>
      <c r="C108" s="110"/>
      <c r="D108" s="110"/>
      <c r="E108" s="123" t="s">
        <v>75</v>
      </c>
      <c r="F108" s="123"/>
      <c r="G108" s="121" t="s">
        <v>41</v>
      </c>
      <c r="H108" s="121"/>
      <c r="I108" s="78" t="s">
        <v>42</v>
      </c>
      <c r="J108" s="79" t="s">
        <v>43</v>
      </c>
      <c r="K108" s="80"/>
      <c r="L108" s="122" t="s">
        <v>44</v>
      </c>
      <c r="M108" s="122"/>
      <c r="N108" s="122"/>
      <c r="O108" s="63"/>
    </row>
    <row r="109" spans="2:15" s="47" customFormat="1" ht="58.2" customHeight="1" x14ac:dyDescent="0.3">
      <c r="B109" s="111"/>
      <c r="C109" s="110"/>
      <c r="D109" s="110"/>
      <c r="E109" s="123" t="s">
        <v>76</v>
      </c>
      <c r="F109" s="123"/>
      <c r="G109" s="121" t="s">
        <v>41</v>
      </c>
      <c r="H109" s="121"/>
      <c r="I109" s="78" t="s">
        <v>42</v>
      </c>
      <c r="J109" s="79" t="s">
        <v>43</v>
      </c>
      <c r="K109" s="80"/>
      <c r="L109" s="122" t="s">
        <v>44</v>
      </c>
      <c r="M109" s="122"/>
      <c r="N109" s="122"/>
      <c r="O109" s="63"/>
    </row>
    <row r="110" spans="2:15" s="47" customFormat="1" ht="58.2" customHeight="1" x14ac:dyDescent="0.25">
      <c r="B110" s="111"/>
      <c r="C110" s="110"/>
      <c r="D110" s="110"/>
      <c r="E110" s="119" t="s">
        <v>77</v>
      </c>
      <c r="F110" s="119"/>
      <c r="G110" s="119"/>
      <c r="H110" s="119"/>
      <c r="I110" s="119"/>
      <c r="J110" s="119"/>
      <c r="K110" s="119"/>
      <c r="L110" s="119"/>
      <c r="M110" s="119"/>
      <c r="N110" s="119"/>
      <c r="O110" s="63"/>
    </row>
    <row r="111" spans="2:15" s="47" customFormat="1" ht="13.8" customHeight="1" x14ac:dyDescent="0.3">
      <c r="B111" s="111"/>
      <c r="C111" s="110"/>
      <c r="D111" s="110"/>
      <c r="E111" s="123" t="s">
        <v>78</v>
      </c>
      <c r="F111" s="123"/>
      <c r="G111" s="121" t="s">
        <v>41</v>
      </c>
      <c r="H111" s="121"/>
      <c r="I111" s="78" t="s">
        <v>42</v>
      </c>
      <c r="J111" s="79" t="s">
        <v>43</v>
      </c>
      <c r="K111" s="80"/>
      <c r="L111" s="122" t="s">
        <v>44</v>
      </c>
      <c r="M111" s="122"/>
      <c r="N111" s="122"/>
      <c r="O111" s="63"/>
    </row>
    <row r="112" spans="2:15" s="47" customFormat="1" ht="74.400000000000006" customHeight="1" x14ac:dyDescent="0.3">
      <c r="B112" s="111"/>
      <c r="C112" s="110"/>
      <c r="D112" s="110"/>
      <c r="E112" s="123" t="s">
        <v>79</v>
      </c>
      <c r="F112" s="123"/>
      <c r="G112" s="121" t="s">
        <v>41</v>
      </c>
      <c r="H112" s="121"/>
      <c r="I112" s="78" t="s">
        <v>42</v>
      </c>
      <c r="J112" s="79" t="s">
        <v>43</v>
      </c>
      <c r="K112" s="80"/>
      <c r="L112" s="122" t="s">
        <v>44</v>
      </c>
      <c r="M112" s="122"/>
      <c r="N112" s="122"/>
      <c r="O112" s="63"/>
    </row>
    <row r="113" spans="2:15" s="47" customFormat="1" ht="13.8" customHeight="1" x14ac:dyDescent="0.25">
      <c r="B113" s="111"/>
      <c r="C113" s="110"/>
      <c r="D113" s="110"/>
      <c r="E113" s="119" t="s">
        <v>80</v>
      </c>
      <c r="F113" s="119"/>
      <c r="G113" s="119"/>
      <c r="H113" s="119"/>
      <c r="I113" s="119"/>
      <c r="J113" s="119"/>
      <c r="K113" s="119"/>
      <c r="L113" s="119"/>
      <c r="M113" s="119"/>
      <c r="N113" s="119"/>
      <c r="O113" s="63"/>
    </row>
    <row r="114" spans="2:15" s="47" customFormat="1" ht="68.25" customHeight="1" x14ac:dyDescent="0.3">
      <c r="B114" s="111"/>
      <c r="C114" s="110"/>
      <c r="D114" s="110"/>
      <c r="E114" s="123" t="s">
        <v>81</v>
      </c>
      <c r="F114" s="123"/>
      <c r="G114" s="121" t="s">
        <v>41</v>
      </c>
      <c r="H114" s="121"/>
      <c r="I114" s="78" t="s">
        <v>42</v>
      </c>
      <c r="J114" s="79" t="s">
        <v>43</v>
      </c>
      <c r="K114" s="80"/>
      <c r="L114" s="122" t="s">
        <v>44</v>
      </c>
      <c r="M114" s="122"/>
      <c r="N114" s="122"/>
      <c r="O114" s="63"/>
    </row>
    <row r="115" spans="2:15" s="47" customFormat="1" ht="13.8" customHeight="1" x14ac:dyDescent="0.25">
      <c r="B115" s="111"/>
      <c r="C115" s="110"/>
      <c r="D115" s="110"/>
      <c r="E115" s="119" t="s">
        <v>82</v>
      </c>
      <c r="F115" s="119"/>
      <c r="G115" s="119"/>
      <c r="H115" s="119"/>
      <c r="I115" s="119"/>
      <c r="J115" s="119"/>
      <c r="K115" s="119"/>
      <c r="L115" s="119"/>
      <c r="M115" s="119"/>
      <c r="N115" s="119"/>
      <c r="O115" s="63"/>
    </row>
    <row r="116" spans="2:15" s="47" customFormat="1" ht="46.8" customHeight="1" x14ac:dyDescent="0.3">
      <c r="B116" s="111"/>
      <c r="C116" s="110"/>
      <c r="D116" s="110"/>
      <c r="E116" s="123" t="s">
        <v>83</v>
      </c>
      <c r="F116" s="123"/>
      <c r="G116" s="121" t="s">
        <v>41</v>
      </c>
      <c r="H116" s="121"/>
      <c r="I116" s="78" t="s">
        <v>42</v>
      </c>
      <c r="J116" s="79" t="s">
        <v>43</v>
      </c>
      <c r="K116" s="80"/>
      <c r="L116" s="122" t="s">
        <v>44</v>
      </c>
      <c r="M116" s="122"/>
      <c r="N116" s="122"/>
      <c r="O116" s="63"/>
    </row>
    <row r="117" spans="2:15" s="47" customFormat="1" ht="13.2" customHeight="1" x14ac:dyDescent="0.25">
      <c r="B117" s="111"/>
      <c r="C117" s="110"/>
      <c r="D117" s="110"/>
      <c r="E117" s="115" t="s">
        <v>84</v>
      </c>
      <c r="F117" s="124"/>
      <c r="G117" s="124"/>
      <c r="H117" s="124"/>
      <c r="I117" s="124"/>
      <c r="J117" s="124"/>
      <c r="K117" s="124"/>
      <c r="L117" s="124"/>
      <c r="M117" s="124"/>
      <c r="N117" s="124"/>
      <c r="O117" s="63"/>
    </row>
    <row r="118" spans="2:15" s="47" customFormat="1" ht="13.8" customHeight="1" x14ac:dyDescent="0.25">
      <c r="B118" s="111"/>
      <c r="C118" s="110"/>
      <c r="D118" s="110"/>
      <c r="E118" s="119" t="s">
        <v>48</v>
      </c>
      <c r="F118" s="119"/>
      <c r="G118" s="119"/>
      <c r="H118" s="119"/>
      <c r="I118" s="119"/>
      <c r="J118" s="119"/>
      <c r="K118" s="119"/>
      <c r="L118" s="119"/>
      <c r="M118" s="119"/>
      <c r="N118" s="119"/>
      <c r="O118" s="63"/>
    </row>
    <row r="119" spans="2:15" s="47" customFormat="1" ht="53.25" customHeight="1" x14ac:dyDescent="0.3">
      <c r="B119" s="111"/>
      <c r="C119" s="110"/>
      <c r="D119" s="110"/>
      <c r="E119" s="123" t="s">
        <v>86</v>
      </c>
      <c r="F119" s="123"/>
      <c r="G119" s="121" t="s">
        <v>41</v>
      </c>
      <c r="H119" s="121"/>
      <c r="I119" s="78" t="s">
        <v>42</v>
      </c>
      <c r="J119" s="79" t="s">
        <v>43</v>
      </c>
      <c r="K119" s="80"/>
      <c r="L119" s="122" t="s">
        <v>44</v>
      </c>
      <c r="M119" s="122"/>
      <c r="N119" s="122"/>
      <c r="O119" s="63"/>
    </row>
    <row r="120" spans="2:15" s="47" customFormat="1" ht="53.25" customHeight="1" x14ac:dyDescent="0.25">
      <c r="B120" s="111"/>
      <c r="C120" s="110"/>
      <c r="D120" s="110"/>
      <c r="E120" s="119" t="s">
        <v>52</v>
      </c>
      <c r="F120" s="119"/>
      <c r="G120" s="119"/>
      <c r="H120" s="119"/>
      <c r="I120" s="119"/>
      <c r="J120" s="119"/>
      <c r="K120" s="119"/>
      <c r="L120" s="119"/>
      <c r="M120" s="119"/>
      <c r="N120" s="119"/>
      <c r="O120" s="63"/>
    </row>
    <row r="121" spans="2:15" s="47" customFormat="1" ht="13.8" customHeight="1" x14ac:dyDescent="0.3">
      <c r="B121" s="111"/>
      <c r="C121" s="110"/>
      <c r="D121" s="110"/>
      <c r="E121" s="123" t="s">
        <v>87</v>
      </c>
      <c r="F121" s="123"/>
      <c r="G121" s="121" t="s">
        <v>41</v>
      </c>
      <c r="H121" s="121"/>
      <c r="I121" s="78" t="s">
        <v>42</v>
      </c>
      <c r="J121" s="79" t="s">
        <v>43</v>
      </c>
      <c r="K121" s="80"/>
      <c r="L121" s="122" t="s">
        <v>44</v>
      </c>
      <c r="M121" s="122"/>
      <c r="N121" s="122"/>
      <c r="O121" s="63"/>
    </row>
    <row r="122" spans="2:15" s="47" customFormat="1" ht="43.5" customHeight="1" x14ac:dyDescent="0.25">
      <c r="B122" s="111"/>
      <c r="C122" s="110"/>
      <c r="D122" s="110"/>
      <c r="E122" s="119" t="s">
        <v>56</v>
      </c>
      <c r="F122" s="119"/>
      <c r="G122" s="119"/>
      <c r="H122" s="119"/>
      <c r="I122" s="119"/>
      <c r="J122" s="119"/>
      <c r="K122" s="119"/>
      <c r="L122" s="119"/>
      <c r="M122" s="119"/>
      <c r="N122" s="119"/>
      <c r="O122" s="63"/>
    </row>
    <row r="123" spans="2:15" s="47" customFormat="1" ht="43.5" customHeight="1" x14ac:dyDescent="0.3">
      <c r="B123" s="111"/>
      <c r="C123" s="110"/>
      <c r="D123" s="110"/>
      <c r="E123" s="123" t="s">
        <v>88</v>
      </c>
      <c r="F123" s="123"/>
      <c r="G123" s="121" t="s">
        <v>41</v>
      </c>
      <c r="H123" s="121"/>
      <c r="I123" s="78" t="s">
        <v>42</v>
      </c>
      <c r="J123" s="79" t="s">
        <v>43</v>
      </c>
      <c r="K123" s="80"/>
      <c r="L123" s="122" t="s">
        <v>44</v>
      </c>
      <c r="M123" s="122"/>
      <c r="N123" s="122"/>
      <c r="O123" s="63"/>
    </row>
    <row r="124" spans="2:15" s="47" customFormat="1" ht="13.8" customHeight="1" x14ac:dyDescent="0.3">
      <c r="B124" s="111"/>
      <c r="C124" s="110"/>
      <c r="D124" s="110"/>
      <c r="E124" s="123" t="s">
        <v>89</v>
      </c>
      <c r="F124" s="123"/>
      <c r="G124" s="121" t="s">
        <v>41</v>
      </c>
      <c r="H124" s="121"/>
      <c r="I124" s="78" t="s">
        <v>42</v>
      </c>
      <c r="J124" s="79" t="s">
        <v>43</v>
      </c>
      <c r="K124" s="80"/>
      <c r="L124" s="122" t="s">
        <v>44</v>
      </c>
      <c r="M124" s="122"/>
      <c r="N124" s="122"/>
      <c r="O124" s="63"/>
    </row>
    <row r="125" spans="2:15" s="47" customFormat="1" ht="52.5" customHeight="1" x14ac:dyDescent="0.3">
      <c r="B125" s="111"/>
      <c r="C125" s="110"/>
      <c r="D125" s="110"/>
      <c r="E125" s="123" t="s">
        <v>90</v>
      </c>
      <c r="F125" s="123"/>
      <c r="G125" s="121" t="s">
        <v>41</v>
      </c>
      <c r="H125" s="121"/>
      <c r="I125" s="78" t="s">
        <v>42</v>
      </c>
      <c r="J125" s="79" t="s">
        <v>43</v>
      </c>
      <c r="K125" s="80"/>
      <c r="L125" s="122" t="s">
        <v>44</v>
      </c>
      <c r="M125" s="122"/>
      <c r="N125" s="122"/>
      <c r="O125" s="63"/>
    </row>
    <row r="126" spans="2:15" s="47" customFormat="1" ht="52.5" customHeight="1" x14ac:dyDescent="0.3">
      <c r="B126" s="111"/>
      <c r="C126" s="110"/>
      <c r="D126" s="110"/>
      <c r="E126" s="123" t="s">
        <v>91</v>
      </c>
      <c r="F126" s="123"/>
      <c r="G126" s="121" t="s">
        <v>41</v>
      </c>
      <c r="H126" s="121"/>
      <c r="I126" s="78" t="s">
        <v>42</v>
      </c>
      <c r="J126" s="79" t="s">
        <v>43</v>
      </c>
      <c r="K126" s="80"/>
      <c r="L126" s="122" t="s">
        <v>44</v>
      </c>
      <c r="M126" s="122"/>
      <c r="N126" s="122"/>
      <c r="O126" s="63"/>
    </row>
    <row r="127" spans="2:15" s="47" customFormat="1" ht="52.5" customHeight="1" x14ac:dyDescent="0.3">
      <c r="B127" s="111"/>
      <c r="C127" s="110"/>
      <c r="D127" s="110"/>
      <c r="E127" s="123" t="s">
        <v>92</v>
      </c>
      <c r="F127" s="123"/>
      <c r="G127" s="121" t="s">
        <v>41</v>
      </c>
      <c r="H127" s="121"/>
      <c r="I127" s="78" t="s">
        <v>42</v>
      </c>
      <c r="J127" s="79" t="s">
        <v>43</v>
      </c>
      <c r="K127" s="80"/>
      <c r="L127" s="122" t="s">
        <v>44</v>
      </c>
      <c r="M127" s="122"/>
      <c r="N127" s="122"/>
      <c r="O127" s="63"/>
    </row>
    <row r="128" spans="2:15" s="47" customFormat="1" ht="52.5" customHeight="1" x14ac:dyDescent="0.25">
      <c r="B128" s="111"/>
      <c r="C128" s="110"/>
      <c r="D128" s="110"/>
      <c r="E128" s="119" t="s">
        <v>63</v>
      </c>
      <c r="F128" s="119"/>
      <c r="G128" s="119"/>
      <c r="H128" s="119"/>
      <c r="I128" s="119"/>
      <c r="J128" s="119"/>
      <c r="K128" s="119"/>
      <c r="L128" s="119"/>
      <c r="M128" s="119"/>
      <c r="N128" s="119"/>
      <c r="O128" s="63"/>
    </row>
    <row r="129" spans="2:15" s="47" customFormat="1" ht="52.5" customHeight="1" x14ac:dyDescent="0.3">
      <c r="B129" s="111"/>
      <c r="C129" s="110"/>
      <c r="D129" s="110"/>
      <c r="E129" s="123" t="s">
        <v>93</v>
      </c>
      <c r="F129" s="123"/>
      <c r="G129" s="121" t="s">
        <v>41</v>
      </c>
      <c r="H129" s="121"/>
      <c r="I129" s="78" t="s">
        <v>42</v>
      </c>
      <c r="J129" s="79" t="s">
        <v>43</v>
      </c>
      <c r="K129" s="80"/>
      <c r="L129" s="122" t="s">
        <v>44</v>
      </c>
      <c r="M129" s="122"/>
      <c r="N129" s="122"/>
      <c r="O129" s="63"/>
    </row>
    <row r="130" spans="2:15" s="47" customFormat="1" ht="13.8" customHeight="1" x14ac:dyDescent="0.25">
      <c r="B130" s="111"/>
      <c r="C130" s="110"/>
      <c r="D130" s="110"/>
      <c r="E130" s="119" t="s">
        <v>67</v>
      </c>
      <c r="F130" s="119"/>
      <c r="G130" s="119"/>
      <c r="H130" s="119"/>
      <c r="I130" s="119"/>
      <c r="J130" s="119"/>
      <c r="K130" s="119"/>
      <c r="L130" s="119"/>
      <c r="M130" s="119"/>
      <c r="N130" s="119"/>
      <c r="O130" s="63"/>
    </row>
    <row r="131" spans="2:15" s="47" customFormat="1" ht="66.599999999999994" customHeight="1" x14ac:dyDescent="0.3">
      <c r="B131" s="111"/>
      <c r="C131" s="110"/>
      <c r="D131" s="110"/>
      <c r="E131" s="123" t="s">
        <v>94</v>
      </c>
      <c r="F131" s="123"/>
      <c r="G131" s="121" t="s">
        <v>41</v>
      </c>
      <c r="H131" s="121"/>
      <c r="I131" s="78" t="s">
        <v>42</v>
      </c>
      <c r="J131" s="79" t="s">
        <v>43</v>
      </c>
      <c r="K131" s="80"/>
      <c r="L131" s="122" t="s">
        <v>44</v>
      </c>
      <c r="M131" s="122"/>
      <c r="N131" s="122"/>
      <c r="O131" s="63"/>
    </row>
    <row r="132" spans="2:15" s="47" customFormat="1" ht="57" customHeight="1" x14ac:dyDescent="0.25">
      <c r="B132" s="111"/>
      <c r="C132" s="110"/>
      <c r="D132" s="110"/>
      <c r="E132" s="119" t="s">
        <v>95</v>
      </c>
      <c r="F132" s="119"/>
      <c r="G132" s="119"/>
      <c r="H132" s="119"/>
      <c r="I132" s="119"/>
      <c r="J132" s="119"/>
      <c r="K132" s="119"/>
      <c r="L132" s="119"/>
      <c r="M132" s="119"/>
      <c r="N132" s="119"/>
      <c r="O132" s="63"/>
    </row>
    <row r="133" spans="2:15" s="47" customFormat="1" ht="13.8" customHeight="1" x14ac:dyDescent="0.3">
      <c r="B133" s="111"/>
      <c r="C133" s="110"/>
      <c r="D133" s="110"/>
      <c r="E133" s="123" t="s">
        <v>96</v>
      </c>
      <c r="F133" s="123"/>
      <c r="G133" s="121" t="s">
        <v>41</v>
      </c>
      <c r="H133" s="121"/>
      <c r="I133" s="78" t="s">
        <v>42</v>
      </c>
      <c r="J133" s="79" t="s">
        <v>43</v>
      </c>
      <c r="K133" s="80"/>
      <c r="L133" s="122" t="s">
        <v>44</v>
      </c>
      <c r="M133" s="122"/>
      <c r="N133" s="122"/>
      <c r="O133" s="63"/>
    </row>
    <row r="134" spans="2:15" s="47" customFormat="1" ht="76.2" customHeight="1" x14ac:dyDescent="0.25">
      <c r="B134" s="111"/>
      <c r="C134" s="110"/>
      <c r="D134" s="110"/>
      <c r="E134" s="124" t="s">
        <v>97</v>
      </c>
      <c r="F134" s="124"/>
      <c r="G134" s="124"/>
      <c r="H134" s="124"/>
      <c r="I134" s="124"/>
      <c r="J134" s="124"/>
      <c r="K134" s="124"/>
      <c r="L134" s="124"/>
      <c r="M134" s="124"/>
      <c r="N134" s="124"/>
      <c r="O134" s="63"/>
    </row>
    <row r="135" spans="2:15" s="47" customFormat="1" ht="42.75" customHeight="1" x14ac:dyDescent="0.25">
      <c r="B135" s="111"/>
      <c r="C135" s="110"/>
      <c r="D135" s="110"/>
      <c r="E135" s="119" t="s">
        <v>52</v>
      </c>
      <c r="F135" s="119"/>
      <c r="G135" s="119"/>
      <c r="H135" s="119"/>
      <c r="I135" s="119"/>
      <c r="J135" s="119"/>
      <c r="K135" s="119"/>
      <c r="L135" s="119"/>
      <c r="M135" s="119"/>
      <c r="N135" s="119"/>
      <c r="O135" s="63"/>
    </row>
    <row r="136" spans="2:15" s="47" customFormat="1" ht="42.75" customHeight="1" x14ac:dyDescent="0.3">
      <c r="B136" s="111"/>
      <c r="C136" s="110"/>
      <c r="D136" s="110"/>
      <c r="E136" s="123" t="s">
        <v>100</v>
      </c>
      <c r="F136" s="123"/>
      <c r="G136" s="121" t="s">
        <v>41</v>
      </c>
      <c r="H136" s="121"/>
      <c r="I136" s="78" t="s">
        <v>42</v>
      </c>
      <c r="J136" s="79" t="s">
        <v>43</v>
      </c>
      <c r="K136" s="80"/>
      <c r="L136" s="122" t="s">
        <v>44</v>
      </c>
      <c r="M136" s="122"/>
      <c r="N136" s="122"/>
      <c r="O136" s="63"/>
    </row>
    <row r="137" spans="2:15" s="47" customFormat="1" ht="13.8" customHeight="1" x14ac:dyDescent="0.3">
      <c r="B137" s="111"/>
      <c r="C137" s="110"/>
      <c r="D137" s="110"/>
      <c r="E137" s="123" t="s">
        <v>101</v>
      </c>
      <c r="F137" s="123"/>
      <c r="G137" s="121" t="s">
        <v>41</v>
      </c>
      <c r="H137" s="121"/>
      <c r="I137" s="78" t="s">
        <v>42</v>
      </c>
      <c r="J137" s="79" t="s">
        <v>43</v>
      </c>
      <c r="K137" s="80"/>
      <c r="L137" s="122" t="s">
        <v>44</v>
      </c>
      <c r="M137" s="122"/>
      <c r="N137" s="122"/>
      <c r="O137" s="63"/>
    </row>
    <row r="138" spans="2:15" s="47" customFormat="1" ht="27" customHeight="1" x14ac:dyDescent="0.25">
      <c r="B138" s="111"/>
      <c r="C138" s="110"/>
      <c r="D138" s="110"/>
      <c r="E138" s="119" t="s">
        <v>56</v>
      </c>
      <c r="F138" s="119"/>
      <c r="G138" s="119"/>
      <c r="H138" s="119"/>
      <c r="I138" s="119"/>
      <c r="J138" s="119"/>
      <c r="K138" s="119"/>
      <c r="L138" s="119"/>
      <c r="M138" s="119"/>
      <c r="N138" s="119"/>
      <c r="O138" s="63"/>
    </row>
    <row r="139" spans="2:15" s="47" customFormat="1" ht="48.6" customHeight="1" x14ac:dyDescent="0.3">
      <c r="B139" s="111"/>
      <c r="C139" s="110"/>
      <c r="D139" s="110"/>
      <c r="E139" s="123" t="s">
        <v>102</v>
      </c>
      <c r="F139" s="123"/>
      <c r="G139" s="121" t="s">
        <v>41</v>
      </c>
      <c r="H139" s="121"/>
      <c r="I139" s="78" t="s">
        <v>42</v>
      </c>
      <c r="J139" s="79" t="s">
        <v>43</v>
      </c>
      <c r="K139" s="80"/>
      <c r="L139" s="122" t="s">
        <v>44</v>
      </c>
      <c r="M139" s="122"/>
      <c r="N139" s="122"/>
      <c r="O139" s="63"/>
    </row>
    <row r="140" spans="2:15" s="47" customFormat="1" ht="13.8" customHeight="1" x14ac:dyDescent="0.3">
      <c r="B140" s="111"/>
      <c r="C140" s="110"/>
      <c r="D140" s="110"/>
      <c r="E140" s="123" t="s">
        <v>103</v>
      </c>
      <c r="F140" s="123"/>
      <c r="G140" s="121" t="s">
        <v>41</v>
      </c>
      <c r="H140" s="121"/>
      <c r="I140" s="78" t="s">
        <v>42</v>
      </c>
      <c r="J140" s="79" t="s">
        <v>43</v>
      </c>
      <c r="K140" s="80"/>
      <c r="L140" s="122" t="s">
        <v>44</v>
      </c>
      <c r="M140" s="122"/>
      <c r="N140" s="122"/>
      <c r="O140" s="63"/>
    </row>
    <row r="141" spans="2:15" s="47" customFormat="1" ht="41.25" customHeight="1" x14ac:dyDescent="0.3">
      <c r="B141" s="111"/>
      <c r="C141" s="110"/>
      <c r="D141" s="110"/>
      <c r="E141" s="123" t="s">
        <v>104</v>
      </c>
      <c r="F141" s="123"/>
      <c r="G141" s="121" t="s">
        <v>41</v>
      </c>
      <c r="H141" s="121"/>
      <c r="I141" s="78" t="s">
        <v>42</v>
      </c>
      <c r="J141" s="79" t="s">
        <v>43</v>
      </c>
      <c r="K141" s="80"/>
      <c r="L141" s="122" t="s">
        <v>44</v>
      </c>
      <c r="M141" s="122"/>
      <c r="N141" s="122"/>
      <c r="O141" s="63"/>
    </row>
    <row r="142" spans="2:15" s="47" customFormat="1" ht="41.25" customHeight="1" x14ac:dyDescent="0.3">
      <c r="B142" s="111"/>
      <c r="C142" s="110"/>
      <c r="D142" s="110"/>
      <c r="E142" s="123" t="s">
        <v>105</v>
      </c>
      <c r="F142" s="123"/>
      <c r="G142" s="121" t="s">
        <v>41</v>
      </c>
      <c r="H142" s="121"/>
      <c r="I142" s="78" t="s">
        <v>42</v>
      </c>
      <c r="J142" s="79" t="s">
        <v>43</v>
      </c>
      <c r="K142" s="80"/>
      <c r="L142" s="122" t="s">
        <v>44</v>
      </c>
      <c r="M142" s="122"/>
      <c r="N142" s="122"/>
      <c r="O142" s="63"/>
    </row>
    <row r="143" spans="2:15" s="47" customFormat="1" ht="13.2" customHeight="1" x14ac:dyDescent="0.3">
      <c r="B143" s="111"/>
      <c r="C143" s="110"/>
      <c r="D143" s="110"/>
      <c r="E143" s="123" t="s">
        <v>106</v>
      </c>
      <c r="F143" s="123"/>
      <c r="G143" s="121" t="s">
        <v>41</v>
      </c>
      <c r="H143" s="121"/>
      <c r="I143" s="78" t="s">
        <v>42</v>
      </c>
      <c r="J143" s="79" t="s">
        <v>43</v>
      </c>
      <c r="K143" s="80"/>
      <c r="L143" s="122" t="s">
        <v>44</v>
      </c>
      <c r="M143" s="122"/>
      <c r="N143" s="122"/>
      <c r="O143" s="63"/>
    </row>
    <row r="144" spans="2:15" s="47" customFormat="1" ht="13.8" customHeight="1" x14ac:dyDescent="0.25">
      <c r="B144" s="111"/>
      <c r="C144" s="110"/>
      <c r="D144" s="110"/>
      <c r="E144" s="119" t="s">
        <v>63</v>
      </c>
      <c r="F144" s="119"/>
      <c r="G144" s="119"/>
      <c r="H144" s="119"/>
      <c r="I144" s="119"/>
      <c r="J144" s="119"/>
      <c r="K144" s="119"/>
      <c r="L144" s="119"/>
      <c r="M144" s="119"/>
      <c r="N144" s="119"/>
      <c r="O144" s="63"/>
    </row>
    <row r="145" spans="2:15" s="47" customFormat="1" ht="52.5" customHeight="1" x14ac:dyDescent="0.3">
      <c r="B145" s="111"/>
      <c r="C145" s="110"/>
      <c r="D145" s="110"/>
      <c r="E145" s="123" t="s">
        <v>107</v>
      </c>
      <c r="F145" s="123"/>
      <c r="G145" s="121" t="s">
        <v>41</v>
      </c>
      <c r="H145" s="121"/>
      <c r="I145" s="78" t="s">
        <v>42</v>
      </c>
      <c r="J145" s="79" t="s">
        <v>43</v>
      </c>
      <c r="K145" s="80"/>
      <c r="L145" s="122" t="s">
        <v>44</v>
      </c>
      <c r="M145" s="122"/>
      <c r="N145" s="122"/>
      <c r="O145" s="63"/>
    </row>
    <row r="146" spans="2:15" s="47" customFormat="1" ht="61.8" customHeight="1" x14ac:dyDescent="0.3">
      <c r="B146" s="111"/>
      <c r="C146" s="110"/>
      <c r="D146" s="110"/>
      <c r="E146" s="123" t="s">
        <v>108</v>
      </c>
      <c r="F146" s="123"/>
      <c r="G146" s="121" t="s">
        <v>41</v>
      </c>
      <c r="H146" s="121"/>
      <c r="I146" s="78" t="s">
        <v>42</v>
      </c>
      <c r="J146" s="79" t="s">
        <v>43</v>
      </c>
      <c r="K146" s="80"/>
      <c r="L146" s="122" t="s">
        <v>44</v>
      </c>
      <c r="M146" s="122"/>
      <c r="N146" s="122"/>
      <c r="O146" s="63"/>
    </row>
    <row r="147" spans="2:15" s="47" customFormat="1" ht="48" customHeight="1" x14ac:dyDescent="0.25">
      <c r="B147" s="111"/>
      <c r="C147" s="110"/>
      <c r="D147" s="110"/>
      <c r="E147" s="119" t="s">
        <v>109</v>
      </c>
      <c r="F147" s="119"/>
      <c r="G147" s="119"/>
      <c r="H147" s="119"/>
      <c r="I147" s="119"/>
      <c r="J147" s="119"/>
      <c r="K147" s="119"/>
      <c r="L147" s="119"/>
      <c r="M147" s="119"/>
      <c r="N147" s="119"/>
      <c r="O147" s="63"/>
    </row>
    <row r="148" spans="2:15" s="47" customFormat="1" ht="13.8" customHeight="1" x14ac:dyDescent="0.3">
      <c r="B148" s="111"/>
      <c r="C148" s="110"/>
      <c r="D148" s="110"/>
      <c r="E148" s="123" t="s">
        <v>110</v>
      </c>
      <c r="F148" s="123"/>
      <c r="G148" s="121" t="s">
        <v>41</v>
      </c>
      <c r="H148" s="121"/>
      <c r="I148" s="78" t="s">
        <v>42</v>
      </c>
      <c r="J148" s="79" t="s">
        <v>43</v>
      </c>
      <c r="K148" s="80"/>
      <c r="L148" s="122" t="s">
        <v>44</v>
      </c>
      <c r="M148" s="122"/>
      <c r="N148" s="122"/>
      <c r="O148" s="63"/>
    </row>
    <row r="149" spans="2:15" s="47" customFormat="1" ht="49.5" customHeight="1" x14ac:dyDescent="0.3">
      <c r="B149" s="111"/>
      <c r="C149" s="110"/>
      <c r="D149" s="110"/>
      <c r="E149" s="123" t="s">
        <v>111</v>
      </c>
      <c r="F149" s="123"/>
      <c r="G149" s="121" t="s">
        <v>41</v>
      </c>
      <c r="H149" s="121"/>
      <c r="I149" s="78" t="s">
        <v>42</v>
      </c>
      <c r="J149" s="79" t="s">
        <v>43</v>
      </c>
      <c r="K149" s="80"/>
      <c r="L149" s="122" t="s">
        <v>44</v>
      </c>
      <c r="M149" s="122"/>
      <c r="N149" s="122"/>
      <c r="O149" s="63"/>
    </row>
    <row r="150" spans="2:15" s="47" customFormat="1" ht="49.5" customHeight="1" x14ac:dyDescent="0.3">
      <c r="B150" s="111"/>
      <c r="C150" s="110"/>
      <c r="D150" s="110"/>
      <c r="E150" s="123" t="s">
        <v>112</v>
      </c>
      <c r="F150" s="123"/>
      <c r="G150" s="121" t="s">
        <v>41</v>
      </c>
      <c r="H150" s="121"/>
      <c r="I150" s="78" t="s">
        <v>42</v>
      </c>
      <c r="J150" s="79" t="s">
        <v>43</v>
      </c>
      <c r="K150" s="80"/>
      <c r="L150" s="122" t="s">
        <v>44</v>
      </c>
      <c r="M150" s="122"/>
      <c r="N150" s="122"/>
      <c r="O150" s="63"/>
    </row>
    <row r="151" spans="2:15" s="47" customFormat="1" ht="49.5" customHeight="1" x14ac:dyDescent="0.25">
      <c r="B151" s="111"/>
      <c r="C151" s="110"/>
      <c r="D151" s="110"/>
      <c r="E151" s="119" t="s">
        <v>95</v>
      </c>
      <c r="F151" s="119"/>
      <c r="G151" s="119"/>
      <c r="H151" s="119"/>
      <c r="I151" s="119"/>
      <c r="J151" s="119"/>
      <c r="K151" s="119"/>
      <c r="L151" s="119"/>
      <c r="M151" s="119"/>
      <c r="N151" s="119"/>
      <c r="O151" s="63"/>
    </row>
    <row r="152" spans="2:15" s="47" customFormat="1" ht="13.8" customHeight="1" x14ac:dyDescent="0.3">
      <c r="B152" s="111"/>
      <c r="C152" s="110"/>
      <c r="D152" s="110"/>
      <c r="E152" s="123" t="s">
        <v>113</v>
      </c>
      <c r="F152" s="123"/>
      <c r="G152" s="121" t="s">
        <v>41</v>
      </c>
      <c r="H152" s="121"/>
      <c r="I152" s="78" t="s">
        <v>42</v>
      </c>
      <c r="J152" s="79" t="s">
        <v>43</v>
      </c>
      <c r="K152" s="80"/>
      <c r="L152" s="122" t="s">
        <v>44</v>
      </c>
      <c r="M152" s="122"/>
      <c r="N152" s="122"/>
      <c r="O152" s="63"/>
    </row>
    <row r="153" spans="2:15" s="47" customFormat="1" ht="72.599999999999994" customHeight="1" x14ac:dyDescent="0.3">
      <c r="B153" s="111"/>
      <c r="C153" s="110"/>
      <c r="D153" s="110"/>
      <c r="E153" s="123" t="s">
        <v>114</v>
      </c>
      <c r="F153" s="123"/>
      <c r="G153" s="121" t="s">
        <v>41</v>
      </c>
      <c r="H153" s="121"/>
      <c r="I153" s="78" t="s">
        <v>42</v>
      </c>
      <c r="J153" s="79" t="s">
        <v>43</v>
      </c>
      <c r="K153" s="80"/>
      <c r="L153" s="122" t="s">
        <v>44</v>
      </c>
      <c r="M153" s="122"/>
      <c r="N153" s="122"/>
      <c r="O153" s="63"/>
    </row>
    <row r="154" spans="2:15" s="47" customFormat="1" ht="13.8" customHeight="1" x14ac:dyDescent="0.25">
      <c r="B154" s="111"/>
      <c r="C154" s="110"/>
      <c r="D154" s="110"/>
      <c r="E154" s="119" t="s">
        <v>77</v>
      </c>
      <c r="F154" s="119"/>
      <c r="G154" s="119"/>
      <c r="H154" s="119"/>
      <c r="I154" s="119"/>
      <c r="J154" s="119"/>
      <c r="K154" s="119"/>
      <c r="L154" s="119"/>
      <c r="M154" s="119"/>
      <c r="N154" s="119"/>
      <c r="O154" s="63"/>
    </row>
    <row r="155" spans="2:15" s="47" customFormat="1" ht="49.2" customHeight="1" x14ac:dyDescent="0.3">
      <c r="B155" s="111"/>
      <c r="C155" s="110"/>
      <c r="D155" s="110"/>
      <c r="E155" s="123" t="s">
        <v>115</v>
      </c>
      <c r="F155" s="123"/>
      <c r="G155" s="121" t="s">
        <v>41</v>
      </c>
      <c r="H155" s="121"/>
      <c r="I155" s="78" t="s">
        <v>42</v>
      </c>
      <c r="J155" s="79" t="s">
        <v>43</v>
      </c>
      <c r="K155" s="80"/>
      <c r="L155" s="122" t="s">
        <v>44</v>
      </c>
      <c r="M155" s="122"/>
      <c r="N155" s="122"/>
      <c r="O155" s="63"/>
    </row>
    <row r="156" spans="2:15" s="47" customFormat="1" ht="13.8" customHeight="1" x14ac:dyDescent="0.3">
      <c r="B156" s="111"/>
      <c r="C156" s="110"/>
      <c r="D156" s="110"/>
      <c r="E156" s="123" t="s">
        <v>116</v>
      </c>
      <c r="F156" s="123"/>
      <c r="G156" s="121" t="s">
        <v>41</v>
      </c>
      <c r="H156" s="121"/>
      <c r="I156" s="78" t="s">
        <v>42</v>
      </c>
      <c r="J156" s="79" t="s">
        <v>43</v>
      </c>
      <c r="K156" s="80"/>
      <c r="L156" s="122" t="s">
        <v>44</v>
      </c>
      <c r="M156" s="122"/>
      <c r="N156" s="122"/>
      <c r="O156" s="63"/>
    </row>
    <row r="157" spans="2:15" s="47" customFormat="1" ht="37.950000000000003" customHeight="1" x14ac:dyDescent="0.25">
      <c r="B157" s="111"/>
      <c r="C157" s="110"/>
      <c r="D157" s="110"/>
      <c r="E157" s="124" t="s">
        <v>117</v>
      </c>
      <c r="F157" s="124"/>
      <c r="G157" s="124"/>
      <c r="H157" s="124"/>
      <c r="I157" s="124"/>
      <c r="J157" s="124"/>
      <c r="K157" s="124"/>
      <c r="L157" s="124"/>
      <c r="M157" s="124"/>
      <c r="N157" s="124"/>
      <c r="O157" s="63"/>
    </row>
    <row r="158" spans="2:15" s="47" customFormat="1" ht="13.8" customHeight="1" x14ac:dyDescent="0.25">
      <c r="B158" s="111"/>
      <c r="C158" s="110"/>
      <c r="D158" s="110"/>
      <c r="E158" s="119" t="s">
        <v>52</v>
      </c>
      <c r="F158" s="119"/>
      <c r="G158" s="119"/>
      <c r="H158" s="119"/>
      <c r="I158" s="119"/>
      <c r="J158" s="119"/>
      <c r="K158" s="119"/>
      <c r="L158" s="119"/>
      <c r="M158" s="119"/>
      <c r="N158" s="119"/>
      <c r="O158" s="63"/>
    </row>
    <row r="159" spans="2:15" s="47" customFormat="1" ht="42" customHeight="1" x14ac:dyDescent="0.3">
      <c r="B159" s="111"/>
      <c r="C159" s="110"/>
      <c r="D159" s="110"/>
      <c r="E159" s="123" t="s">
        <v>119</v>
      </c>
      <c r="F159" s="123"/>
      <c r="G159" s="121" t="s">
        <v>41</v>
      </c>
      <c r="H159" s="121"/>
      <c r="I159" s="78" t="s">
        <v>42</v>
      </c>
      <c r="J159" s="79" t="s">
        <v>43</v>
      </c>
      <c r="K159" s="80"/>
      <c r="L159" s="122" t="s">
        <v>44</v>
      </c>
      <c r="M159" s="122"/>
      <c r="N159" s="122"/>
      <c r="O159" s="63"/>
    </row>
    <row r="160" spans="2:15" s="47" customFormat="1" ht="13.2" customHeight="1" x14ac:dyDescent="0.25">
      <c r="B160" s="111"/>
      <c r="C160" s="110"/>
      <c r="D160" s="110"/>
      <c r="E160" s="119" t="s">
        <v>56</v>
      </c>
      <c r="F160" s="119"/>
      <c r="G160" s="119"/>
      <c r="H160" s="119"/>
      <c r="I160" s="119"/>
      <c r="J160" s="119"/>
      <c r="K160" s="119"/>
      <c r="L160" s="119"/>
      <c r="M160" s="119"/>
      <c r="N160" s="119"/>
      <c r="O160" s="63"/>
    </row>
    <row r="161" spans="2:15" s="47" customFormat="1" ht="42.75" customHeight="1" x14ac:dyDescent="0.3">
      <c r="B161" s="111"/>
      <c r="C161" s="110"/>
      <c r="D161" s="110"/>
      <c r="E161" s="123" t="s">
        <v>120</v>
      </c>
      <c r="F161" s="123"/>
      <c r="G161" s="121" t="s">
        <v>41</v>
      </c>
      <c r="H161" s="121"/>
      <c r="I161" s="78" t="s">
        <v>42</v>
      </c>
      <c r="J161" s="79" t="s">
        <v>43</v>
      </c>
      <c r="K161" s="80"/>
      <c r="L161" s="122" t="s">
        <v>44</v>
      </c>
      <c r="M161" s="122"/>
      <c r="N161" s="122"/>
      <c r="O161" s="63"/>
    </row>
    <row r="162" spans="2:15" s="47" customFormat="1" ht="13.2" customHeight="1" x14ac:dyDescent="0.3">
      <c r="B162" s="111"/>
      <c r="C162" s="110"/>
      <c r="D162" s="110"/>
      <c r="E162" s="123" t="s">
        <v>121</v>
      </c>
      <c r="F162" s="123"/>
      <c r="G162" s="121" t="s">
        <v>41</v>
      </c>
      <c r="H162" s="121"/>
      <c r="I162" s="78" t="s">
        <v>42</v>
      </c>
      <c r="J162" s="79" t="s">
        <v>43</v>
      </c>
      <c r="K162" s="80"/>
      <c r="L162" s="122" t="s">
        <v>44</v>
      </c>
      <c r="M162" s="122"/>
      <c r="N162" s="122"/>
      <c r="O162" s="63"/>
    </row>
    <row r="163" spans="2:15" s="47" customFormat="1" ht="13.8" customHeight="1" x14ac:dyDescent="0.3">
      <c r="B163" s="111"/>
      <c r="C163" s="110"/>
      <c r="D163" s="110"/>
      <c r="E163" s="123" t="s">
        <v>122</v>
      </c>
      <c r="F163" s="123"/>
      <c r="G163" s="121" t="s">
        <v>41</v>
      </c>
      <c r="H163" s="121"/>
      <c r="I163" s="78" t="s">
        <v>42</v>
      </c>
      <c r="J163" s="79" t="s">
        <v>43</v>
      </c>
      <c r="K163" s="80"/>
      <c r="L163" s="122" t="s">
        <v>44</v>
      </c>
      <c r="M163" s="122"/>
      <c r="N163" s="122"/>
      <c r="O163" s="63"/>
    </row>
    <row r="164" spans="2:15" s="47" customFormat="1" ht="57" customHeight="1" x14ac:dyDescent="0.25">
      <c r="B164" s="111"/>
      <c r="C164" s="110"/>
      <c r="D164" s="110"/>
      <c r="E164" s="119" t="s">
        <v>63</v>
      </c>
      <c r="F164" s="119"/>
      <c r="G164" s="119"/>
      <c r="H164" s="119"/>
      <c r="I164" s="119"/>
      <c r="J164" s="119"/>
      <c r="K164" s="119"/>
      <c r="L164" s="119"/>
      <c r="M164" s="119"/>
      <c r="N164" s="119"/>
      <c r="O164" s="63"/>
    </row>
    <row r="165" spans="2:15" s="47" customFormat="1" ht="13.8" customHeight="1" x14ac:dyDescent="0.3">
      <c r="B165" s="111"/>
      <c r="C165" s="110"/>
      <c r="D165" s="110"/>
      <c r="E165" s="123" t="s">
        <v>123</v>
      </c>
      <c r="F165" s="123"/>
      <c r="G165" s="121" t="s">
        <v>41</v>
      </c>
      <c r="H165" s="121"/>
      <c r="I165" s="78" t="s">
        <v>42</v>
      </c>
      <c r="J165" s="79" t="s">
        <v>43</v>
      </c>
      <c r="K165" s="80"/>
      <c r="L165" s="122" t="s">
        <v>44</v>
      </c>
      <c r="M165" s="122"/>
      <c r="N165" s="122"/>
      <c r="O165" s="63"/>
    </row>
    <row r="166" spans="2:15" s="47" customFormat="1" ht="41.25" customHeight="1" x14ac:dyDescent="0.25">
      <c r="B166" s="111"/>
      <c r="C166" s="110"/>
      <c r="D166" s="110"/>
      <c r="E166" s="119" t="s">
        <v>67</v>
      </c>
      <c r="F166" s="119"/>
      <c r="G166" s="119"/>
      <c r="H166" s="119"/>
      <c r="I166" s="119"/>
      <c r="J166" s="119"/>
      <c r="K166" s="119"/>
      <c r="L166" s="119"/>
      <c r="M166" s="119"/>
      <c r="N166" s="119"/>
      <c r="O166" s="63"/>
    </row>
    <row r="167" spans="2:15" s="47" customFormat="1" ht="41.25" customHeight="1" x14ac:dyDescent="0.3">
      <c r="B167" s="111"/>
      <c r="C167" s="110"/>
      <c r="D167" s="110"/>
      <c r="E167" s="123" t="s">
        <v>124</v>
      </c>
      <c r="F167" s="123"/>
      <c r="G167" s="121" t="s">
        <v>41</v>
      </c>
      <c r="H167" s="121"/>
      <c r="I167" s="78" t="s">
        <v>42</v>
      </c>
      <c r="J167" s="79" t="s">
        <v>43</v>
      </c>
      <c r="K167" s="80"/>
      <c r="L167" s="122" t="s">
        <v>44</v>
      </c>
      <c r="M167" s="122"/>
      <c r="N167" s="122"/>
      <c r="O167" s="63"/>
    </row>
    <row r="168" spans="2:15" s="47" customFormat="1" ht="41.25" customHeight="1" x14ac:dyDescent="0.25">
      <c r="B168" s="111"/>
      <c r="C168" s="110"/>
      <c r="D168" s="110"/>
      <c r="E168" s="119" t="s">
        <v>95</v>
      </c>
      <c r="F168" s="119"/>
      <c r="G168" s="119"/>
      <c r="H168" s="119"/>
      <c r="I168" s="119"/>
      <c r="J168" s="119"/>
      <c r="K168" s="119"/>
      <c r="L168" s="119"/>
      <c r="M168" s="119"/>
      <c r="N168" s="119"/>
      <c r="O168" s="63"/>
    </row>
    <row r="169" spans="2:15" s="47" customFormat="1" ht="41.25" customHeight="1" x14ac:dyDescent="0.3">
      <c r="B169" s="111"/>
      <c r="C169" s="110"/>
      <c r="D169" s="110"/>
      <c r="E169" s="123" t="s">
        <v>125</v>
      </c>
      <c r="F169" s="123"/>
      <c r="G169" s="121" t="s">
        <v>41</v>
      </c>
      <c r="H169" s="121"/>
      <c r="I169" s="78" t="s">
        <v>42</v>
      </c>
      <c r="J169" s="79" t="s">
        <v>43</v>
      </c>
      <c r="K169" s="80"/>
      <c r="L169" s="122" t="s">
        <v>44</v>
      </c>
      <c r="M169" s="122"/>
      <c r="N169" s="122"/>
      <c r="O169" s="63"/>
    </row>
    <row r="170" spans="2:15" s="47" customFormat="1" ht="13.8" customHeight="1" x14ac:dyDescent="0.25">
      <c r="B170" s="111"/>
      <c r="C170" s="110"/>
      <c r="D170" s="110"/>
      <c r="E170" s="119" t="s">
        <v>77</v>
      </c>
      <c r="F170" s="119"/>
      <c r="G170" s="119"/>
      <c r="H170" s="119"/>
      <c r="I170" s="119"/>
      <c r="J170" s="119"/>
      <c r="K170" s="119"/>
      <c r="L170" s="119"/>
      <c r="M170" s="119"/>
      <c r="N170" s="119"/>
      <c r="O170" s="63"/>
    </row>
    <row r="171" spans="2:15" s="47" customFormat="1" ht="69.75" customHeight="1" x14ac:dyDescent="0.3">
      <c r="B171" s="111"/>
      <c r="C171" s="110"/>
      <c r="D171" s="110"/>
      <c r="E171" s="123" t="s">
        <v>126</v>
      </c>
      <c r="F171" s="123"/>
      <c r="G171" s="121" t="s">
        <v>41</v>
      </c>
      <c r="H171" s="121"/>
      <c r="I171" s="78" t="s">
        <v>42</v>
      </c>
      <c r="J171" s="79" t="s">
        <v>43</v>
      </c>
      <c r="K171" s="80"/>
      <c r="L171" s="122" t="s">
        <v>44</v>
      </c>
      <c r="M171" s="122"/>
      <c r="N171" s="122"/>
      <c r="O171" s="63"/>
    </row>
    <row r="172" spans="2:15" s="47" customFormat="1" ht="13.2" customHeight="1" x14ac:dyDescent="0.25">
      <c r="B172" s="111"/>
      <c r="C172" s="110"/>
      <c r="D172" s="110"/>
      <c r="E172" s="119" t="s">
        <v>82</v>
      </c>
      <c r="F172" s="119"/>
      <c r="G172" s="81"/>
      <c r="H172" s="81"/>
      <c r="I172" s="82"/>
      <c r="J172" s="82"/>
      <c r="K172" s="83"/>
      <c r="L172" s="84"/>
      <c r="M172" s="84"/>
      <c r="N172" s="84"/>
      <c r="O172" s="63"/>
    </row>
    <row r="173" spans="2:15" s="47" customFormat="1" ht="43.5" customHeight="1" x14ac:dyDescent="0.3">
      <c r="B173" s="111"/>
      <c r="C173" s="110"/>
      <c r="D173" s="110"/>
      <c r="E173" s="123" t="s">
        <v>127</v>
      </c>
      <c r="F173" s="123"/>
      <c r="G173" s="121" t="s">
        <v>41</v>
      </c>
      <c r="H173" s="121"/>
      <c r="I173" s="78" t="s">
        <v>42</v>
      </c>
      <c r="J173" s="79" t="s">
        <v>43</v>
      </c>
      <c r="K173" s="80"/>
      <c r="L173" s="122" t="s">
        <v>44</v>
      </c>
      <c r="M173" s="122"/>
      <c r="N173" s="122"/>
      <c r="O173" s="63"/>
    </row>
    <row r="174" spans="2:15" s="47" customFormat="1" ht="43.5" customHeight="1" x14ac:dyDescent="0.25">
      <c r="B174" s="111"/>
      <c r="C174" s="110"/>
      <c r="D174" s="110"/>
      <c r="E174" s="124" t="s">
        <v>128</v>
      </c>
      <c r="F174" s="124"/>
      <c r="G174" s="124"/>
      <c r="H174" s="124"/>
      <c r="I174" s="124"/>
      <c r="J174" s="124"/>
      <c r="K174" s="124"/>
      <c r="L174" s="124"/>
      <c r="M174" s="124"/>
      <c r="N174" s="124"/>
      <c r="O174" s="63"/>
    </row>
    <row r="175" spans="2:15" s="47" customFormat="1" ht="43.5" customHeight="1" x14ac:dyDescent="0.25">
      <c r="B175" s="111"/>
      <c r="C175" s="110"/>
      <c r="D175" s="110"/>
      <c r="E175" s="119" t="s">
        <v>56</v>
      </c>
      <c r="F175" s="119"/>
      <c r="G175" s="119"/>
      <c r="H175" s="119"/>
      <c r="I175" s="119"/>
      <c r="J175" s="119"/>
      <c r="K175" s="119"/>
      <c r="L175" s="119"/>
      <c r="M175" s="119"/>
      <c r="N175" s="119"/>
      <c r="O175" s="63"/>
    </row>
    <row r="176" spans="2:15" s="47" customFormat="1" ht="13.2" customHeight="1" x14ac:dyDescent="0.3">
      <c r="B176" s="111"/>
      <c r="C176" s="110"/>
      <c r="D176" s="110"/>
      <c r="E176" s="123" t="s">
        <v>130</v>
      </c>
      <c r="F176" s="123"/>
      <c r="G176" s="121" t="s">
        <v>41</v>
      </c>
      <c r="H176" s="121"/>
      <c r="I176" s="78" t="s">
        <v>42</v>
      </c>
      <c r="J176" s="79" t="s">
        <v>43</v>
      </c>
      <c r="K176" s="80"/>
      <c r="L176" s="122" t="s">
        <v>44</v>
      </c>
      <c r="M176" s="122"/>
      <c r="N176" s="122"/>
      <c r="O176" s="63"/>
    </row>
    <row r="177" spans="2:15" s="47" customFormat="1" ht="13.8" customHeight="1" x14ac:dyDescent="0.3">
      <c r="B177" s="111"/>
      <c r="C177" s="110"/>
      <c r="D177" s="110"/>
      <c r="E177" s="123" t="s">
        <v>131</v>
      </c>
      <c r="F177" s="123"/>
      <c r="G177" s="121" t="s">
        <v>41</v>
      </c>
      <c r="H177" s="121"/>
      <c r="I177" s="78" t="s">
        <v>42</v>
      </c>
      <c r="J177" s="79" t="s">
        <v>43</v>
      </c>
      <c r="K177" s="80"/>
      <c r="L177" s="122" t="s">
        <v>44</v>
      </c>
      <c r="M177" s="122"/>
      <c r="N177" s="122"/>
      <c r="O177" s="63"/>
    </row>
    <row r="178" spans="2:15" s="47" customFormat="1" ht="45" customHeight="1" x14ac:dyDescent="0.3">
      <c r="B178" s="111"/>
      <c r="C178" s="110"/>
      <c r="D178" s="110"/>
      <c r="E178" s="123" t="s">
        <v>132</v>
      </c>
      <c r="F178" s="123"/>
      <c r="G178" s="121" t="s">
        <v>41</v>
      </c>
      <c r="H178" s="121"/>
      <c r="I178" s="78" t="s">
        <v>42</v>
      </c>
      <c r="J178" s="79" t="s">
        <v>43</v>
      </c>
      <c r="K178" s="80"/>
      <c r="L178" s="122" t="s">
        <v>44</v>
      </c>
      <c r="M178" s="122"/>
      <c r="N178" s="122"/>
      <c r="O178" s="63"/>
    </row>
    <row r="179" spans="2:15" s="47" customFormat="1" ht="13.8" customHeight="1" x14ac:dyDescent="0.3">
      <c r="B179" s="111"/>
      <c r="C179" s="110"/>
      <c r="D179" s="110"/>
      <c r="E179" s="123" t="s">
        <v>133</v>
      </c>
      <c r="F179" s="123"/>
      <c r="G179" s="121" t="s">
        <v>41</v>
      </c>
      <c r="H179" s="121"/>
      <c r="I179" s="78" t="s">
        <v>42</v>
      </c>
      <c r="J179" s="79" t="s">
        <v>43</v>
      </c>
      <c r="K179" s="80"/>
      <c r="L179" s="122" t="s">
        <v>44</v>
      </c>
      <c r="M179" s="122"/>
      <c r="N179" s="122"/>
      <c r="O179" s="63"/>
    </row>
    <row r="180" spans="2:15" s="47" customFormat="1" ht="42.75" customHeight="1" x14ac:dyDescent="0.25">
      <c r="B180" s="111"/>
      <c r="C180" s="110"/>
      <c r="D180" s="110"/>
      <c r="E180" s="119" t="s">
        <v>67</v>
      </c>
      <c r="F180" s="119"/>
      <c r="G180" s="119"/>
      <c r="H180" s="119"/>
      <c r="I180" s="119"/>
      <c r="J180" s="119"/>
      <c r="K180" s="119"/>
      <c r="L180" s="119"/>
      <c r="M180" s="119"/>
      <c r="N180" s="119"/>
      <c r="O180" s="63"/>
    </row>
    <row r="181" spans="2:15" s="47" customFormat="1" ht="13.8" customHeight="1" x14ac:dyDescent="0.3">
      <c r="B181" s="111"/>
      <c r="C181" s="110"/>
      <c r="D181" s="110"/>
      <c r="E181" s="123" t="s">
        <v>134</v>
      </c>
      <c r="F181" s="123"/>
      <c r="G181" s="121" t="s">
        <v>41</v>
      </c>
      <c r="H181" s="121"/>
      <c r="I181" s="78" t="s">
        <v>42</v>
      </c>
      <c r="J181" s="79" t="s">
        <v>43</v>
      </c>
      <c r="K181" s="80"/>
      <c r="L181" s="122" t="s">
        <v>44</v>
      </c>
      <c r="M181" s="122"/>
      <c r="N181" s="122"/>
      <c r="O181" s="63"/>
    </row>
    <row r="182" spans="2:15" s="47" customFormat="1" ht="50.25" customHeight="1" x14ac:dyDescent="0.25">
      <c r="B182" s="111"/>
      <c r="C182" s="110"/>
      <c r="D182" s="110"/>
      <c r="E182" s="119" t="s">
        <v>135</v>
      </c>
      <c r="F182" s="119"/>
      <c r="G182" s="119"/>
      <c r="H182" s="119"/>
      <c r="I182" s="119"/>
      <c r="J182" s="119"/>
      <c r="K182" s="119"/>
      <c r="L182" s="119"/>
      <c r="M182" s="119"/>
      <c r="N182" s="119"/>
      <c r="O182" s="63"/>
    </row>
    <row r="183" spans="2:15" s="47" customFormat="1" ht="61.8" customHeight="1" x14ac:dyDescent="0.3">
      <c r="B183" s="111"/>
      <c r="C183" s="110"/>
      <c r="D183" s="110"/>
      <c r="E183" s="123" t="s">
        <v>136</v>
      </c>
      <c r="F183" s="123"/>
      <c r="G183" s="121" t="s">
        <v>41</v>
      </c>
      <c r="H183" s="121"/>
      <c r="I183" s="78" t="s">
        <v>42</v>
      </c>
      <c r="J183" s="79" t="s">
        <v>43</v>
      </c>
      <c r="K183" s="80"/>
      <c r="L183" s="122" t="s">
        <v>44</v>
      </c>
      <c r="M183" s="122"/>
      <c r="N183" s="122"/>
      <c r="O183" s="63"/>
    </row>
    <row r="184" spans="2:15" s="47" customFormat="1" ht="61.8" customHeight="1" x14ac:dyDescent="0.3">
      <c r="B184" s="111"/>
      <c r="C184" s="110"/>
      <c r="D184" s="110"/>
      <c r="E184" s="123" t="s">
        <v>137</v>
      </c>
      <c r="F184" s="123"/>
      <c r="G184" s="121" t="s">
        <v>41</v>
      </c>
      <c r="H184" s="121"/>
      <c r="I184" s="78" t="s">
        <v>42</v>
      </c>
      <c r="J184" s="79" t="s">
        <v>43</v>
      </c>
      <c r="K184" s="80"/>
      <c r="L184" s="122" t="s">
        <v>44</v>
      </c>
      <c r="M184" s="122"/>
      <c r="N184" s="122"/>
      <c r="O184" s="63"/>
    </row>
    <row r="185" spans="2:15" s="47" customFormat="1" ht="13.8" customHeight="1" x14ac:dyDescent="0.3">
      <c r="B185" s="111"/>
      <c r="C185" s="110"/>
      <c r="D185" s="110"/>
      <c r="E185" s="123" t="s">
        <v>138</v>
      </c>
      <c r="F185" s="123"/>
      <c r="G185" s="121" t="s">
        <v>41</v>
      </c>
      <c r="H185" s="121"/>
      <c r="I185" s="78" t="s">
        <v>42</v>
      </c>
      <c r="J185" s="79" t="s">
        <v>43</v>
      </c>
      <c r="K185" s="80"/>
      <c r="L185" s="122" t="s">
        <v>44</v>
      </c>
      <c r="M185" s="122"/>
      <c r="N185" s="122"/>
      <c r="O185" s="63"/>
    </row>
    <row r="186" spans="2:15" s="47" customFormat="1" ht="55.2" customHeight="1" x14ac:dyDescent="0.25">
      <c r="B186" s="111"/>
      <c r="C186" s="110"/>
      <c r="D186" s="110"/>
      <c r="E186" s="124" t="s">
        <v>139</v>
      </c>
      <c r="F186" s="124"/>
      <c r="G186" s="124"/>
      <c r="H186" s="124"/>
      <c r="I186" s="124"/>
      <c r="J186" s="124"/>
      <c r="K186" s="124"/>
      <c r="L186" s="124"/>
      <c r="M186" s="124"/>
      <c r="N186" s="124"/>
      <c r="O186" s="63"/>
    </row>
    <row r="187" spans="2:15" s="47" customFormat="1" ht="55.2" customHeight="1" x14ac:dyDescent="0.25">
      <c r="B187" s="111"/>
      <c r="C187" s="110"/>
      <c r="D187" s="110"/>
      <c r="E187" s="119" t="s">
        <v>48</v>
      </c>
      <c r="F187" s="119"/>
      <c r="G187" s="119"/>
      <c r="H187" s="119"/>
      <c r="I187" s="119"/>
      <c r="J187" s="119"/>
      <c r="K187" s="119"/>
      <c r="L187" s="119"/>
      <c r="M187" s="119"/>
      <c r="N187" s="119"/>
      <c r="O187" s="63"/>
    </row>
    <row r="188" spans="2:15" s="47" customFormat="1" ht="55.2" customHeight="1" x14ac:dyDescent="0.3">
      <c r="B188" s="111"/>
      <c r="C188" s="110"/>
      <c r="D188" s="110"/>
      <c r="E188" s="123" t="s">
        <v>141</v>
      </c>
      <c r="F188" s="123"/>
      <c r="G188" s="121" t="s">
        <v>41</v>
      </c>
      <c r="H188" s="121"/>
      <c r="I188" s="78" t="s">
        <v>42</v>
      </c>
      <c r="J188" s="79" t="s">
        <v>43</v>
      </c>
      <c r="K188" s="80"/>
      <c r="L188" s="122" t="s">
        <v>44</v>
      </c>
      <c r="M188" s="122"/>
      <c r="N188" s="122"/>
      <c r="O188" s="63"/>
    </row>
    <row r="189" spans="2:15" s="47" customFormat="1" ht="55.2" customHeight="1" x14ac:dyDescent="0.25">
      <c r="B189" s="111"/>
      <c r="C189" s="110"/>
      <c r="D189" s="110"/>
      <c r="E189" s="119" t="s">
        <v>52</v>
      </c>
      <c r="F189" s="119"/>
      <c r="G189" s="119"/>
      <c r="H189" s="119"/>
      <c r="I189" s="119"/>
      <c r="J189" s="119"/>
      <c r="K189" s="119"/>
      <c r="L189" s="119"/>
      <c r="M189" s="119"/>
      <c r="N189" s="119"/>
      <c r="O189" s="63"/>
    </row>
    <row r="190" spans="2:15" s="47" customFormat="1" ht="55.2" customHeight="1" x14ac:dyDescent="0.3">
      <c r="B190" s="111"/>
      <c r="C190" s="110"/>
      <c r="D190" s="110"/>
      <c r="E190" s="123" t="s">
        <v>142</v>
      </c>
      <c r="F190" s="123"/>
      <c r="G190" s="121" t="s">
        <v>41</v>
      </c>
      <c r="H190" s="121"/>
      <c r="I190" s="78" t="s">
        <v>42</v>
      </c>
      <c r="J190" s="79" t="s">
        <v>43</v>
      </c>
      <c r="K190" s="80"/>
      <c r="L190" s="122" t="s">
        <v>44</v>
      </c>
      <c r="M190" s="122"/>
      <c r="N190" s="122"/>
      <c r="O190" s="63"/>
    </row>
    <row r="191" spans="2:15" s="47" customFormat="1" ht="13.8" customHeight="1" x14ac:dyDescent="0.3">
      <c r="B191" s="111"/>
      <c r="C191" s="110"/>
      <c r="D191" s="110"/>
      <c r="E191" s="123" t="s">
        <v>143</v>
      </c>
      <c r="F191" s="123"/>
      <c r="G191" s="121" t="s">
        <v>41</v>
      </c>
      <c r="H191" s="121"/>
      <c r="I191" s="78" t="s">
        <v>42</v>
      </c>
      <c r="J191" s="79" t="s">
        <v>43</v>
      </c>
      <c r="K191" s="80"/>
      <c r="L191" s="122" t="s">
        <v>44</v>
      </c>
      <c r="M191" s="122"/>
      <c r="N191" s="122"/>
      <c r="O191" s="63"/>
    </row>
    <row r="192" spans="2:15" s="47" customFormat="1" ht="85.2" customHeight="1" x14ac:dyDescent="0.3">
      <c r="B192" s="111"/>
      <c r="C192" s="110"/>
      <c r="D192" s="110"/>
      <c r="E192" s="123" t="s">
        <v>144</v>
      </c>
      <c r="F192" s="123"/>
      <c r="G192" s="121" t="s">
        <v>41</v>
      </c>
      <c r="H192" s="121"/>
      <c r="I192" s="78" t="s">
        <v>42</v>
      </c>
      <c r="J192" s="79" t="s">
        <v>43</v>
      </c>
      <c r="K192" s="80"/>
      <c r="L192" s="122" t="s">
        <v>44</v>
      </c>
      <c r="M192" s="122"/>
      <c r="N192" s="122"/>
      <c r="O192" s="63"/>
    </row>
    <row r="193" spans="2:15" s="47" customFormat="1" ht="13.8" customHeight="1" x14ac:dyDescent="0.25">
      <c r="B193" s="111"/>
      <c r="C193" s="110"/>
      <c r="D193" s="110"/>
      <c r="E193" s="119" t="s">
        <v>56</v>
      </c>
      <c r="F193" s="119"/>
      <c r="G193" s="119"/>
      <c r="H193" s="119"/>
      <c r="I193" s="119"/>
      <c r="J193" s="119"/>
      <c r="K193" s="119"/>
      <c r="L193" s="119"/>
      <c r="M193" s="119"/>
      <c r="N193" s="119"/>
      <c r="O193" s="63"/>
    </row>
    <row r="194" spans="2:15" s="47" customFormat="1" ht="45.75" customHeight="1" x14ac:dyDescent="0.3">
      <c r="B194" s="111"/>
      <c r="C194" s="110"/>
      <c r="D194" s="110"/>
      <c r="E194" s="123" t="s">
        <v>145</v>
      </c>
      <c r="F194" s="123"/>
      <c r="G194" s="121" t="s">
        <v>41</v>
      </c>
      <c r="H194" s="121"/>
      <c r="I194" s="78" t="s">
        <v>42</v>
      </c>
      <c r="J194" s="79" t="s">
        <v>43</v>
      </c>
      <c r="K194" s="80"/>
      <c r="L194" s="122" t="s">
        <v>44</v>
      </c>
      <c r="M194" s="122"/>
      <c r="N194" s="122"/>
      <c r="O194" s="63"/>
    </row>
    <row r="195" spans="2:15" s="47" customFormat="1" ht="57.6" customHeight="1" x14ac:dyDescent="0.3">
      <c r="B195" s="111"/>
      <c r="C195" s="110"/>
      <c r="D195" s="110"/>
      <c r="E195" s="123" t="s">
        <v>146</v>
      </c>
      <c r="F195" s="123"/>
      <c r="G195" s="121" t="s">
        <v>41</v>
      </c>
      <c r="H195" s="121"/>
      <c r="I195" s="78" t="s">
        <v>42</v>
      </c>
      <c r="J195" s="79" t="s">
        <v>43</v>
      </c>
      <c r="K195" s="80"/>
      <c r="L195" s="122" t="s">
        <v>44</v>
      </c>
      <c r="M195" s="122"/>
      <c r="N195" s="122"/>
      <c r="O195" s="63"/>
    </row>
    <row r="196" spans="2:15" s="47" customFormat="1" ht="62.4" customHeight="1" x14ac:dyDescent="0.3">
      <c r="B196" s="111"/>
      <c r="C196" s="110"/>
      <c r="D196" s="110"/>
      <c r="E196" s="123" t="s">
        <v>147</v>
      </c>
      <c r="F196" s="123"/>
      <c r="G196" s="121" t="s">
        <v>41</v>
      </c>
      <c r="H196" s="121"/>
      <c r="I196" s="78" t="s">
        <v>42</v>
      </c>
      <c r="J196" s="79" t="s">
        <v>43</v>
      </c>
      <c r="K196" s="80"/>
      <c r="L196" s="122" t="s">
        <v>44</v>
      </c>
      <c r="M196" s="122"/>
      <c r="N196" s="122"/>
      <c r="O196" s="63"/>
    </row>
    <row r="197" spans="2:15" s="47" customFormat="1" ht="57.6" customHeight="1" x14ac:dyDescent="0.3">
      <c r="B197" s="111"/>
      <c r="C197" s="110"/>
      <c r="D197" s="110"/>
      <c r="E197" s="123" t="s">
        <v>148</v>
      </c>
      <c r="F197" s="123"/>
      <c r="G197" s="121" t="s">
        <v>41</v>
      </c>
      <c r="H197" s="121"/>
      <c r="I197" s="78" t="s">
        <v>42</v>
      </c>
      <c r="J197" s="79" t="s">
        <v>43</v>
      </c>
      <c r="K197" s="80"/>
      <c r="L197" s="122" t="s">
        <v>44</v>
      </c>
      <c r="M197" s="122"/>
      <c r="N197" s="122"/>
      <c r="O197" s="63"/>
    </row>
    <row r="198" spans="2:15" s="47" customFormat="1" ht="45.75" customHeight="1" x14ac:dyDescent="0.3">
      <c r="B198" s="111"/>
      <c r="C198" s="110"/>
      <c r="D198" s="110"/>
      <c r="E198" s="123" t="s">
        <v>149</v>
      </c>
      <c r="F198" s="123"/>
      <c r="G198" s="121" t="s">
        <v>41</v>
      </c>
      <c r="H198" s="121"/>
      <c r="I198" s="78" t="s">
        <v>42</v>
      </c>
      <c r="J198" s="79" t="s">
        <v>43</v>
      </c>
      <c r="K198" s="80"/>
      <c r="L198" s="122" t="s">
        <v>44</v>
      </c>
      <c r="M198" s="122"/>
      <c r="N198" s="122"/>
      <c r="O198" s="63"/>
    </row>
    <row r="199" spans="2:15" s="47" customFormat="1" ht="13.8" customHeight="1" x14ac:dyDescent="0.25">
      <c r="B199" s="111"/>
      <c r="C199" s="110"/>
      <c r="D199" s="110"/>
      <c r="E199" s="119" t="s">
        <v>150</v>
      </c>
      <c r="F199" s="119"/>
      <c r="G199" s="119"/>
      <c r="H199" s="119"/>
      <c r="I199" s="119"/>
      <c r="J199" s="119"/>
      <c r="K199" s="119"/>
      <c r="L199" s="119"/>
      <c r="M199" s="119"/>
      <c r="N199" s="119"/>
      <c r="O199" s="63"/>
    </row>
    <row r="200" spans="2:15" s="47" customFormat="1" ht="42.75" customHeight="1" x14ac:dyDescent="0.3">
      <c r="B200" s="111"/>
      <c r="C200" s="110"/>
      <c r="D200" s="110"/>
      <c r="E200" s="123" t="s">
        <v>151</v>
      </c>
      <c r="F200" s="123"/>
      <c r="G200" s="121" t="s">
        <v>41</v>
      </c>
      <c r="H200" s="121"/>
      <c r="I200" s="78" t="s">
        <v>42</v>
      </c>
      <c r="J200" s="79" t="s">
        <v>43</v>
      </c>
      <c r="K200" s="80"/>
      <c r="L200" s="122" t="s">
        <v>44</v>
      </c>
      <c r="M200" s="122"/>
      <c r="N200" s="122"/>
      <c r="O200" s="63"/>
    </row>
    <row r="201" spans="2:15" s="47" customFormat="1" ht="42.75" customHeight="1" x14ac:dyDescent="0.25">
      <c r="B201" s="111"/>
      <c r="C201" s="110"/>
      <c r="D201" s="110"/>
      <c r="E201" s="119" t="s">
        <v>67</v>
      </c>
      <c r="F201" s="119"/>
      <c r="G201" s="119"/>
      <c r="H201" s="119"/>
      <c r="I201" s="119"/>
      <c r="J201" s="119"/>
      <c r="K201" s="119"/>
      <c r="L201" s="119"/>
      <c r="M201" s="119"/>
      <c r="N201" s="119"/>
      <c r="O201" s="63"/>
    </row>
    <row r="202" spans="2:15" s="47" customFormat="1" ht="42.75" customHeight="1" x14ac:dyDescent="0.3">
      <c r="B202" s="111"/>
      <c r="C202" s="110"/>
      <c r="D202" s="110"/>
      <c r="E202" s="123" t="s">
        <v>152</v>
      </c>
      <c r="F202" s="123"/>
      <c r="G202" s="121" t="s">
        <v>41</v>
      </c>
      <c r="H202" s="121"/>
      <c r="I202" s="78" t="s">
        <v>42</v>
      </c>
      <c r="J202" s="79" t="s">
        <v>43</v>
      </c>
      <c r="K202" s="80"/>
      <c r="L202" s="122" t="s">
        <v>44</v>
      </c>
      <c r="M202" s="122"/>
      <c r="N202" s="122"/>
      <c r="O202" s="63"/>
    </row>
    <row r="203" spans="2:15" s="47" customFormat="1" ht="13.8" customHeight="1" x14ac:dyDescent="0.3">
      <c r="B203" s="111"/>
      <c r="C203" s="110"/>
      <c r="D203" s="110"/>
      <c r="E203" s="123" t="s">
        <v>153</v>
      </c>
      <c r="F203" s="123"/>
      <c r="G203" s="121" t="s">
        <v>41</v>
      </c>
      <c r="H203" s="121"/>
      <c r="I203" s="78" t="s">
        <v>42</v>
      </c>
      <c r="J203" s="79" t="s">
        <v>43</v>
      </c>
      <c r="K203" s="80"/>
      <c r="L203" s="122" t="s">
        <v>44</v>
      </c>
      <c r="M203" s="122"/>
      <c r="N203" s="122"/>
      <c r="O203" s="63"/>
    </row>
    <row r="204" spans="2:15" s="47" customFormat="1" ht="42" customHeight="1" x14ac:dyDescent="0.3">
      <c r="B204" s="111"/>
      <c r="C204" s="110"/>
      <c r="D204" s="110"/>
      <c r="E204" s="123" t="s">
        <v>154</v>
      </c>
      <c r="F204" s="123"/>
      <c r="G204" s="121" t="s">
        <v>41</v>
      </c>
      <c r="H204" s="121"/>
      <c r="I204" s="78" t="s">
        <v>42</v>
      </c>
      <c r="J204" s="79" t="s">
        <v>43</v>
      </c>
      <c r="K204" s="80"/>
      <c r="L204" s="122" t="s">
        <v>44</v>
      </c>
      <c r="M204" s="122"/>
      <c r="N204" s="122"/>
      <c r="O204" s="63"/>
    </row>
    <row r="205" spans="2:15" s="47" customFormat="1" ht="13.8" customHeight="1" x14ac:dyDescent="0.3">
      <c r="B205" s="111"/>
      <c r="C205" s="110"/>
      <c r="D205" s="110"/>
      <c r="E205" s="123" t="s">
        <v>155</v>
      </c>
      <c r="F205" s="123"/>
      <c r="G205" s="121" t="s">
        <v>41</v>
      </c>
      <c r="H205" s="121"/>
      <c r="I205" s="78" t="s">
        <v>42</v>
      </c>
      <c r="J205" s="79" t="s">
        <v>43</v>
      </c>
      <c r="K205" s="80"/>
      <c r="L205" s="122" t="s">
        <v>44</v>
      </c>
      <c r="M205" s="122"/>
      <c r="N205" s="122"/>
      <c r="O205" s="63"/>
    </row>
    <row r="206" spans="2:15" s="47" customFormat="1" ht="13.8" customHeight="1" x14ac:dyDescent="0.3">
      <c r="B206" s="111"/>
      <c r="C206" s="110"/>
      <c r="D206" s="110"/>
      <c r="E206" s="123" t="s">
        <v>156</v>
      </c>
      <c r="F206" s="123"/>
      <c r="G206" s="121" t="s">
        <v>41</v>
      </c>
      <c r="H206" s="121"/>
      <c r="I206" s="78" t="s">
        <v>42</v>
      </c>
      <c r="J206" s="79" t="s">
        <v>43</v>
      </c>
      <c r="K206" s="80"/>
      <c r="L206" s="122" t="s">
        <v>44</v>
      </c>
      <c r="M206" s="122"/>
      <c r="N206" s="122"/>
      <c r="O206" s="63"/>
    </row>
    <row r="207" spans="2:15" s="47" customFormat="1" ht="48.75" customHeight="1" x14ac:dyDescent="0.25">
      <c r="B207" s="111"/>
      <c r="C207" s="110"/>
      <c r="D207" s="110"/>
      <c r="E207" s="119" t="s">
        <v>135</v>
      </c>
      <c r="F207" s="119"/>
      <c r="G207" s="119"/>
      <c r="H207" s="119"/>
      <c r="I207" s="119"/>
      <c r="J207" s="119"/>
      <c r="K207" s="119"/>
      <c r="L207" s="119"/>
      <c r="M207" s="119"/>
      <c r="N207" s="119"/>
      <c r="O207" s="63"/>
    </row>
    <row r="208" spans="2:15" s="47" customFormat="1" ht="13.8" customHeight="1" x14ac:dyDescent="0.3">
      <c r="B208" s="111"/>
      <c r="C208" s="110"/>
      <c r="D208" s="110"/>
      <c r="E208" s="123" t="s">
        <v>157</v>
      </c>
      <c r="F208" s="123"/>
      <c r="G208" s="121" t="s">
        <v>41</v>
      </c>
      <c r="H208" s="121"/>
      <c r="I208" s="78" t="s">
        <v>42</v>
      </c>
      <c r="J208" s="79" t="s">
        <v>43</v>
      </c>
      <c r="K208" s="80"/>
      <c r="L208" s="122" t="s">
        <v>44</v>
      </c>
      <c r="M208" s="122"/>
      <c r="N208" s="122"/>
      <c r="O208" s="63"/>
    </row>
    <row r="209" spans="2:15" s="47" customFormat="1" ht="70.5" customHeight="1" x14ac:dyDescent="0.3">
      <c r="B209" s="111"/>
      <c r="C209" s="110"/>
      <c r="D209" s="110"/>
      <c r="E209" s="123" t="s">
        <v>158</v>
      </c>
      <c r="F209" s="123"/>
      <c r="G209" s="121" t="s">
        <v>41</v>
      </c>
      <c r="H209" s="121"/>
      <c r="I209" s="78" t="s">
        <v>42</v>
      </c>
      <c r="J209" s="79" t="s">
        <v>43</v>
      </c>
      <c r="K209" s="80"/>
      <c r="L209" s="122" t="s">
        <v>44</v>
      </c>
      <c r="M209" s="122"/>
      <c r="N209" s="122"/>
      <c r="O209" s="63"/>
    </row>
    <row r="210" spans="2:15" s="47" customFormat="1" ht="70.5" customHeight="1" x14ac:dyDescent="0.3">
      <c r="B210" s="111"/>
      <c r="C210" s="110"/>
      <c r="D210" s="110"/>
      <c r="E210" s="123" t="s">
        <v>159</v>
      </c>
      <c r="F210" s="123"/>
      <c r="G210" s="121" t="s">
        <v>41</v>
      </c>
      <c r="H210" s="121"/>
      <c r="I210" s="78" t="s">
        <v>42</v>
      </c>
      <c r="J210" s="79" t="s">
        <v>43</v>
      </c>
      <c r="K210" s="80"/>
      <c r="L210" s="122" t="s">
        <v>44</v>
      </c>
      <c r="M210" s="122"/>
      <c r="N210" s="122"/>
      <c r="O210" s="63"/>
    </row>
    <row r="211" spans="2:15" s="47" customFormat="1" ht="70.5" customHeight="1" x14ac:dyDescent="0.25">
      <c r="B211" s="111"/>
      <c r="C211" s="110"/>
      <c r="D211" s="110"/>
      <c r="E211" s="119" t="s">
        <v>77</v>
      </c>
      <c r="F211" s="119"/>
      <c r="G211" s="119"/>
      <c r="H211" s="119"/>
      <c r="I211" s="119"/>
      <c r="J211" s="119"/>
      <c r="K211" s="119"/>
      <c r="L211" s="119"/>
      <c r="M211" s="119"/>
      <c r="N211" s="119"/>
      <c r="O211" s="63"/>
    </row>
    <row r="212" spans="2:15" s="47" customFormat="1" ht="70.5" customHeight="1" x14ac:dyDescent="0.3">
      <c r="B212" s="111"/>
      <c r="C212" s="110"/>
      <c r="D212" s="110"/>
      <c r="E212" s="123" t="s">
        <v>160</v>
      </c>
      <c r="F212" s="123"/>
      <c r="G212" s="121" t="s">
        <v>41</v>
      </c>
      <c r="H212" s="121"/>
      <c r="I212" s="78" t="s">
        <v>42</v>
      </c>
      <c r="J212" s="79" t="s">
        <v>43</v>
      </c>
      <c r="K212" s="80"/>
      <c r="L212" s="122" t="s">
        <v>44</v>
      </c>
      <c r="M212" s="122"/>
      <c r="N212" s="122"/>
      <c r="O212" s="63"/>
    </row>
    <row r="213" spans="2:15" s="47" customFormat="1" ht="70.5" customHeight="1" x14ac:dyDescent="0.25">
      <c r="B213" s="111"/>
      <c r="C213" s="110"/>
      <c r="D213" s="110"/>
      <c r="E213" s="125" t="s">
        <v>161</v>
      </c>
      <c r="F213" s="125"/>
      <c r="G213" s="125"/>
      <c r="H213" s="125"/>
      <c r="I213" s="125"/>
      <c r="J213" s="125"/>
      <c r="K213" s="125"/>
      <c r="L213" s="125"/>
      <c r="M213" s="125"/>
      <c r="N213" s="125"/>
      <c r="O213" s="63"/>
    </row>
    <row r="214" spans="2:15" s="47" customFormat="1" ht="70.5" customHeight="1" x14ac:dyDescent="0.25">
      <c r="B214" s="111"/>
      <c r="C214" s="110"/>
      <c r="D214" s="110"/>
      <c r="E214" s="119" t="s">
        <v>56</v>
      </c>
      <c r="F214" s="119"/>
      <c r="G214" s="119"/>
      <c r="H214" s="119"/>
      <c r="I214" s="119"/>
      <c r="J214" s="119"/>
      <c r="K214" s="119"/>
      <c r="L214" s="119"/>
      <c r="M214" s="119"/>
      <c r="N214" s="119"/>
      <c r="O214" s="63"/>
    </row>
    <row r="215" spans="2:15" s="47" customFormat="1" ht="70.5" customHeight="1" x14ac:dyDescent="0.3">
      <c r="B215" s="111"/>
      <c r="C215" s="110"/>
      <c r="D215" s="110"/>
      <c r="E215" s="123" t="s">
        <v>163</v>
      </c>
      <c r="F215" s="123"/>
      <c r="G215" s="121" t="s">
        <v>41</v>
      </c>
      <c r="H215" s="121"/>
      <c r="I215" s="78" t="s">
        <v>42</v>
      </c>
      <c r="J215" s="79" t="s">
        <v>43</v>
      </c>
      <c r="K215" s="80"/>
      <c r="L215" s="122" t="s">
        <v>44</v>
      </c>
      <c r="M215" s="122"/>
      <c r="N215" s="122"/>
      <c r="O215" s="63"/>
    </row>
    <row r="216" spans="2:15" s="47" customFormat="1" ht="13.8" customHeight="1" x14ac:dyDescent="0.3">
      <c r="B216" s="111"/>
      <c r="C216" s="110"/>
      <c r="D216" s="110"/>
      <c r="E216" s="123" t="s">
        <v>164</v>
      </c>
      <c r="F216" s="123"/>
      <c r="G216" s="121" t="s">
        <v>41</v>
      </c>
      <c r="H216" s="121"/>
      <c r="I216" s="78" t="s">
        <v>42</v>
      </c>
      <c r="J216" s="79" t="s">
        <v>43</v>
      </c>
      <c r="K216" s="80"/>
      <c r="L216" s="122" t="s">
        <v>44</v>
      </c>
      <c r="M216" s="122"/>
      <c r="N216" s="122"/>
      <c r="O216" s="63"/>
    </row>
    <row r="217" spans="2:15" s="47" customFormat="1" ht="111" customHeight="1" x14ac:dyDescent="0.3">
      <c r="B217" s="111"/>
      <c r="C217" s="110"/>
      <c r="D217" s="110"/>
      <c r="E217" s="123" t="s">
        <v>165</v>
      </c>
      <c r="F217" s="123"/>
      <c r="G217" s="121" t="s">
        <v>41</v>
      </c>
      <c r="H217" s="121"/>
      <c r="I217" s="78" t="s">
        <v>42</v>
      </c>
      <c r="J217" s="79" t="s">
        <v>43</v>
      </c>
      <c r="K217" s="80"/>
      <c r="L217" s="122" t="s">
        <v>44</v>
      </c>
      <c r="M217" s="122"/>
      <c r="N217" s="122"/>
      <c r="O217" s="63"/>
    </row>
    <row r="218" spans="2:15" s="47" customFormat="1" ht="13.8" customHeight="1" x14ac:dyDescent="0.3">
      <c r="B218" s="111"/>
      <c r="C218" s="110"/>
      <c r="D218" s="110"/>
      <c r="E218" s="123" t="s">
        <v>166</v>
      </c>
      <c r="F218" s="123"/>
      <c r="G218" s="121" t="s">
        <v>41</v>
      </c>
      <c r="H218" s="121"/>
      <c r="I218" s="78" t="s">
        <v>42</v>
      </c>
      <c r="J218" s="79" t="s">
        <v>43</v>
      </c>
      <c r="K218" s="80"/>
      <c r="L218" s="122" t="s">
        <v>44</v>
      </c>
      <c r="M218" s="122"/>
      <c r="N218" s="122"/>
      <c r="O218" s="63"/>
    </row>
    <row r="219" spans="2:15" s="47" customFormat="1" ht="125.4" customHeight="1" x14ac:dyDescent="0.3">
      <c r="B219" s="111"/>
      <c r="C219" s="110"/>
      <c r="D219" s="110"/>
      <c r="E219" s="123" t="s">
        <v>167</v>
      </c>
      <c r="F219" s="123"/>
      <c r="G219" s="121" t="s">
        <v>41</v>
      </c>
      <c r="H219" s="121"/>
      <c r="I219" s="78" t="s">
        <v>42</v>
      </c>
      <c r="J219" s="79" t="s">
        <v>43</v>
      </c>
      <c r="K219" s="80"/>
      <c r="L219" s="122" t="s">
        <v>44</v>
      </c>
      <c r="M219" s="122"/>
      <c r="N219" s="122"/>
      <c r="O219" s="63"/>
    </row>
    <row r="220" spans="2:15" s="47" customFormat="1" ht="13.8" customHeight="1" x14ac:dyDescent="0.3">
      <c r="B220" s="111"/>
      <c r="C220" s="110"/>
      <c r="D220" s="110"/>
      <c r="E220" s="123" t="s">
        <v>168</v>
      </c>
      <c r="F220" s="123"/>
      <c r="G220" s="121" t="s">
        <v>41</v>
      </c>
      <c r="H220" s="121"/>
      <c r="I220" s="78" t="s">
        <v>42</v>
      </c>
      <c r="J220" s="79" t="s">
        <v>43</v>
      </c>
      <c r="K220" s="80"/>
      <c r="L220" s="122" t="s">
        <v>44</v>
      </c>
      <c r="M220" s="122"/>
      <c r="N220" s="122"/>
      <c r="O220" s="63"/>
    </row>
    <row r="221" spans="2:15" s="47" customFormat="1" ht="44.25" customHeight="1" x14ac:dyDescent="0.3">
      <c r="B221" s="111"/>
      <c r="C221" s="110"/>
      <c r="D221" s="110"/>
      <c r="E221" s="123" t="s">
        <v>169</v>
      </c>
      <c r="F221" s="123"/>
      <c r="G221" s="121" t="s">
        <v>41</v>
      </c>
      <c r="H221" s="121"/>
      <c r="I221" s="78" t="s">
        <v>42</v>
      </c>
      <c r="J221" s="79" t="s">
        <v>43</v>
      </c>
      <c r="K221" s="80"/>
      <c r="L221" s="122" t="s">
        <v>44</v>
      </c>
      <c r="M221" s="122"/>
      <c r="N221" s="122"/>
      <c r="O221" s="63"/>
    </row>
    <row r="222" spans="2:15" s="47" customFormat="1" ht="63" customHeight="1" x14ac:dyDescent="0.25">
      <c r="B222" s="111"/>
      <c r="C222" s="110"/>
      <c r="D222" s="110"/>
      <c r="E222" s="119" t="s">
        <v>150</v>
      </c>
      <c r="F222" s="119"/>
      <c r="G222" s="119"/>
      <c r="H222" s="119"/>
      <c r="I222" s="119"/>
      <c r="J222" s="119"/>
      <c r="K222" s="119"/>
      <c r="L222" s="119"/>
      <c r="M222" s="119"/>
      <c r="N222" s="119"/>
      <c r="O222" s="63"/>
    </row>
    <row r="223" spans="2:15" s="47" customFormat="1" ht="63" customHeight="1" x14ac:dyDescent="0.3">
      <c r="B223" s="111"/>
      <c r="C223" s="110"/>
      <c r="D223" s="110"/>
      <c r="E223" s="123" t="s">
        <v>170</v>
      </c>
      <c r="F223" s="123"/>
      <c r="G223" s="121" t="s">
        <v>41</v>
      </c>
      <c r="H223" s="121"/>
      <c r="I223" s="78" t="s">
        <v>42</v>
      </c>
      <c r="J223" s="79" t="s">
        <v>43</v>
      </c>
      <c r="K223" s="80"/>
      <c r="L223" s="122" t="s">
        <v>44</v>
      </c>
      <c r="M223" s="122"/>
      <c r="N223" s="122"/>
      <c r="O223" s="63"/>
    </row>
    <row r="224" spans="2:15" s="47" customFormat="1" ht="51.75" customHeight="1" x14ac:dyDescent="0.25">
      <c r="B224" s="111"/>
      <c r="C224" s="110"/>
      <c r="D224" s="110"/>
      <c r="E224" s="119" t="s">
        <v>67</v>
      </c>
      <c r="F224" s="119"/>
      <c r="G224" s="119"/>
      <c r="H224" s="119"/>
      <c r="I224" s="119"/>
      <c r="J224" s="119"/>
      <c r="K224" s="119"/>
      <c r="L224" s="119"/>
      <c r="M224" s="119"/>
      <c r="N224" s="119"/>
      <c r="O224" s="63"/>
    </row>
    <row r="225" spans="2:15" s="47" customFormat="1" ht="13.8" customHeight="1" x14ac:dyDescent="0.3">
      <c r="B225" s="111"/>
      <c r="C225" s="110"/>
      <c r="D225" s="110"/>
      <c r="E225" s="123" t="s">
        <v>171</v>
      </c>
      <c r="F225" s="123"/>
      <c r="G225" s="121" t="s">
        <v>41</v>
      </c>
      <c r="H225" s="121"/>
      <c r="I225" s="78" t="s">
        <v>42</v>
      </c>
      <c r="J225" s="79" t="s">
        <v>43</v>
      </c>
      <c r="K225" s="80"/>
      <c r="L225" s="122" t="s">
        <v>44</v>
      </c>
      <c r="M225" s="122"/>
      <c r="N225" s="122"/>
      <c r="O225" s="63"/>
    </row>
    <row r="226" spans="2:15" s="47" customFormat="1" ht="60" customHeight="1" x14ac:dyDescent="0.25">
      <c r="B226" s="111"/>
      <c r="C226" s="110"/>
      <c r="D226" s="110"/>
      <c r="E226" s="119" t="s">
        <v>135</v>
      </c>
      <c r="F226" s="119"/>
      <c r="G226" s="119"/>
      <c r="H226" s="119"/>
      <c r="I226" s="119"/>
      <c r="J226" s="119"/>
      <c r="K226" s="119"/>
      <c r="L226" s="119"/>
      <c r="M226" s="119"/>
      <c r="N226" s="119"/>
      <c r="O226" s="63"/>
    </row>
    <row r="227" spans="2:15" s="47" customFormat="1" ht="60" customHeight="1" x14ac:dyDescent="0.3">
      <c r="B227" s="111"/>
      <c r="C227" s="110"/>
      <c r="D227" s="110"/>
      <c r="E227" s="123" t="s">
        <v>172</v>
      </c>
      <c r="F227" s="123"/>
      <c r="G227" s="121" t="s">
        <v>41</v>
      </c>
      <c r="H227" s="121"/>
      <c r="I227" s="78" t="s">
        <v>42</v>
      </c>
      <c r="J227" s="79" t="s">
        <v>43</v>
      </c>
      <c r="K227" s="80"/>
      <c r="L227" s="122" t="s">
        <v>44</v>
      </c>
      <c r="M227" s="122"/>
      <c r="N227" s="122"/>
      <c r="O227" s="63"/>
    </row>
    <row r="228" spans="2:15" s="47" customFormat="1" ht="23.25" customHeight="1" x14ac:dyDescent="0.3">
      <c r="B228" s="111"/>
      <c r="C228" s="110"/>
      <c r="D228" s="110"/>
      <c r="E228" s="123" t="s">
        <v>173</v>
      </c>
      <c r="F228" s="123"/>
      <c r="G228" s="121" t="s">
        <v>41</v>
      </c>
      <c r="H228" s="121"/>
      <c r="I228" s="78" t="s">
        <v>42</v>
      </c>
      <c r="J228" s="79" t="s">
        <v>43</v>
      </c>
      <c r="K228" s="80"/>
      <c r="L228" s="122" t="s">
        <v>44</v>
      </c>
      <c r="M228" s="122"/>
      <c r="N228" s="122"/>
      <c r="O228" s="63"/>
    </row>
    <row r="229" spans="2:15" s="47" customFormat="1" ht="33" customHeight="1" x14ac:dyDescent="0.3">
      <c r="B229" s="111"/>
      <c r="C229" s="110"/>
      <c r="D229" s="110"/>
      <c r="E229" s="123" t="s">
        <v>174</v>
      </c>
      <c r="F229" s="123"/>
      <c r="G229" s="121" t="s">
        <v>41</v>
      </c>
      <c r="H229" s="121"/>
      <c r="I229" s="78" t="s">
        <v>42</v>
      </c>
      <c r="J229" s="79" t="s">
        <v>43</v>
      </c>
      <c r="K229" s="80"/>
      <c r="L229" s="122" t="s">
        <v>44</v>
      </c>
      <c r="M229" s="122"/>
      <c r="N229" s="122"/>
      <c r="O229" s="63"/>
    </row>
    <row r="230" spans="2:15" s="47" customFormat="1" ht="13.8" customHeight="1" x14ac:dyDescent="0.3">
      <c r="B230" s="111"/>
      <c r="C230" s="110"/>
      <c r="D230" s="110"/>
      <c r="E230" s="123" t="s">
        <v>175</v>
      </c>
      <c r="F230" s="123"/>
      <c r="G230" s="121" t="s">
        <v>41</v>
      </c>
      <c r="H230" s="121"/>
      <c r="I230" s="78" t="s">
        <v>42</v>
      </c>
      <c r="J230" s="79" t="s">
        <v>43</v>
      </c>
      <c r="K230" s="80"/>
      <c r="L230" s="122" t="s">
        <v>44</v>
      </c>
      <c r="M230" s="122"/>
      <c r="N230" s="122"/>
      <c r="O230" s="63"/>
    </row>
    <row r="231" spans="2:15" s="47" customFormat="1" ht="60" customHeight="1" x14ac:dyDescent="0.25">
      <c r="B231" s="111"/>
      <c r="C231" s="110"/>
      <c r="D231" s="110"/>
      <c r="E231" s="119" t="s">
        <v>82</v>
      </c>
      <c r="F231" s="119"/>
      <c r="G231" s="119"/>
      <c r="H231" s="119"/>
      <c r="I231" s="119"/>
      <c r="J231" s="119"/>
      <c r="K231" s="119"/>
      <c r="L231" s="119"/>
      <c r="M231" s="119"/>
      <c r="N231" s="119"/>
      <c r="O231" s="63"/>
    </row>
    <row r="232" spans="2:15" s="47" customFormat="1" ht="60" customHeight="1" x14ac:dyDescent="0.3">
      <c r="B232" s="111"/>
      <c r="C232" s="110"/>
      <c r="D232" s="110"/>
      <c r="E232" s="123" t="s">
        <v>176</v>
      </c>
      <c r="F232" s="123"/>
      <c r="G232" s="121" t="s">
        <v>41</v>
      </c>
      <c r="H232" s="121"/>
      <c r="I232" s="78" t="s">
        <v>42</v>
      </c>
      <c r="J232" s="79" t="s">
        <v>43</v>
      </c>
      <c r="K232" s="80"/>
      <c r="L232" s="122" t="s">
        <v>44</v>
      </c>
      <c r="M232" s="122"/>
      <c r="N232" s="122"/>
      <c r="O232" s="63"/>
    </row>
    <row r="233" spans="2:15" s="47" customFormat="1" ht="60" customHeight="1" x14ac:dyDescent="0.3">
      <c r="B233" s="111"/>
      <c r="C233" s="110"/>
      <c r="D233" s="110"/>
      <c r="E233" s="123" t="s">
        <v>177</v>
      </c>
      <c r="F233" s="123"/>
      <c r="G233" s="121" t="s">
        <v>41</v>
      </c>
      <c r="H233" s="121"/>
      <c r="I233" s="78" t="s">
        <v>42</v>
      </c>
      <c r="J233" s="79" t="s">
        <v>43</v>
      </c>
      <c r="K233" s="80"/>
      <c r="L233" s="122" t="s">
        <v>44</v>
      </c>
      <c r="M233" s="122"/>
      <c r="N233" s="122"/>
      <c r="O233" s="63"/>
    </row>
    <row r="234" spans="2:15" s="47" customFormat="1" ht="60" customHeight="1" x14ac:dyDescent="0.25">
      <c r="B234" s="111"/>
      <c r="C234" s="341" t="s">
        <v>178</v>
      </c>
      <c r="D234" s="341"/>
      <c r="E234" s="126" t="s">
        <v>37</v>
      </c>
      <c r="F234" s="126"/>
      <c r="G234" s="126"/>
      <c r="H234" s="126"/>
      <c r="I234" s="126"/>
      <c r="J234" s="126"/>
      <c r="K234" s="126"/>
      <c r="L234" s="126"/>
      <c r="M234" s="126"/>
      <c r="N234" s="126"/>
      <c r="O234" s="63"/>
    </row>
    <row r="235" spans="2:15" s="47" customFormat="1" ht="73.8" customHeight="1" x14ac:dyDescent="0.25">
      <c r="B235" s="111"/>
      <c r="C235" s="341"/>
      <c r="D235" s="341"/>
      <c r="E235" s="125" t="s">
        <v>38</v>
      </c>
      <c r="F235" s="125"/>
      <c r="G235" s="125"/>
      <c r="H235" s="125"/>
      <c r="I235" s="125"/>
      <c r="J235" s="125"/>
      <c r="K235" s="125"/>
      <c r="L235" s="125"/>
      <c r="M235" s="125"/>
      <c r="N235" s="125"/>
      <c r="O235" s="63"/>
    </row>
    <row r="236" spans="2:15" s="47" customFormat="1" ht="73.8" customHeight="1" x14ac:dyDescent="0.25">
      <c r="B236" s="111"/>
      <c r="C236" s="341"/>
      <c r="D236" s="341"/>
      <c r="E236" s="119" t="s">
        <v>39</v>
      </c>
      <c r="F236" s="119"/>
      <c r="G236" s="119"/>
      <c r="H236" s="119"/>
      <c r="I236" s="119"/>
      <c r="J236" s="119"/>
      <c r="K236" s="119"/>
      <c r="L236" s="119"/>
      <c r="M236" s="119"/>
      <c r="N236" s="119"/>
      <c r="O236" s="63"/>
    </row>
    <row r="237" spans="2:15" s="47" customFormat="1" ht="60" customHeight="1" x14ac:dyDescent="0.3">
      <c r="B237" s="111"/>
      <c r="C237" s="341"/>
      <c r="D237" s="341"/>
      <c r="E237" s="123" t="s">
        <v>179</v>
      </c>
      <c r="F237" s="123"/>
      <c r="G237" s="121" t="s">
        <v>178</v>
      </c>
      <c r="H237" s="121"/>
      <c r="I237" s="78" t="s">
        <v>42</v>
      </c>
      <c r="J237" s="79" t="s">
        <v>43</v>
      </c>
      <c r="K237" s="80"/>
      <c r="L237" s="122" t="s">
        <v>180</v>
      </c>
      <c r="M237" s="122"/>
      <c r="N237" s="122"/>
      <c r="O237" s="63"/>
    </row>
    <row r="238" spans="2:15" s="47" customFormat="1" ht="60" customHeight="1" x14ac:dyDescent="0.3">
      <c r="B238" s="111"/>
      <c r="C238" s="341"/>
      <c r="D238" s="341"/>
      <c r="E238" s="123" t="s">
        <v>181</v>
      </c>
      <c r="F238" s="123"/>
      <c r="G238" s="121" t="s">
        <v>178</v>
      </c>
      <c r="H238" s="121"/>
      <c r="I238" s="78" t="s">
        <v>42</v>
      </c>
      <c r="J238" s="79" t="s">
        <v>43</v>
      </c>
      <c r="K238" s="80"/>
      <c r="L238" s="122" t="s">
        <v>180</v>
      </c>
      <c r="M238" s="122"/>
      <c r="N238" s="122"/>
      <c r="O238" s="63"/>
    </row>
    <row r="239" spans="2:15" s="47" customFormat="1" ht="13.8" customHeight="1" x14ac:dyDescent="0.3">
      <c r="B239" s="111"/>
      <c r="C239" s="341"/>
      <c r="D239" s="341"/>
      <c r="E239" s="123" t="s">
        <v>182</v>
      </c>
      <c r="F239" s="123"/>
      <c r="G239" s="121" t="s">
        <v>178</v>
      </c>
      <c r="H239" s="121"/>
      <c r="I239" s="78" t="s">
        <v>42</v>
      </c>
      <c r="J239" s="79" t="s">
        <v>43</v>
      </c>
      <c r="K239" s="80"/>
      <c r="L239" s="122" t="s">
        <v>180</v>
      </c>
      <c r="M239" s="122"/>
      <c r="N239" s="122"/>
      <c r="O239" s="63"/>
    </row>
    <row r="240" spans="2:15" s="47" customFormat="1" ht="60" customHeight="1" x14ac:dyDescent="0.3">
      <c r="B240" s="111"/>
      <c r="C240" s="341"/>
      <c r="D240" s="341"/>
      <c r="E240" s="123" t="s">
        <v>183</v>
      </c>
      <c r="F240" s="123"/>
      <c r="G240" s="121" t="s">
        <v>178</v>
      </c>
      <c r="H240" s="121"/>
      <c r="I240" s="78" t="s">
        <v>42</v>
      </c>
      <c r="J240" s="79" t="s">
        <v>43</v>
      </c>
      <c r="K240" s="80"/>
      <c r="L240" s="122" t="s">
        <v>180</v>
      </c>
      <c r="M240" s="122"/>
      <c r="N240" s="122"/>
      <c r="O240" s="63"/>
    </row>
    <row r="241" spans="2:15" s="47" customFormat="1" ht="60" customHeight="1" x14ac:dyDescent="0.3">
      <c r="B241" s="111"/>
      <c r="C241" s="341"/>
      <c r="D241" s="341"/>
      <c r="E241" s="123" t="s">
        <v>184</v>
      </c>
      <c r="F241" s="123"/>
      <c r="G241" s="121" t="s">
        <v>178</v>
      </c>
      <c r="H241" s="121"/>
      <c r="I241" s="78" t="s">
        <v>42</v>
      </c>
      <c r="J241" s="79" t="s">
        <v>43</v>
      </c>
      <c r="K241" s="80"/>
      <c r="L241" s="122" t="s">
        <v>180</v>
      </c>
      <c r="M241" s="122"/>
      <c r="N241" s="122"/>
      <c r="O241" s="63"/>
    </row>
    <row r="242" spans="2:15" s="47" customFormat="1" ht="13.2" customHeight="1" x14ac:dyDescent="0.3">
      <c r="B242" s="111"/>
      <c r="C242" s="341"/>
      <c r="D242" s="341"/>
      <c r="E242" s="123" t="s">
        <v>185</v>
      </c>
      <c r="F242" s="123"/>
      <c r="G242" s="121" t="s">
        <v>178</v>
      </c>
      <c r="H242" s="121"/>
      <c r="I242" s="78" t="s">
        <v>42</v>
      </c>
      <c r="J242" s="79" t="s">
        <v>43</v>
      </c>
      <c r="K242" s="80"/>
      <c r="L242" s="122" t="s">
        <v>180</v>
      </c>
      <c r="M242" s="122"/>
      <c r="N242" s="122"/>
      <c r="O242" s="63"/>
    </row>
    <row r="243" spans="2:15" s="47" customFormat="1" ht="13.8" customHeight="1" x14ac:dyDescent="0.3">
      <c r="B243" s="111"/>
      <c r="C243" s="341"/>
      <c r="D243" s="341"/>
      <c r="E243" s="123" t="s">
        <v>186</v>
      </c>
      <c r="F243" s="123"/>
      <c r="G243" s="121" t="s">
        <v>178</v>
      </c>
      <c r="H243" s="121"/>
      <c r="I243" s="78" t="s">
        <v>42</v>
      </c>
      <c r="J243" s="79" t="s">
        <v>43</v>
      </c>
      <c r="K243" s="80"/>
      <c r="L243" s="122" t="s">
        <v>180</v>
      </c>
      <c r="M243" s="122"/>
      <c r="N243" s="122"/>
      <c r="O243" s="63"/>
    </row>
    <row r="244" spans="2:15" s="47" customFormat="1" ht="82.2" customHeight="1" x14ac:dyDescent="0.3">
      <c r="B244" s="111"/>
      <c r="C244" s="341"/>
      <c r="D244" s="341"/>
      <c r="E244" s="123" t="s">
        <v>187</v>
      </c>
      <c r="F244" s="123"/>
      <c r="G244" s="121" t="s">
        <v>178</v>
      </c>
      <c r="H244" s="121"/>
      <c r="I244" s="78" t="s">
        <v>42</v>
      </c>
      <c r="J244" s="79" t="s">
        <v>43</v>
      </c>
      <c r="K244" s="80"/>
      <c r="L244" s="122" t="s">
        <v>180</v>
      </c>
      <c r="M244" s="122"/>
      <c r="N244" s="122"/>
      <c r="O244" s="63"/>
    </row>
    <row r="245" spans="2:15" s="47" customFormat="1" ht="60" customHeight="1" x14ac:dyDescent="0.25">
      <c r="B245" s="111"/>
      <c r="C245" s="341"/>
      <c r="D245" s="341"/>
      <c r="E245" s="119" t="s">
        <v>188</v>
      </c>
      <c r="F245" s="119"/>
      <c r="G245" s="119"/>
      <c r="H245" s="119"/>
      <c r="I245" s="119"/>
      <c r="J245" s="119"/>
      <c r="K245" s="119"/>
      <c r="L245" s="119"/>
      <c r="M245" s="119"/>
      <c r="N245" s="119"/>
      <c r="O245" s="63"/>
    </row>
    <row r="246" spans="2:15" s="47" customFormat="1" ht="60" customHeight="1" x14ac:dyDescent="0.3">
      <c r="B246" s="111"/>
      <c r="C246" s="341"/>
      <c r="D246" s="341"/>
      <c r="E246" s="123" t="s">
        <v>189</v>
      </c>
      <c r="F246" s="123"/>
      <c r="G246" s="121" t="s">
        <v>178</v>
      </c>
      <c r="H246" s="121"/>
      <c r="I246" s="78" t="s">
        <v>42</v>
      </c>
      <c r="J246" s="79" t="s">
        <v>43</v>
      </c>
      <c r="K246" s="80"/>
      <c r="L246" s="122" t="s">
        <v>180</v>
      </c>
      <c r="M246" s="122"/>
      <c r="N246" s="122"/>
      <c r="O246" s="63"/>
    </row>
    <row r="247" spans="2:15" s="47" customFormat="1" ht="13.8" customHeight="1" x14ac:dyDescent="0.3">
      <c r="B247" s="111"/>
      <c r="C247" s="341"/>
      <c r="D247" s="341"/>
      <c r="E247" s="123" t="s">
        <v>190</v>
      </c>
      <c r="F247" s="123"/>
      <c r="G247" s="121" t="s">
        <v>178</v>
      </c>
      <c r="H247" s="121"/>
      <c r="I247" s="78" t="s">
        <v>42</v>
      </c>
      <c r="J247" s="79" t="s">
        <v>43</v>
      </c>
      <c r="K247" s="80"/>
      <c r="L247" s="122" t="s">
        <v>180</v>
      </c>
      <c r="M247" s="122"/>
      <c r="N247" s="122"/>
      <c r="O247" s="63"/>
    </row>
    <row r="248" spans="2:15" s="47" customFormat="1" ht="103.8" customHeight="1" x14ac:dyDescent="0.25">
      <c r="B248" s="111"/>
      <c r="C248" s="341"/>
      <c r="D248" s="341"/>
      <c r="E248" s="124" t="s">
        <v>84</v>
      </c>
      <c r="F248" s="124"/>
      <c r="G248" s="124"/>
      <c r="H248" s="124"/>
      <c r="I248" s="124"/>
      <c r="J248" s="124"/>
      <c r="K248" s="124"/>
      <c r="L248" s="124"/>
      <c r="M248" s="124"/>
      <c r="N248" s="124"/>
      <c r="O248" s="63"/>
    </row>
    <row r="249" spans="2:15" s="47" customFormat="1" ht="13.2" customHeight="1" x14ac:dyDescent="0.25">
      <c r="B249" s="111"/>
      <c r="C249" s="341"/>
      <c r="D249" s="341"/>
      <c r="E249" s="119" t="s">
        <v>39</v>
      </c>
      <c r="F249" s="119"/>
      <c r="G249" s="119"/>
      <c r="H249" s="119"/>
      <c r="I249" s="119"/>
      <c r="J249" s="119"/>
      <c r="K249" s="119"/>
      <c r="L249" s="119"/>
      <c r="M249" s="119"/>
      <c r="N249" s="119"/>
      <c r="O249" s="63"/>
    </row>
    <row r="250" spans="2:15" s="47" customFormat="1" ht="13.8" customHeight="1" x14ac:dyDescent="0.3">
      <c r="B250" s="111"/>
      <c r="C250" s="341"/>
      <c r="D250" s="341"/>
      <c r="E250" s="123" t="s">
        <v>191</v>
      </c>
      <c r="F250" s="123"/>
      <c r="G250" s="121" t="s">
        <v>178</v>
      </c>
      <c r="H250" s="121"/>
      <c r="I250" s="78" t="s">
        <v>42</v>
      </c>
      <c r="J250" s="79" t="s">
        <v>43</v>
      </c>
      <c r="K250" s="80"/>
      <c r="L250" s="122" t="s">
        <v>180</v>
      </c>
      <c r="M250" s="122"/>
      <c r="N250" s="122"/>
      <c r="O250" s="63"/>
    </row>
    <row r="251" spans="2:15" s="47" customFormat="1" ht="60" customHeight="1" x14ac:dyDescent="0.3">
      <c r="B251" s="111"/>
      <c r="C251" s="341"/>
      <c r="D251" s="341"/>
      <c r="E251" s="123" t="s">
        <v>192</v>
      </c>
      <c r="F251" s="123"/>
      <c r="G251" s="121" t="s">
        <v>178</v>
      </c>
      <c r="H251" s="121"/>
      <c r="I251" s="78" t="s">
        <v>42</v>
      </c>
      <c r="J251" s="79" t="s">
        <v>43</v>
      </c>
      <c r="K251" s="80"/>
      <c r="L251" s="122" t="s">
        <v>180</v>
      </c>
      <c r="M251" s="122"/>
      <c r="N251" s="122"/>
      <c r="O251" s="63"/>
    </row>
    <row r="252" spans="2:15" s="47" customFormat="1" ht="60" customHeight="1" x14ac:dyDescent="0.3">
      <c r="B252" s="111"/>
      <c r="C252" s="341"/>
      <c r="D252" s="341"/>
      <c r="E252" s="123" t="s">
        <v>193</v>
      </c>
      <c r="F252" s="123"/>
      <c r="G252" s="121" t="s">
        <v>178</v>
      </c>
      <c r="H252" s="121"/>
      <c r="I252" s="78" t="s">
        <v>42</v>
      </c>
      <c r="J252" s="79" t="s">
        <v>43</v>
      </c>
      <c r="K252" s="80"/>
      <c r="L252" s="122" t="s">
        <v>180</v>
      </c>
      <c r="M252" s="122"/>
      <c r="N252" s="122"/>
      <c r="O252" s="63"/>
    </row>
    <row r="253" spans="2:15" s="47" customFormat="1" ht="13.8" customHeight="1" x14ac:dyDescent="0.25">
      <c r="B253" s="111"/>
      <c r="C253" s="341"/>
      <c r="D253" s="341"/>
      <c r="E253" s="119" t="s">
        <v>194</v>
      </c>
      <c r="F253" s="119"/>
      <c r="G253" s="119"/>
      <c r="H253" s="119"/>
      <c r="I253" s="119"/>
      <c r="J253" s="119"/>
      <c r="K253" s="119"/>
      <c r="L253" s="119"/>
      <c r="M253" s="119"/>
      <c r="N253" s="119"/>
      <c r="O253" s="63"/>
    </row>
    <row r="254" spans="2:15" s="47" customFormat="1" ht="60" customHeight="1" x14ac:dyDescent="0.3">
      <c r="B254" s="111"/>
      <c r="C254" s="341"/>
      <c r="D254" s="341"/>
      <c r="E254" s="123" t="s">
        <v>195</v>
      </c>
      <c r="F254" s="123"/>
      <c r="G254" s="121" t="s">
        <v>178</v>
      </c>
      <c r="H254" s="121"/>
      <c r="I254" s="78" t="s">
        <v>42</v>
      </c>
      <c r="J254" s="79" t="s">
        <v>43</v>
      </c>
      <c r="K254" s="80"/>
      <c r="L254" s="122" t="s">
        <v>180</v>
      </c>
      <c r="M254" s="122"/>
      <c r="N254" s="122"/>
      <c r="O254" s="63"/>
    </row>
    <row r="255" spans="2:15" s="47" customFormat="1" ht="60" customHeight="1" x14ac:dyDescent="0.25">
      <c r="B255" s="111"/>
      <c r="C255" s="341"/>
      <c r="D255" s="341"/>
      <c r="E255" s="124" t="s">
        <v>97</v>
      </c>
      <c r="F255" s="124"/>
      <c r="G255" s="124"/>
      <c r="H255" s="124"/>
      <c r="I255" s="124"/>
      <c r="J255" s="124"/>
      <c r="K255" s="124"/>
      <c r="L255" s="124"/>
      <c r="M255" s="124"/>
      <c r="N255" s="124"/>
      <c r="O255" s="63"/>
    </row>
    <row r="256" spans="2:15" s="47" customFormat="1" ht="13.2" customHeight="1" x14ac:dyDescent="0.25">
      <c r="B256" s="111"/>
      <c r="C256" s="341"/>
      <c r="D256" s="341"/>
      <c r="E256" s="119" t="s">
        <v>39</v>
      </c>
      <c r="F256" s="119"/>
      <c r="G256" s="119"/>
      <c r="H256" s="119"/>
      <c r="I256" s="119"/>
      <c r="J256" s="119"/>
      <c r="K256" s="119"/>
      <c r="L256" s="119"/>
      <c r="M256" s="119"/>
      <c r="N256" s="119"/>
      <c r="O256" s="63"/>
    </row>
    <row r="257" spans="2:15" s="47" customFormat="1" ht="13.8" customHeight="1" x14ac:dyDescent="0.3">
      <c r="B257" s="111"/>
      <c r="C257" s="341"/>
      <c r="D257" s="341"/>
      <c r="E257" s="123" t="s">
        <v>196</v>
      </c>
      <c r="F257" s="123"/>
      <c r="G257" s="121" t="s">
        <v>178</v>
      </c>
      <c r="H257" s="121"/>
      <c r="I257" s="78" t="s">
        <v>42</v>
      </c>
      <c r="J257" s="79" t="s">
        <v>43</v>
      </c>
      <c r="K257" s="80"/>
      <c r="L257" s="122" t="s">
        <v>180</v>
      </c>
      <c r="M257" s="122"/>
      <c r="N257" s="122"/>
      <c r="O257" s="63"/>
    </row>
    <row r="258" spans="2:15" s="47" customFormat="1" ht="60" customHeight="1" x14ac:dyDescent="0.3">
      <c r="B258" s="111"/>
      <c r="C258" s="341"/>
      <c r="D258" s="341"/>
      <c r="E258" s="123" t="s">
        <v>197</v>
      </c>
      <c r="F258" s="123"/>
      <c r="G258" s="121" t="s">
        <v>178</v>
      </c>
      <c r="H258" s="121"/>
      <c r="I258" s="78" t="s">
        <v>42</v>
      </c>
      <c r="J258" s="79" t="s">
        <v>43</v>
      </c>
      <c r="K258" s="80"/>
      <c r="L258" s="122" t="s">
        <v>180</v>
      </c>
      <c r="M258" s="122"/>
      <c r="N258" s="122"/>
      <c r="O258" s="63"/>
    </row>
    <row r="259" spans="2:15" s="47" customFormat="1" ht="60" customHeight="1" x14ac:dyDescent="0.25">
      <c r="B259" s="111"/>
      <c r="C259" s="341"/>
      <c r="D259" s="341"/>
      <c r="E259" s="119" t="s">
        <v>188</v>
      </c>
      <c r="F259" s="119"/>
      <c r="G259" s="119"/>
      <c r="H259" s="119"/>
      <c r="I259" s="119"/>
      <c r="J259" s="119"/>
      <c r="K259" s="119"/>
      <c r="L259" s="119"/>
      <c r="M259" s="119"/>
      <c r="N259" s="119"/>
      <c r="O259" s="63"/>
    </row>
    <row r="260" spans="2:15" s="47" customFormat="1" ht="13.8" customHeight="1" x14ac:dyDescent="0.3">
      <c r="B260" s="111"/>
      <c r="C260" s="341"/>
      <c r="D260" s="341"/>
      <c r="E260" s="123" t="s">
        <v>198</v>
      </c>
      <c r="F260" s="123"/>
      <c r="G260" s="121" t="s">
        <v>178</v>
      </c>
      <c r="H260" s="121"/>
      <c r="I260" s="78" t="s">
        <v>42</v>
      </c>
      <c r="J260" s="79" t="s">
        <v>43</v>
      </c>
      <c r="K260" s="80"/>
      <c r="L260" s="122" t="s">
        <v>180</v>
      </c>
      <c r="M260" s="122"/>
      <c r="N260" s="122"/>
      <c r="O260" s="63"/>
    </row>
    <row r="261" spans="2:15" s="47" customFormat="1" ht="60" customHeight="1" x14ac:dyDescent="0.3">
      <c r="B261" s="111"/>
      <c r="C261" s="341"/>
      <c r="D261" s="341"/>
      <c r="E261" s="123" t="s">
        <v>197</v>
      </c>
      <c r="F261" s="123"/>
      <c r="G261" s="121" t="s">
        <v>178</v>
      </c>
      <c r="H261" s="121"/>
      <c r="I261" s="78" t="s">
        <v>42</v>
      </c>
      <c r="J261" s="79" t="s">
        <v>43</v>
      </c>
      <c r="K261" s="80"/>
      <c r="L261" s="122" t="s">
        <v>180</v>
      </c>
      <c r="M261" s="122"/>
      <c r="N261" s="122"/>
      <c r="O261" s="63"/>
    </row>
    <row r="262" spans="2:15" s="47" customFormat="1" ht="13.2" customHeight="1" x14ac:dyDescent="0.25">
      <c r="B262" s="111"/>
      <c r="C262" s="341"/>
      <c r="D262" s="341"/>
      <c r="E262" s="124" t="s">
        <v>117</v>
      </c>
      <c r="F262" s="124"/>
      <c r="G262" s="124"/>
      <c r="H262" s="124"/>
      <c r="I262" s="124"/>
      <c r="J262" s="124"/>
      <c r="K262" s="124"/>
      <c r="L262" s="124"/>
      <c r="M262" s="124"/>
      <c r="N262" s="124"/>
      <c r="O262" s="63"/>
    </row>
    <row r="263" spans="2:15" s="47" customFormat="1" ht="13.8" customHeight="1" x14ac:dyDescent="0.25">
      <c r="B263" s="111"/>
      <c r="C263" s="341"/>
      <c r="D263" s="341"/>
      <c r="E263" s="119" t="s">
        <v>39</v>
      </c>
      <c r="F263" s="119"/>
      <c r="G263" s="119"/>
      <c r="H263" s="119"/>
      <c r="I263" s="119"/>
      <c r="J263" s="119"/>
      <c r="K263" s="119"/>
      <c r="L263" s="119"/>
      <c r="M263" s="119"/>
      <c r="N263" s="119"/>
      <c r="O263" s="63"/>
    </row>
    <row r="264" spans="2:15" s="47" customFormat="1" ht="60" customHeight="1" x14ac:dyDescent="0.3">
      <c r="B264" s="111"/>
      <c r="C264" s="341"/>
      <c r="D264" s="341"/>
      <c r="E264" s="123" t="s">
        <v>199</v>
      </c>
      <c r="F264" s="123"/>
      <c r="G264" s="121" t="s">
        <v>178</v>
      </c>
      <c r="H264" s="121"/>
      <c r="I264" s="78" t="s">
        <v>42</v>
      </c>
      <c r="J264" s="79" t="s">
        <v>43</v>
      </c>
      <c r="K264" s="80"/>
      <c r="L264" s="122" t="s">
        <v>180</v>
      </c>
      <c r="M264" s="122"/>
      <c r="N264" s="122"/>
      <c r="O264" s="63"/>
    </row>
    <row r="265" spans="2:15" s="47" customFormat="1" ht="60" customHeight="1" x14ac:dyDescent="0.3">
      <c r="B265" s="111"/>
      <c r="C265" s="341"/>
      <c r="D265" s="341"/>
      <c r="E265" s="123" t="s">
        <v>200</v>
      </c>
      <c r="F265" s="123"/>
      <c r="G265" s="121" t="s">
        <v>178</v>
      </c>
      <c r="H265" s="121"/>
      <c r="I265" s="78" t="s">
        <v>42</v>
      </c>
      <c r="J265" s="79" t="s">
        <v>43</v>
      </c>
      <c r="K265" s="80"/>
      <c r="L265" s="122" t="s">
        <v>180</v>
      </c>
      <c r="M265" s="122"/>
      <c r="N265" s="122"/>
      <c r="O265" s="63"/>
    </row>
    <row r="266" spans="2:15" s="47" customFormat="1" ht="13.8" customHeight="1" x14ac:dyDescent="0.25">
      <c r="B266" s="111"/>
      <c r="C266" s="341"/>
      <c r="D266" s="341"/>
      <c r="E266" s="119" t="s">
        <v>188</v>
      </c>
      <c r="F266" s="119"/>
      <c r="G266" s="119"/>
      <c r="H266" s="119"/>
      <c r="I266" s="119"/>
      <c r="J266" s="119"/>
      <c r="K266" s="119"/>
      <c r="L266" s="119"/>
      <c r="M266" s="119"/>
      <c r="N266" s="119"/>
      <c r="O266" s="63"/>
    </row>
    <row r="267" spans="2:15" s="47" customFormat="1" ht="60" customHeight="1" x14ac:dyDescent="0.3">
      <c r="B267" s="111"/>
      <c r="C267" s="341"/>
      <c r="D267" s="341"/>
      <c r="E267" s="123" t="s">
        <v>200</v>
      </c>
      <c r="F267" s="123"/>
      <c r="G267" s="121" t="s">
        <v>178</v>
      </c>
      <c r="H267" s="121"/>
      <c r="I267" s="78" t="s">
        <v>42</v>
      </c>
      <c r="J267" s="79" t="s">
        <v>43</v>
      </c>
      <c r="K267" s="80"/>
      <c r="L267" s="122" t="s">
        <v>180</v>
      </c>
      <c r="M267" s="122"/>
      <c r="N267" s="122"/>
      <c r="O267" s="63"/>
    </row>
    <row r="268" spans="2:15" s="47" customFormat="1" ht="75.599999999999994" customHeight="1" x14ac:dyDescent="0.25">
      <c r="B268" s="111"/>
      <c r="C268" s="341"/>
      <c r="D268" s="341"/>
      <c r="E268" s="124" t="s">
        <v>128</v>
      </c>
      <c r="F268" s="124"/>
      <c r="G268" s="124"/>
      <c r="H268" s="124"/>
      <c r="I268" s="124"/>
      <c r="J268" s="124"/>
      <c r="K268" s="124"/>
      <c r="L268" s="124"/>
      <c r="M268" s="124"/>
      <c r="N268" s="124"/>
      <c r="O268" s="63"/>
    </row>
    <row r="269" spans="2:15" s="47" customFormat="1" ht="13.2" customHeight="1" x14ac:dyDescent="0.25">
      <c r="B269" s="111"/>
      <c r="C269" s="341"/>
      <c r="D269" s="341"/>
      <c r="E269" s="119" t="s">
        <v>39</v>
      </c>
      <c r="F269" s="119"/>
      <c r="G269" s="119"/>
      <c r="H269" s="119"/>
      <c r="I269" s="119"/>
      <c r="J269" s="119"/>
      <c r="K269" s="119"/>
      <c r="L269" s="119"/>
      <c r="M269" s="119"/>
      <c r="N269" s="119"/>
      <c r="O269" s="63"/>
    </row>
    <row r="270" spans="2:15" s="47" customFormat="1" ht="13.8" customHeight="1" x14ac:dyDescent="0.3">
      <c r="B270" s="111"/>
      <c r="C270" s="341"/>
      <c r="D270" s="341"/>
      <c r="E270" s="123" t="s">
        <v>201</v>
      </c>
      <c r="F270" s="123"/>
      <c r="G270" s="121" t="s">
        <v>178</v>
      </c>
      <c r="H270" s="121"/>
      <c r="I270" s="78" t="s">
        <v>42</v>
      </c>
      <c r="J270" s="79" t="s">
        <v>43</v>
      </c>
      <c r="K270" s="80"/>
      <c r="L270" s="122" t="s">
        <v>180</v>
      </c>
      <c r="M270" s="122"/>
      <c r="N270" s="122"/>
      <c r="O270" s="63"/>
    </row>
    <row r="271" spans="2:15" s="47" customFormat="1" ht="60" customHeight="1" x14ac:dyDescent="0.3">
      <c r="B271" s="111"/>
      <c r="C271" s="341"/>
      <c r="D271" s="341"/>
      <c r="E271" s="123" t="s">
        <v>202</v>
      </c>
      <c r="F271" s="123"/>
      <c r="G271" s="121" t="s">
        <v>178</v>
      </c>
      <c r="H271" s="121"/>
      <c r="I271" s="78" t="s">
        <v>42</v>
      </c>
      <c r="J271" s="79" t="s">
        <v>43</v>
      </c>
      <c r="K271" s="80"/>
      <c r="L271" s="122" t="s">
        <v>180</v>
      </c>
      <c r="M271" s="122"/>
      <c r="N271" s="122"/>
      <c r="O271" s="63"/>
    </row>
    <row r="272" spans="2:15" s="47" customFormat="1" ht="60" customHeight="1" x14ac:dyDescent="0.25">
      <c r="B272" s="111"/>
      <c r="C272" s="341"/>
      <c r="D272" s="341"/>
      <c r="E272" s="119" t="s">
        <v>188</v>
      </c>
      <c r="F272" s="119"/>
      <c r="G272" s="119"/>
      <c r="H272" s="119"/>
      <c r="I272" s="119"/>
      <c r="J272" s="119"/>
      <c r="K272" s="119"/>
      <c r="L272" s="119"/>
      <c r="M272" s="119"/>
      <c r="N272" s="119"/>
      <c r="O272" s="63"/>
    </row>
    <row r="273" spans="2:15" s="47" customFormat="1" ht="13.8" customHeight="1" x14ac:dyDescent="0.3">
      <c r="B273" s="111"/>
      <c r="C273" s="341"/>
      <c r="D273" s="341"/>
      <c r="E273" s="123" t="s">
        <v>201</v>
      </c>
      <c r="F273" s="123"/>
      <c r="G273" s="121" t="s">
        <v>178</v>
      </c>
      <c r="H273" s="121"/>
      <c r="I273" s="78" t="s">
        <v>42</v>
      </c>
      <c r="J273" s="79" t="s">
        <v>43</v>
      </c>
      <c r="K273" s="80"/>
      <c r="L273" s="122" t="s">
        <v>180</v>
      </c>
      <c r="M273" s="122"/>
      <c r="N273" s="122"/>
      <c r="O273" s="63"/>
    </row>
    <row r="274" spans="2:15" s="47" customFormat="1" ht="60" customHeight="1" x14ac:dyDescent="0.3">
      <c r="B274" s="111"/>
      <c r="C274" s="341"/>
      <c r="D274" s="341"/>
      <c r="E274" s="123" t="s">
        <v>203</v>
      </c>
      <c r="F274" s="123"/>
      <c r="G274" s="121" t="s">
        <v>178</v>
      </c>
      <c r="H274" s="121"/>
      <c r="I274" s="78" t="s">
        <v>42</v>
      </c>
      <c r="J274" s="79" t="s">
        <v>43</v>
      </c>
      <c r="K274" s="80"/>
      <c r="L274" s="122" t="s">
        <v>180</v>
      </c>
      <c r="M274" s="122"/>
      <c r="N274" s="122"/>
      <c r="O274" s="63"/>
    </row>
    <row r="275" spans="2:15" s="47" customFormat="1" ht="13.8" customHeight="1" x14ac:dyDescent="0.25">
      <c r="B275" s="111"/>
      <c r="C275" s="341"/>
      <c r="D275" s="341"/>
      <c r="E275" s="124" t="s">
        <v>139</v>
      </c>
      <c r="F275" s="124"/>
      <c r="G275" s="124"/>
      <c r="H275" s="124"/>
      <c r="I275" s="124"/>
      <c r="J275" s="124"/>
      <c r="K275" s="124"/>
      <c r="L275" s="124"/>
      <c r="M275" s="124"/>
      <c r="N275" s="124"/>
      <c r="O275" s="63"/>
    </row>
    <row r="276" spans="2:15" s="47" customFormat="1" ht="13.8" customHeight="1" x14ac:dyDescent="0.25">
      <c r="B276" s="111"/>
      <c r="C276" s="341"/>
      <c r="D276" s="341"/>
      <c r="E276" s="119" t="s">
        <v>39</v>
      </c>
      <c r="F276" s="119"/>
      <c r="G276" s="119"/>
      <c r="H276" s="119"/>
      <c r="I276" s="119"/>
      <c r="J276" s="119"/>
      <c r="K276" s="119"/>
      <c r="L276" s="119"/>
      <c r="M276" s="119"/>
      <c r="N276" s="119"/>
      <c r="O276" s="63"/>
    </row>
    <row r="277" spans="2:15" s="47" customFormat="1" ht="93" customHeight="1" x14ac:dyDescent="0.3">
      <c r="B277" s="111"/>
      <c r="C277" s="341"/>
      <c r="D277" s="341"/>
      <c r="E277" s="123" t="s">
        <v>204</v>
      </c>
      <c r="F277" s="123"/>
      <c r="G277" s="121" t="s">
        <v>178</v>
      </c>
      <c r="H277" s="121"/>
      <c r="I277" s="78" t="s">
        <v>42</v>
      </c>
      <c r="J277" s="79" t="s">
        <v>43</v>
      </c>
      <c r="K277" s="80"/>
      <c r="L277" s="122" t="s">
        <v>180</v>
      </c>
      <c r="M277" s="122"/>
      <c r="N277" s="122"/>
      <c r="O277" s="63"/>
    </row>
    <row r="278" spans="2:15" s="47" customFormat="1" ht="60" customHeight="1" x14ac:dyDescent="0.3">
      <c r="B278" s="111"/>
      <c r="C278" s="341"/>
      <c r="D278" s="341"/>
      <c r="E278" s="123" t="s">
        <v>205</v>
      </c>
      <c r="F278" s="123"/>
      <c r="G278" s="121" t="s">
        <v>178</v>
      </c>
      <c r="H278" s="121"/>
      <c r="I278" s="78" t="s">
        <v>42</v>
      </c>
      <c r="J278" s="79" t="s">
        <v>43</v>
      </c>
      <c r="K278" s="80"/>
      <c r="L278" s="122" t="s">
        <v>180</v>
      </c>
      <c r="M278" s="122"/>
      <c r="N278" s="122"/>
      <c r="O278" s="63"/>
    </row>
    <row r="279" spans="2:15" s="47" customFormat="1" ht="13.8" customHeight="1" x14ac:dyDescent="0.25">
      <c r="B279" s="111"/>
      <c r="C279" s="341"/>
      <c r="D279" s="341"/>
      <c r="E279" s="119" t="s">
        <v>188</v>
      </c>
      <c r="F279" s="119"/>
      <c r="G279" s="119"/>
      <c r="H279" s="119"/>
      <c r="I279" s="119"/>
      <c r="J279" s="119"/>
      <c r="K279" s="119"/>
      <c r="L279" s="119"/>
      <c r="M279" s="119"/>
      <c r="N279" s="119"/>
      <c r="O279" s="63"/>
    </row>
    <row r="280" spans="2:15" s="47" customFormat="1" ht="60" customHeight="1" x14ac:dyDescent="0.3">
      <c r="B280" s="111"/>
      <c r="C280" s="341"/>
      <c r="D280" s="341"/>
      <c r="E280" s="123" t="s">
        <v>206</v>
      </c>
      <c r="F280" s="123"/>
      <c r="G280" s="121" t="s">
        <v>178</v>
      </c>
      <c r="H280" s="121"/>
      <c r="I280" s="78" t="s">
        <v>42</v>
      </c>
      <c r="J280" s="79" t="s">
        <v>43</v>
      </c>
      <c r="K280" s="80"/>
      <c r="L280" s="122" t="s">
        <v>180</v>
      </c>
      <c r="M280" s="122"/>
      <c r="N280" s="122"/>
      <c r="O280" s="63"/>
    </row>
    <row r="281" spans="2:15" s="47" customFormat="1" ht="108.6" customHeight="1" x14ac:dyDescent="0.25">
      <c r="B281" s="111"/>
      <c r="C281" s="341"/>
      <c r="D281" s="341"/>
      <c r="E281" s="125" t="s">
        <v>161</v>
      </c>
      <c r="F281" s="125"/>
      <c r="G281" s="125"/>
      <c r="H281" s="125"/>
      <c r="I281" s="125"/>
      <c r="J281" s="125"/>
      <c r="K281" s="125"/>
      <c r="L281" s="125"/>
      <c r="M281" s="125"/>
      <c r="N281" s="125"/>
      <c r="O281" s="63"/>
    </row>
    <row r="282" spans="2:15" s="47" customFormat="1" ht="18" customHeight="1" x14ac:dyDescent="0.25">
      <c r="B282" s="111"/>
      <c r="C282" s="341"/>
      <c r="D282" s="341"/>
      <c r="E282" s="119" t="s">
        <v>39</v>
      </c>
      <c r="F282" s="119"/>
      <c r="G282" s="119"/>
      <c r="H282" s="119"/>
      <c r="I282" s="119"/>
      <c r="J282" s="119"/>
      <c r="K282" s="119"/>
      <c r="L282" s="119"/>
      <c r="M282" s="119"/>
      <c r="N282" s="119"/>
      <c r="O282" s="63"/>
    </row>
    <row r="283" spans="2:15" s="47" customFormat="1" ht="18" customHeight="1" x14ac:dyDescent="0.3">
      <c r="B283" s="111"/>
      <c r="C283" s="341"/>
      <c r="D283" s="341"/>
      <c r="E283" s="123" t="s">
        <v>207</v>
      </c>
      <c r="F283" s="123"/>
      <c r="G283" s="121" t="s">
        <v>178</v>
      </c>
      <c r="H283" s="121"/>
      <c r="I283" s="78" t="s">
        <v>42</v>
      </c>
      <c r="J283" s="79" t="s">
        <v>43</v>
      </c>
      <c r="K283" s="80"/>
      <c r="L283" s="122" t="s">
        <v>180</v>
      </c>
      <c r="M283" s="122"/>
      <c r="N283" s="122"/>
      <c r="O283" s="63"/>
    </row>
    <row r="284" spans="2:15" s="47" customFormat="1" ht="13.8" customHeight="1" x14ac:dyDescent="0.3">
      <c r="B284" s="111"/>
      <c r="C284" s="341"/>
      <c r="D284" s="341"/>
      <c r="E284" s="123" t="s">
        <v>208</v>
      </c>
      <c r="F284" s="123"/>
      <c r="G284" s="121" t="s">
        <v>178</v>
      </c>
      <c r="H284" s="121"/>
      <c r="I284" s="78" t="s">
        <v>42</v>
      </c>
      <c r="J284" s="79" t="s">
        <v>43</v>
      </c>
      <c r="K284" s="80"/>
      <c r="L284" s="122" t="s">
        <v>180</v>
      </c>
      <c r="M284" s="122"/>
      <c r="N284" s="122"/>
      <c r="O284" s="63"/>
    </row>
    <row r="285" spans="2:15" s="47" customFormat="1" ht="60" customHeight="1" x14ac:dyDescent="0.25">
      <c r="B285" s="111"/>
      <c r="C285" s="341"/>
      <c r="D285" s="341"/>
      <c r="E285" s="119" t="s">
        <v>188</v>
      </c>
      <c r="F285" s="119"/>
      <c r="G285" s="119"/>
      <c r="H285" s="119"/>
      <c r="I285" s="119"/>
      <c r="J285" s="119"/>
      <c r="K285" s="119"/>
      <c r="L285" s="119"/>
      <c r="M285" s="119"/>
      <c r="N285" s="119"/>
      <c r="O285" s="63"/>
    </row>
    <row r="286" spans="2:15" s="47" customFormat="1" ht="13.8" customHeight="1" x14ac:dyDescent="0.3">
      <c r="B286" s="111"/>
      <c r="C286" s="341"/>
      <c r="D286" s="341"/>
      <c r="E286" s="123" t="s">
        <v>209</v>
      </c>
      <c r="F286" s="123"/>
      <c r="G286" s="121" t="s">
        <v>178</v>
      </c>
      <c r="H286" s="121"/>
      <c r="I286" s="78" t="s">
        <v>42</v>
      </c>
      <c r="J286" s="79" t="s">
        <v>43</v>
      </c>
      <c r="K286" s="80"/>
      <c r="L286" s="122" t="s">
        <v>180</v>
      </c>
      <c r="M286" s="122"/>
      <c r="N286" s="122"/>
      <c r="O286" s="63"/>
    </row>
    <row r="287" spans="2:15" s="47" customFormat="1" ht="13.8" customHeight="1" x14ac:dyDescent="0.3">
      <c r="B287" s="111"/>
      <c r="C287" s="341"/>
      <c r="D287" s="341"/>
      <c r="E287" s="123" t="s">
        <v>207</v>
      </c>
      <c r="F287" s="123"/>
      <c r="G287" s="121" t="s">
        <v>178</v>
      </c>
      <c r="H287" s="121"/>
      <c r="I287" s="78" t="s">
        <v>42</v>
      </c>
      <c r="J287" s="79" t="s">
        <v>43</v>
      </c>
      <c r="K287" s="80"/>
      <c r="L287" s="122" t="s">
        <v>180</v>
      </c>
      <c r="M287" s="122"/>
      <c r="N287" s="122"/>
      <c r="O287" s="63"/>
    </row>
    <row r="288" spans="2:15" s="47" customFormat="1" ht="60" customHeight="1" x14ac:dyDescent="0.25">
      <c r="B288" s="111"/>
      <c r="C288" s="341"/>
      <c r="D288" s="341"/>
      <c r="E288" s="126" t="s">
        <v>210</v>
      </c>
      <c r="F288" s="126"/>
      <c r="G288" s="126"/>
      <c r="H288" s="126"/>
      <c r="I288" s="126"/>
      <c r="J288" s="126"/>
      <c r="K288" s="126"/>
      <c r="L288" s="126"/>
      <c r="M288" s="126"/>
      <c r="N288" s="126"/>
      <c r="O288" s="63"/>
    </row>
    <row r="289" spans="2:15" s="47" customFormat="1" ht="20.25" customHeight="1" x14ac:dyDescent="0.25">
      <c r="B289" s="111"/>
      <c r="C289" s="341"/>
      <c r="D289" s="341"/>
      <c r="E289" s="125" t="s">
        <v>211</v>
      </c>
      <c r="F289" s="125"/>
      <c r="G289" s="125"/>
      <c r="H289" s="125"/>
      <c r="I289" s="125"/>
      <c r="J289" s="125"/>
      <c r="K289" s="125"/>
      <c r="L289" s="125"/>
      <c r="M289" s="125"/>
      <c r="N289" s="125"/>
      <c r="O289" s="63"/>
    </row>
    <row r="290" spans="2:15" s="47" customFormat="1" ht="13.8" customHeight="1" x14ac:dyDescent="0.25">
      <c r="B290" s="111"/>
      <c r="C290" s="341"/>
      <c r="D290" s="341"/>
      <c r="E290" s="119" t="s">
        <v>212</v>
      </c>
      <c r="F290" s="119"/>
      <c r="G290" s="119"/>
      <c r="H290" s="119"/>
      <c r="I290" s="119"/>
      <c r="J290" s="119"/>
      <c r="K290" s="119"/>
      <c r="L290" s="119"/>
      <c r="M290" s="119"/>
      <c r="N290" s="119"/>
      <c r="O290" s="63"/>
    </row>
    <row r="291" spans="2:15" s="47" customFormat="1" ht="13.8" customHeight="1" x14ac:dyDescent="0.3">
      <c r="B291" s="111"/>
      <c r="C291" s="341"/>
      <c r="D291" s="341"/>
      <c r="E291" s="123" t="s">
        <v>212</v>
      </c>
      <c r="F291" s="123"/>
      <c r="G291" s="121" t="s">
        <v>178</v>
      </c>
      <c r="H291" s="121"/>
      <c r="I291" s="78" t="s">
        <v>42</v>
      </c>
      <c r="J291" s="79" t="s">
        <v>43</v>
      </c>
      <c r="K291" s="80"/>
      <c r="L291" s="122" t="s">
        <v>213</v>
      </c>
      <c r="M291" s="122"/>
      <c r="N291" s="122"/>
      <c r="O291" s="63"/>
    </row>
    <row r="292" spans="2:15" s="47" customFormat="1" ht="82.5" customHeight="1" x14ac:dyDescent="0.25">
      <c r="B292" s="111"/>
      <c r="C292" s="341"/>
      <c r="D292" s="341"/>
      <c r="E292" s="125" t="s">
        <v>214</v>
      </c>
      <c r="F292" s="125"/>
      <c r="G292" s="125"/>
      <c r="H292" s="125"/>
      <c r="I292" s="125"/>
      <c r="J292" s="125"/>
      <c r="K292" s="125"/>
      <c r="L292" s="125"/>
      <c r="M292" s="125"/>
      <c r="N292" s="125"/>
      <c r="O292" s="63"/>
    </row>
    <row r="293" spans="2:15" s="47" customFormat="1" ht="13.8" customHeight="1" x14ac:dyDescent="0.25">
      <c r="B293" s="111"/>
      <c r="C293" s="341"/>
      <c r="D293" s="341"/>
      <c r="E293" s="119" t="s">
        <v>215</v>
      </c>
      <c r="F293" s="119"/>
      <c r="G293" s="119"/>
      <c r="H293" s="119"/>
      <c r="I293" s="119"/>
      <c r="J293" s="119"/>
      <c r="K293" s="119"/>
      <c r="L293" s="119"/>
      <c r="M293" s="119"/>
      <c r="N293" s="119"/>
      <c r="O293" s="63"/>
    </row>
    <row r="294" spans="2:15" s="47" customFormat="1" ht="93" customHeight="1" x14ac:dyDescent="0.3">
      <c r="B294" s="111"/>
      <c r="C294" s="341"/>
      <c r="D294" s="341"/>
      <c r="E294" s="123" t="s">
        <v>216</v>
      </c>
      <c r="F294" s="123"/>
      <c r="G294" s="121" t="s">
        <v>178</v>
      </c>
      <c r="H294" s="121"/>
      <c r="I294" s="78" t="s">
        <v>42</v>
      </c>
      <c r="J294" s="79" t="s">
        <v>43</v>
      </c>
      <c r="K294" s="80"/>
      <c r="L294" s="122" t="s">
        <v>213</v>
      </c>
      <c r="M294" s="122"/>
      <c r="N294" s="122"/>
      <c r="O294" s="63"/>
    </row>
    <row r="295" spans="2:15" s="47" customFormat="1" ht="13.8" customHeight="1" x14ac:dyDescent="0.25">
      <c r="B295" s="111"/>
      <c r="C295" s="341" t="s">
        <v>217</v>
      </c>
      <c r="D295" s="341"/>
      <c r="E295" s="126" t="s">
        <v>218</v>
      </c>
      <c r="F295" s="126"/>
      <c r="G295" s="126"/>
      <c r="H295" s="126"/>
      <c r="I295" s="126"/>
      <c r="J295" s="126"/>
      <c r="K295" s="126"/>
      <c r="L295" s="126"/>
      <c r="M295" s="126"/>
      <c r="N295" s="126"/>
      <c r="O295" s="63"/>
    </row>
    <row r="296" spans="2:15" s="47" customFormat="1" ht="60" customHeight="1" x14ac:dyDescent="0.25">
      <c r="B296" s="111"/>
      <c r="C296" s="341"/>
      <c r="D296" s="341"/>
      <c r="E296" s="125" t="s">
        <v>219</v>
      </c>
      <c r="F296" s="125"/>
      <c r="G296" s="125"/>
      <c r="H296" s="125"/>
      <c r="I296" s="125"/>
      <c r="J296" s="125"/>
      <c r="K296" s="125"/>
      <c r="L296" s="125"/>
      <c r="M296" s="125"/>
      <c r="N296" s="125"/>
      <c r="O296" s="63"/>
    </row>
    <row r="297" spans="2:15" s="47" customFormat="1" ht="13.8" customHeight="1" x14ac:dyDescent="0.25">
      <c r="B297" s="111"/>
      <c r="C297" s="341"/>
      <c r="D297" s="341"/>
      <c r="E297" s="119" t="s">
        <v>220</v>
      </c>
      <c r="F297" s="119"/>
      <c r="G297" s="119"/>
      <c r="H297" s="119"/>
      <c r="I297" s="119"/>
      <c r="J297" s="119"/>
      <c r="K297" s="119"/>
      <c r="L297" s="119"/>
      <c r="M297" s="119"/>
      <c r="N297" s="119"/>
      <c r="O297" s="63"/>
    </row>
    <row r="298" spans="2:15" s="47" customFormat="1" ht="13.8" customHeight="1" x14ac:dyDescent="0.25">
      <c r="B298" s="111"/>
      <c r="C298" s="341"/>
      <c r="D298" s="341"/>
      <c r="E298" s="123" t="s">
        <v>221</v>
      </c>
      <c r="F298" s="123"/>
      <c r="G298" s="123" t="s">
        <v>222</v>
      </c>
      <c r="H298" s="123"/>
      <c r="I298" s="85" t="s">
        <v>43</v>
      </c>
      <c r="J298" s="86"/>
      <c r="K298" s="86"/>
      <c r="L298" s="110" t="s">
        <v>223</v>
      </c>
      <c r="M298" s="110"/>
      <c r="N298" s="110"/>
      <c r="O298" s="63"/>
    </row>
    <row r="299" spans="2:15" s="47" customFormat="1" ht="81.75" customHeight="1" x14ac:dyDescent="0.25">
      <c r="B299" s="111"/>
      <c r="C299" s="341"/>
      <c r="D299" s="341"/>
      <c r="E299" s="119" t="s">
        <v>224</v>
      </c>
      <c r="F299" s="119"/>
      <c r="G299" s="119"/>
      <c r="H299" s="119"/>
      <c r="I299" s="119"/>
      <c r="J299" s="119"/>
      <c r="K299" s="119"/>
      <c r="L299" s="119"/>
      <c r="M299" s="119"/>
      <c r="N299" s="119"/>
      <c r="O299" s="63"/>
    </row>
    <row r="300" spans="2:15" s="47" customFormat="1" ht="13.8" customHeight="1" x14ac:dyDescent="0.25">
      <c r="B300" s="111"/>
      <c r="C300" s="341"/>
      <c r="D300" s="341"/>
      <c r="E300" s="123" t="s">
        <v>225</v>
      </c>
      <c r="F300" s="123"/>
      <c r="G300" s="123" t="s">
        <v>222</v>
      </c>
      <c r="H300" s="123"/>
      <c r="I300" s="85" t="s">
        <v>43</v>
      </c>
      <c r="J300" s="86"/>
      <c r="K300" s="86"/>
      <c r="L300" s="110" t="s">
        <v>223</v>
      </c>
      <c r="M300" s="110"/>
      <c r="N300" s="110"/>
      <c r="O300" s="63"/>
    </row>
    <row r="301" spans="2:15" s="47" customFormat="1" ht="60" customHeight="1" x14ac:dyDescent="0.25">
      <c r="B301" s="111"/>
      <c r="C301" s="341"/>
      <c r="D301" s="341"/>
      <c r="E301" s="119" t="s">
        <v>226</v>
      </c>
      <c r="F301" s="119"/>
      <c r="G301" s="119"/>
      <c r="H301" s="119"/>
      <c r="I301" s="119"/>
      <c r="J301" s="119"/>
      <c r="K301" s="119"/>
      <c r="L301" s="119"/>
      <c r="M301" s="119"/>
      <c r="N301" s="119"/>
      <c r="O301" s="63"/>
    </row>
    <row r="302" spans="2:15" s="47" customFormat="1" ht="60" customHeight="1" x14ac:dyDescent="0.25">
      <c r="B302" s="111"/>
      <c r="C302" s="341"/>
      <c r="D302" s="341"/>
      <c r="E302" s="123" t="s">
        <v>227</v>
      </c>
      <c r="F302" s="123"/>
      <c r="G302" s="123" t="s">
        <v>228</v>
      </c>
      <c r="H302" s="123"/>
      <c r="I302" s="85" t="s">
        <v>43</v>
      </c>
      <c r="J302" s="86"/>
      <c r="K302" s="86"/>
      <c r="L302" s="110" t="s">
        <v>223</v>
      </c>
      <c r="M302" s="110"/>
      <c r="N302" s="110"/>
      <c r="O302" s="63"/>
    </row>
    <row r="303" spans="2:15" s="47" customFormat="1" ht="60" customHeight="1" x14ac:dyDescent="0.25">
      <c r="B303" s="111"/>
      <c r="C303" s="341"/>
      <c r="D303" s="341"/>
      <c r="E303" s="125" t="s">
        <v>229</v>
      </c>
      <c r="F303" s="125"/>
      <c r="G303" s="125"/>
      <c r="H303" s="125"/>
      <c r="I303" s="125"/>
      <c r="J303" s="125"/>
      <c r="K303" s="125"/>
      <c r="L303" s="125"/>
      <c r="M303" s="125"/>
      <c r="N303" s="125"/>
      <c r="O303" s="63"/>
    </row>
    <row r="304" spans="2:15" s="47" customFormat="1" ht="67.5" customHeight="1" x14ac:dyDescent="0.25">
      <c r="B304" s="111"/>
      <c r="C304" s="341"/>
      <c r="D304" s="341"/>
      <c r="E304" s="119" t="s">
        <v>230</v>
      </c>
      <c r="F304" s="119"/>
      <c r="G304" s="119"/>
      <c r="H304" s="119"/>
      <c r="I304" s="119"/>
      <c r="J304" s="119"/>
      <c r="K304" s="119"/>
      <c r="L304" s="119"/>
      <c r="M304" s="119"/>
      <c r="N304" s="119"/>
      <c r="O304" s="63"/>
    </row>
    <row r="305" spans="2:15" s="47" customFormat="1" ht="85.5" customHeight="1" x14ac:dyDescent="0.25">
      <c r="B305" s="111"/>
      <c r="C305" s="341"/>
      <c r="D305" s="341"/>
      <c r="E305" s="123" t="s">
        <v>231</v>
      </c>
      <c r="F305" s="123"/>
      <c r="G305" s="123" t="s">
        <v>222</v>
      </c>
      <c r="H305" s="123"/>
      <c r="I305" s="85" t="s">
        <v>43</v>
      </c>
      <c r="J305" s="86"/>
      <c r="K305" s="86"/>
      <c r="L305" s="110" t="s">
        <v>223</v>
      </c>
      <c r="M305" s="110"/>
      <c r="N305" s="110"/>
      <c r="O305" s="63"/>
    </row>
    <row r="306" spans="2:15" s="47" customFormat="1" ht="87.75" customHeight="1" x14ac:dyDescent="0.25">
      <c r="B306" s="111"/>
      <c r="C306" s="341"/>
      <c r="D306" s="341"/>
      <c r="E306" s="119" t="s">
        <v>232</v>
      </c>
      <c r="F306" s="119"/>
      <c r="G306" s="119"/>
      <c r="H306" s="119"/>
      <c r="I306" s="119"/>
      <c r="J306" s="119"/>
      <c r="K306" s="119"/>
      <c r="L306" s="119"/>
      <c r="M306" s="119"/>
      <c r="N306" s="119"/>
      <c r="O306" s="63"/>
    </row>
    <row r="307" spans="2:15" s="47" customFormat="1" ht="13.8" customHeight="1" x14ac:dyDescent="0.25">
      <c r="B307" s="111"/>
      <c r="C307" s="341"/>
      <c r="D307" s="341"/>
      <c r="E307" s="123" t="s">
        <v>233</v>
      </c>
      <c r="F307" s="123"/>
      <c r="G307" s="123" t="s">
        <v>222</v>
      </c>
      <c r="H307" s="123"/>
      <c r="I307" s="85" t="s">
        <v>43</v>
      </c>
      <c r="J307" s="86"/>
      <c r="K307" s="86"/>
      <c r="L307" s="110" t="s">
        <v>223</v>
      </c>
      <c r="M307" s="110"/>
      <c r="N307" s="110"/>
      <c r="O307" s="63"/>
    </row>
    <row r="308" spans="2:15" s="47" customFormat="1" ht="80.25" customHeight="1" x14ac:dyDescent="0.25">
      <c r="B308" s="111"/>
      <c r="C308" s="341"/>
      <c r="D308" s="341"/>
      <c r="E308" s="123" t="s">
        <v>234</v>
      </c>
      <c r="F308" s="123"/>
      <c r="G308" s="123" t="s">
        <v>222</v>
      </c>
      <c r="H308" s="123"/>
      <c r="I308" s="85" t="s">
        <v>43</v>
      </c>
      <c r="J308" s="86"/>
      <c r="K308" s="86"/>
      <c r="L308" s="110" t="s">
        <v>223</v>
      </c>
      <c r="M308" s="110"/>
      <c r="N308" s="110"/>
      <c r="O308" s="63"/>
    </row>
    <row r="309" spans="2:15" s="47" customFormat="1" ht="13.8" customHeight="1" x14ac:dyDescent="0.25">
      <c r="B309" s="111"/>
      <c r="C309" s="341"/>
      <c r="D309" s="341"/>
      <c r="E309" s="123" t="s">
        <v>235</v>
      </c>
      <c r="F309" s="123"/>
      <c r="G309" s="123" t="s">
        <v>222</v>
      </c>
      <c r="H309" s="123"/>
      <c r="I309" s="85" t="s">
        <v>43</v>
      </c>
      <c r="J309" s="86"/>
      <c r="K309" s="86"/>
      <c r="L309" s="110" t="s">
        <v>223</v>
      </c>
      <c r="M309" s="110"/>
      <c r="N309" s="110"/>
      <c r="O309" s="63"/>
    </row>
    <row r="310" spans="2:15" s="47" customFormat="1" ht="60" customHeight="1" x14ac:dyDescent="0.25">
      <c r="B310" s="111"/>
      <c r="C310" s="341"/>
      <c r="D310" s="341"/>
      <c r="E310" s="123" t="s">
        <v>236</v>
      </c>
      <c r="F310" s="123"/>
      <c r="G310" s="123" t="s">
        <v>222</v>
      </c>
      <c r="H310" s="123"/>
      <c r="I310" s="85" t="s">
        <v>43</v>
      </c>
      <c r="J310" s="86"/>
      <c r="K310" s="86"/>
      <c r="L310" s="110" t="s">
        <v>223</v>
      </c>
      <c r="M310" s="110"/>
      <c r="N310" s="110"/>
      <c r="O310" s="63"/>
    </row>
    <row r="311" spans="2:15" s="47" customFormat="1" ht="12.75" customHeight="1" x14ac:dyDescent="0.25">
      <c r="B311" s="111"/>
      <c r="C311" s="341"/>
      <c r="D311" s="341"/>
      <c r="E311" s="123" t="s">
        <v>237</v>
      </c>
      <c r="F311" s="123"/>
      <c r="G311" s="123" t="s">
        <v>222</v>
      </c>
      <c r="H311" s="123"/>
      <c r="I311" s="85" t="s">
        <v>43</v>
      </c>
      <c r="J311" s="86"/>
      <c r="K311" s="86"/>
      <c r="L311" s="110" t="s">
        <v>223</v>
      </c>
      <c r="M311" s="110"/>
      <c r="N311" s="110"/>
      <c r="O311" s="63"/>
    </row>
    <row r="312" spans="2:15" s="47" customFormat="1" ht="13.8" customHeight="1" x14ac:dyDescent="0.25">
      <c r="B312" s="111"/>
      <c r="C312" s="341"/>
      <c r="D312" s="341"/>
      <c r="E312" s="123" t="s">
        <v>238</v>
      </c>
      <c r="F312" s="123"/>
      <c r="G312" s="123" t="s">
        <v>222</v>
      </c>
      <c r="H312" s="123"/>
      <c r="I312" s="85" t="s">
        <v>43</v>
      </c>
      <c r="J312" s="86"/>
      <c r="K312" s="86"/>
      <c r="L312" s="110" t="s">
        <v>223</v>
      </c>
      <c r="M312" s="110"/>
      <c r="N312" s="110"/>
      <c r="O312" s="63"/>
    </row>
    <row r="313" spans="2:15" s="47" customFormat="1" ht="72" customHeight="1" x14ac:dyDescent="0.25">
      <c r="B313" s="111"/>
      <c r="C313" s="341"/>
      <c r="D313" s="341"/>
      <c r="E313" s="119" t="s">
        <v>239</v>
      </c>
      <c r="F313" s="119"/>
      <c r="G313" s="119"/>
      <c r="H313" s="119"/>
      <c r="I313" s="119"/>
      <c r="J313" s="119"/>
      <c r="K313" s="119"/>
      <c r="L313" s="119"/>
      <c r="M313" s="119"/>
      <c r="N313" s="119"/>
      <c r="O313" s="63"/>
    </row>
    <row r="314" spans="2:15" s="47" customFormat="1" ht="13.8" customHeight="1" x14ac:dyDescent="0.25">
      <c r="B314" s="111"/>
      <c r="C314" s="341"/>
      <c r="D314" s="341"/>
      <c r="E314" s="123" t="s">
        <v>240</v>
      </c>
      <c r="F314" s="123"/>
      <c r="G314" s="123" t="s">
        <v>241</v>
      </c>
      <c r="H314" s="123"/>
      <c r="I314" s="85" t="s">
        <v>43</v>
      </c>
      <c r="J314" s="86"/>
      <c r="K314" s="86"/>
      <c r="L314" s="110" t="s">
        <v>223</v>
      </c>
      <c r="M314" s="110"/>
      <c r="N314" s="110"/>
      <c r="O314" s="63"/>
    </row>
    <row r="315" spans="2:15" s="47" customFormat="1" ht="60" customHeight="1" x14ac:dyDescent="0.25">
      <c r="B315" s="111"/>
      <c r="C315" s="341"/>
      <c r="D315" s="341"/>
      <c r="E315" s="119" t="s">
        <v>242</v>
      </c>
      <c r="F315" s="119"/>
      <c r="G315" s="119"/>
      <c r="H315" s="119"/>
      <c r="I315" s="119"/>
      <c r="J315" s="119"/>
      <c r="K315" s="119"/>
      <c r="L315" s="119"/>
      <c r="M315" s="119"/>
      <c r="N315" s="119"/>
      <c r="O315" s="63"/>
    </row>
    <row r="316" spans="2:15" s="47" customFormat="1" ht="23.25" customHeight="1" x14ac:dyDescent="0.25">
      <c r="B316" s="111"/>
      <c r="C316" s="341"/>
      <c r="D316" s="341"/>
      <c r="E316" s="123" t="s">
        <v>243</v>
      </c>
      <c r="F316" s="123"/>
      <c r="G316" s="123" t="s">
        <v>244</v>
      </c>
      <c r="H316" s="123"/>
      <c r="I316" s="85" t="s">
        <v>43</v>
      </c>
      <c r="J316" s="86"/>
      <c r="K316" s="86"/>
      <c r="L316" s="110" t="s">
        <v>223</v>
      </c>
      <c r="M316" s="110"/>
      <c r="N316" s="110"/>
      <c r="O316" s="63"/>
    </row>
    <row r="317" spans="2:15" s="47" customFormat="1" ht="13.8" customHeight="1" x14ac:dyDescent="0.25">
      <c r="B317" s="111"/>
      <c r="C317" s="341"/>
      <c r="D317" s="341"/>
      <c r="E317" s="125" t="s">
        <v>245</v>
      </c>
      <c r="F317" s="125"/>
      <c r="G317" s="125"/>
      <c r="H317" s="125"/>
      <c r="I317" s="125"/>
      <c r="J317" s="125"/>
      <c r="K317" s="125"/>
      <c r="L317" s="125"/>
      <c r="M317" s="125"/>
      <c r="N317" s="125"/>
      <c r="O317" s="63"/>
    </row>
    <row r="318" spans="2:15" s="47" customFormat="1" ht="13.8" customHeight="1" x14ac:dyDescent="0.25">
      <c r="B318" s="111"/>
      <c r="C318" s="341"/>
      <c r="D318" s="341"/>
      <c r="E318" s="119" t="s">
        <v>246</v>
      </c>
      <c r="F318" s="119"/>
      <c r="G318" s="119"/>
      <c r="H318" s="119"/>
      <c r="I318" s="119"/>
      <c r="J318" s="119"/>
      <c r="K318" s="119"/>
      <c r="L318" s="119"/>
      <c r="M318" s="119"/>
      <c r="N318" s="119"/>
      <c r="O318" s="63"/>
    </row>
    <row r="319" spans="2:15" s="47" customFormat="1" ht="70.5" customHeight="1" x14ac:dyDescent="0.25">
      <c r="B319" s="111"/>
      <c r="C319" s="341"/>
      <c r="D319" s="341"/>
      <c r="E319" s="123" t="s">
        <v>247</v>
      </c>
      <c r="F319" s="123"/>
      <c r="G319" s="123" t="s">
        <v>241</v>
      </c>
      <c r="H319" s="123"/>
      <c r="I319" s="85" t="s">
        <v>43</v>
      </c>
      <c r="J319" s="86"/>
      <c r="K319" s="86"/>
      <c r="L319" s="110" t="s">
        <v>223</v>
      </c>
      <c r="M319" s="110"/>
      <c r="N319" s="110"/>
      <c r="O319" s="63"/>
    </row>
    <row r="320" spans="2:15" s="47" customFormat="1" ht="72.75" customHeight="1" x14ac:dyDescent="0.25">
      <c r="B320" s="111"/>
      <c r="C320" s="341"/>
      <c r="D320" s="341"/>
      <c r="E320" s="119" t="s">
        <v>248</v>
      </c>
      <c r="F320" s="119"/>
      <c r="G320" s="119"/>
      <c r="H320" s="119"/>
      <c r="I320" s="119"/>
      <c r="J320" s="119"/>
      <c r="K320" s="119"/>
      <c r="L320" s="119"/>
      <c r="M320" s="119"/>
      <c r="N320" s="119"/>
      <c r="O320" s="63"/>
    </row>
    <row r="321" spans="2:15" s="47" customFormat="1" ht="13.8" customHeight="1" x14ac:dyDescent="0.25">
      <c r="B321" s="111"/>
      <c r="C321" s="341"/>
      <c r="D321" s="341"/>
      <c r="E321" s="123" t="s">
        <v>248</v>
      </c>
      <c r="F321" s="123"/>
      <c r="G321" s="123" t="s">
        <v>244</v>
      </c>
      <c r="H321" s="123"/>
      <c r="I321" s="85" t="s">
        <v>43</v>
      </c>
      <c r="J321" s="86"/>
      <c r="K321" s="86"/>
      <c r="L321" s="110" t="s">
        <v>223</v>
      </c>
      <c r="M321" s="110"/>
      <c r="N321" s="110"/>
      <c r="O321" s="63"/>
    </row>
    <row r="322" spans="2:15" s="47" customFormat="1" ht="60" customHeight="1" x14ac:dyDescent="0.25">
      <c r="B322" s="111"/>
      <c r="C322" s="341"/>
      <c r="D322" s="341"/>
      <c r="E322" s="126" t="s">
        <v>249</v>
      </c>
      <c r="F322" s="126"/>
      <c r="G322" s="126"/>
      <c r="H322" s="126"/>
      <c r="I322" s="126"/>
      <c r="J322" s="126"/>
      <c r="K322" s="126"/>
      <c r="L322" s="126"/>
      <c r="M322" s="126"/>
      <c r="N322" s="126"/>
      <c r="O322" s="63"/>
    </row>
    <row r="323" spans="2:15" s="47" customFormat="1" ht="60" customHeight="1" x14ac:dyDescent="0.25">
      <c r="B323" s="111"/>
      <c r="C323" s="341"/>
      <c r="D323" s="341"/>
      <c r="E323" s="125" t="s">
        <v>250</v>
      </c>
      <c r="F323" s="125"/>
      <c r="G323" s="125"/>
      <c r="H323" s="125"/>
      <c r="I323" s="125"/>
      <c r="J323" s="125"/>
      <c r="K323" s="125"/>
      <c r="L323" s="125"/>
      <c r="M323" s="125"/>
      <c r="N323" s="125"/>
      <c r="O323" s="63"/>
    </row>
    <row r="324" spans="2:15" s="47" customFormat="1" ht="13.8" customHeight="1" x14ac:dyDescent="0.25">
      <c r="B324" s="111"/>
      <c r="C324" s="341"/>
      <c r="D324" s="341"/>
      <c r="E324" s="119" t="s">
        <v>251</v>
      </c>
      <c r="F324" s="119"/>
      <c r="G324" s="119"/>
      <c r="H324" s="119"/>
      <c r="I324" s="119"/>
      <c r="J324" s="119"/>
      <c r="K324" s="119"/>
      <c r="L324" s="119"/>
      <c r="M324" s="119"/>
      <c r="N324" s="119"/>
      <c r="O324" s="63"/>
    </row>
    <row r="325" spans="2:15" s="47" customFormat="1" ht="72.75" customHeight="1" x14ac:dyDescent="0.25">
      <c r="B325" s="111"/>
      <c r="C325" s="341"/>
      <c r="D325" s="341"/>
      <c r="E325" s="123" t="s">
        <v>252</v>
      </c>
      <c r="F325" s="123"/>
      <c r="G325" s="123" t="s">
        <v>253</v>
      </c>
      <c r="H325" s="123"/>
      <c r="I325" s="85" t="s">
        <v>43</v>
      </c>
      <c r="J325" s="86"/>
      <c r="K325" s="86"/>
      <c r="L325" s="110" t="s">
        <v>223</v>
      </c>
      <c r="M325" s="110"/>
      <c r="N325" s="110"/>
      <c r="O325" s="63"/>
    </row>
    <row r="326" spans="2:15" s="47" customFormat="1" ht="72.75" customHeight="1" x14ac:dyDescent="0.25">
      <c r="B326" s="111"/>
      <c r="C326" s="341"/>
      <c r="D326" s="341"/>
      <c r="E326" s="123" t="s">
        <v>254</v>
      </c>
      <c r="F326" s="123"/>
      <c r="G326" s="123" t="s">
        <v>253</v>
      </c>
      <c r="H326" s="123"/>
      <c r="I326" s="85" t="s">
        <v>43</v>
      </c>
      <c r="J326" s="86"/>
      <c r="K326" s="86"/>
      <c r="L326" s="110" t="s">
        <v>223</v>
      </c>
      <c r="M326" s="110"/>
      <c r="N326" s="110"/>
      <c r="O326" s="63"/>
    </row>
    <row r="327" spans="2:15" s="47" customFormat="1" ht="72.75" customHeight="1" x14ac:dyDescent="0.25">
      <c r="B327" s="111"/>
      <c r="C327" s="341"/>
      <c r="D327" s="341"/>
      <c r="E327" s="119" t="s">
        <v>255</v>
      </c>
      <c r="F327" s="119"/>
      <c r="G327" s="119"/>
      <c r="H327" s="119"/>
      <c r="I327" s="119"/>
      <c r="J327" s="119"/>
      <c r="K327" s="119"/>
      <c r="L327" s="119"/>
      <c r="M327" s="119"/>
      <c r="N327" s="119"/>
      <c r="O327" s="63"/>
    </row>
    <row r="328" spans="2:15" s="47" customFormat="1" ht="13.8" customHeight="1" x14ac:dyDescent="0.25">
      <c r="B328" s="111"/>
      <c r="C328" s="341"/>
      <c r="D328" s="341"/>
      <c r="E328" s="123" t="s">
        <v>256</v>
      </c>
      <c r="F328" s="123"/>
      <c r="G328" s="123" t="s">
        <v>253</v>
      </c>
      <c r="H328" s="123"/>
      <c r="I328" s="85" t="s">
        <v>43</v>
      </c>
      <c r="J328" s="86"/>
      <c r="K328" s="86"/>
      <c r="L328" s="110" t="s">
        <v>223</v>
      </c>
      <c r="M328" s="110"/>
      <c r="N328" s="110"/>
      <c r="O328" s="63"/>
    </row>
    <row r="329" spans="2:15" s="47" customFormat="1" ht="13.8" customHeight="1" x14ac:dyDescent="0.25">
      <c r="B329" s="111"/>
      <c r="C329" s="341"/>
      <c r="D329" s="341"/>
      <c r="E329" s="123" t="s">
        <v>257</v>
      </c>
      <c r="F329" s="123"/>
      <c r="G329" s="123" t="s">
        <v>253</v>
      </c>
      <c r="H329" s="123"/>
      <c r="I329" s="85" t="s">
        <v>43</v>
      </c>
      <c r="J329" s="86"/>
      <c r="K329" s="86"/>
      <c r="L329" s="110" t="s">
        <v>223</v>
      </c>
      <c r="M329" s="110"/>
      <c r="N329" s="110"/>
      <c r="O329" s="63"/>
    </row>
    <row r="330" spans="2:15" s="47" customFormat="1" ht="79.5" customHeight="1" x14ac:dyDescent="0.25">
      <c r="B330" s="111"/>
      <c r="C330" s="341"/>
      <c r="D330" s="341"/>
      <c r="E330" s="119" t="s">
        <v>258</v>
      </c>
      <c r="F330" s="119"/>
      <c r="G330" s="119"/>
      <c r="H330" s="119"/>
      <c r="I330" s="119"/>
      <c r="J330" s="119"/>
      <c r="K330" s="119"/>
      <c r="L330" s="119"/>
      <c r="M330" s="119"/>
      <c r="N330" s="119"/>
      <c r="O330" s="63"/>
    </row>
    <row r="331" spans="2:15" s="47" customFormat="1" ht="79.5" customHeight="1" x14ac:dyDescent="0.25">
      <c r="B331" s="111"/>
      <c r="C331" s="341"/>
      <c r="D331" s="341"/>
      <c r="E331" s="123" t="s">
        <v>259</v>
      </c>
      <c r="F331" s="123"/>
      <c r="G331" s="123" t="s">
        <v>253</v>
      </c>
      <c r="H331" s="123"/>
      <c r="I331" s="85" t="s">
        <v>43</v>
      </c>
      <c r="J331" s="86"/>
      <c r="K331" s="86"/>
      <c r="L331" s="110" t="s">
        <v>223</v>
      </c>
      <c r="M331" s="110"/>
      <c r="N331" s="110"/>
      <c r="O331" s="63"/>
    </row>
    <row r="332" spans="2:15" s="47" customFormat="1" ht="79.5" customHeight="1" x14ac:dyDescent="0.25">
      <c r="B332" s="111"/>
      <c r="C332" s="341"/>
      <c r="D332" s="341"/>
      <c r="E332" s="123" t="s">
        <v>260</v>
      </c>
      <c r="F332" s="123"/>
      <c r="G332" s="123" t="s">
        <v>253</v>
      </c>
      <c r="H332" s="123"/>
      <c r="I332" s="85" t="s">
        <v>43</v>
      </c>
      <c r="J332" s="86"/>
      <c r="K332" s="86"/>
      <c r="L332" s="110" t="s">
        <v>223</v>
      </c>
      <c r="M332" s="110"/>
      <c r="N332" s="110"/>
      <c r="O332" s="63"/>
    </row>
    <row r="333" spans="2:15" s="47" customFormat="1" ht="79.5" customHeight="1" x14ac:dyDescent="0.25">
      <c r="B333" s="111"/>
      <c r="C333" s="341"/>
      <c r="D333" s="341"/>
      <c r="E333" s="123" t="s">
        <v>261</v>
      </c>
      <c r="F333" s="123"/>
      <c r="G333" s="123" t="s">
        <v>253</v>
      </c>
      <c r="H333" s="123"/>
      <c r="I333" s="85" t="s">
        <v>43</v>
      </c>
      <c r="J333" s="86"/>
      <c r="K333" s="86"/>
      <c r="L333" s="110" t="s">
        <v>223</v>
      </c>
      <c r="M333" s="110"/>
      <c r="N333" s="110"/>
      <c r="O333" s="63"/>
    </row>
    <row r="334" spans="2:15" s="47" customFormat="1" ht="79.5" customHeight="1" x14ac:dyDescent="0.25">
      <c r="B334" s="111"/>
      <c r="C334" s="341"/>
      <c r="D334" s="341"/>
      <c r="E334" s="125" t="s">
        <v>262</v>
      </c>
      <c r="F334" s="125"/>
      <c r="G334" s="125"/>
      <c r="H334" s="125"/>
      <c r="I334" s="125"/>
      <c r="J334" s="125"/>
      <c r="K334" s="125"/>
      <c r="L334" s="125"/>
      <c r="M334" s="125"/>
      <c r="N334" s="125"/>
      <c r="O334" s="63"/>
    </row>
    <row r="335" spans="2:15" s="47" customFormat="1" ht="79.5" customHeight="1" x14ac:dyDescent="0.25">
      <c r="B335" s="111"/>
      <c r="C335" s="341"/>
      <c r="D335" s="341"/>
      <c r="E335" s="119" t="s">
        <v>263</v>
      </c>
      <c r="F335" s="119"/>
      <c r="G335" s="119"/>
      <c r="H335" s="119"/>
      <c r="I335" s="119"/>
      <c r="J335" s="119"/>
      <c r="K335" s="119"/>
      <c r="L335" s="119"/>
      <c r="M335" s="119"/>
      <c r="N335" s="119"/>
      <c r="O335" s="63"/>
    </row>
    <row r="336" spans="2:15" s="47" customFormat="1" ht="95.25" customHeight="1" x14ac:dyDescent="0.25">
      <c r="B336" s="111"/>
      <c r="C336" s="341"/>
      <c r="D336" s="341"/>
      <c r="E336" s="123" t="s">
        <v>264</v>
      </c>
      <c r="F336" s="123"/>
      <c r="G336" s="123" t="s">
        <v>253</v>
      </c>
      <c r="H336" s="123"/>
      <c r="I336" s="85" t="s">
        <v>43</v>
      </c>
      <c r="J336" s="86"/>
      <c r="K336" s="86"/>
      <c r="L336" s="110" t="s">
        <v>223</v>
      </c>
      <c r="M336" s="110"/>
      <c r="N336" s="110"/>
      <c r="O336" s="63"/>
    </row>
    <row r="337" spans="2:15" s="47" customFormat="1" ht="103.5" customHeight="1" x14ac:dyDescent="0.25">
      <c r="B337" s="111"/>
      <c r="C337" s="341"/>
      <c r="D337" s="341"/>
      <c r="E337" s="123" t="s">
        <v>265</v>
      </c>
      <c r="F337" s="123"/>
      <c r="G337" s="123" t="s">
        <v>253</v>
      </c>
      <c r="H337" s="123"/>
      <c r="I337" s="85" t="s">
        <v>43</v>
      </c>
      <c r="J337" s="86"/>
      <c r="K337" s="86"/>
      <c r="L337" s="110" t="s">
        <v>223</v>
      </c>
      <c r="M337" s="110"/>
      <c r="N337" s="110"/>
      <c r="O337" s="63"/>
    </row>
    <row r="338" spans="2:15" s="47" customFormat="1" ht="13.8" customHeight="1" x14ac:dyDescent="0.25">
      <c r="B338" s="111"/>
      <c r="C338" s="341"/>
      <c r="D338" s="341"/>
      <c r="E338" s="123" t="s">
        <v>266</v>
      </c>
      <c r="F338" s="123"/>
      <c r="G338" s="123" t="s">
        <v>253</v>
      </c>
      <c r="H338" s="123"/>
      <c r="I338" s="85" t="s">
        <v>43</v>
      </c>
      <c r="J338" s="86"/>
      <c r="K338" s="86"/>
      <c r="L338" s="110" t="s">
        <v>223</v>
      </c>
      <c r="M338" s="110"/>
      <c r="N338" s="110"/>
      <c r="O338" s="63"/>
    </row>
    <row r="339" spans="2:15" s="47" customFormat="1" ht="81" customHeight="1" x14ac:dyDescent="0.25">
      <c r="B339" s="111"/>
      <c r="C339" s="341"/>
      <c r="D339" s="341"/>
      <c r="E339" s="123" t="s">
        <v>267</v>
      </c>
      <c r="F339" s="123"/>
      <c r="G339" s="123" t="s">
        <v>253</v>
      </c>
      <c r="H339" s="123"/>
      <c r="I339" s="85" t="s">
        <v>43</v>
      </c>
      <c r="J339" s="86"/>
      <c r="K339" s="86"/>
      <c r="L339" s="110" t="s">
        <v>223</v>
      </c>
      <c r="M339" s="110"/>
      <c r="N339" s="110"/>
      <c r="O339" s="63"/>
    </row>
    <row r="340" spans="2:15" s="47" customFormat="1" ht="81" customHeight="1" x14ac:dyDescent="0.25">
      <c r="B340" s="111"/>
      <c r="C340" s="341"/>
      <c r="D340" s="341"/>
      <c r="E340" s="123" t="s">
        <v>268</v>
      </c>
      <c r="F340" s="123"/>
      <c r="G340" s="123" t="s">
        <v>253</v>
      </c>
      <c r="H340" s="123"/>
      <c r="I340" s="85" t="s">
        <v>43</v>
      </c>
      <c r="J340" s="86"/>
      <c r="K340" s="86"/>
      <c r="L340" s="110" t="s">
        <v>223</v>
      </c>
      <c r="M340" s="110"/>
      <c r="N340" s="110"/>
      <c r="O340" s="63"/>
    </row>
    <row r="341" spans="2:15" s="47" customFormat="1" ht="13.8" customHeight="1" x14ac:dyDescent="0.25">
      <c r="B341" s="111"/>
      <c r="C341" s="341"/>
      <c r="D341" s="341"/>
      <c r="E341" s="123" t="s">
        <v>269</v>
      </c>
      <c r="F341" s="123"/>
      <c r="G341" s="123" t="s">
        <v>253</v>
      </c>
      <c r="H341" s="123"/>
      <c r="I341" s="85" t="s">
        <v>43</v>
      </c>
      <c r="J341" s="86"/>
      <c r="K341" s="86"/>
      <c r="L341" s="110" t="s">
        <v>223</v>
      </c>
      <c r="M341" s="110"/>
      <c r="N341" s="110"/>
      <c r="O341" s="63"/>
    </row>
    <row r="342" spans="2:15" s="47" customFormat="1" ht="65.25" customHeight="1" x14ac:dyDescent="0.25">
      <c r="B342" s="111"/>
      <c r="C342" s="341"/>
      <c r="D342" s="341"/>
      <c r="E342" s="123" t="s">
        <v>270</v>
      </c>
      <c r="F342" s="123"/>
      <c r="G342" s="123" t="s">
        <v>271</v>
      </c>
      <c r="H342" s="123"/>
      <c r="I342" s="85" t="s">
        <v>43</v>
      </c>
      <c r="J342" s="86"/>
      <c r="K342" s="86"/>
      <c r="L342" s="110" t="s">
        <v>223</v>
      </c>
      <c r="M342" s="110"/>
      <c r="N342" s="110"/>
      <c r="O342" s="63"/>
    </row>
    <row r="343" spans="2:15" s="47" customFormat="1" ht="60" customHeight="1" x14ac:dyDescent="0.25">
      <c r="B343" s="111"/>
      <c r="C343" s="341"/>
      <c r="D343" s="341"/>
      <c r="E343" s="123" t="s">
        <v>272</v>
      </c>
      <c r="F343" s="123"/>
      <c r="G343" s="123" t="s">
        <v>273</v>
      </c>
      <c r="H343" s="123"/>
      <c r="I343" s="85" t="s">
        <v>43</v>
      </c>
      <c r="J343" s="86"/>
      <c r="K343" s="86"/>
      <c r="L343" s="110" t="s">
        <v>223</v>
      </c>
      <c r="M343" s="110"/>
      <c r="N343" s="110"/>
      <c r="O343" s="63"/>
    </row>
    <row r="344" spans="2:15" s="47" customFormat="1" ht="13.8" customHeight="1" x14ac:dyDescent="0.25">
      <c r="B344" s="111"/>
      <c r="C344" s="341"/>
      <c r="D344" s="341"/>
      <c r="E344" s="119" t="s">
        <v>274</v>
      </c>
      <c r="F344" s="119"/>
      <c r="G344" s="119"/>
      <c r="H344" s="119"/>
      <c r="I344" s="119"/>
      <c r="J344" s="119"/>
      <c r="K344" s="119"/>
      <c r="L344" s="119"/>
      <c r="M344" s="119"/>
      <c r="N344" s="119"/>
      <c r="O344" s="63"/>
    </row>
    <row r="345" spans="2:15" s="47" customFormat="1" ht="13.8" customHeight="1" x14ac:dyDescent="0.25">
      <c r="B345" s="111"/>
      <c r="C345" s="341"/>
      <c r="D345" s="341"/>
      <c r="E345" s="123" t="s">
        <v>275</v>
      </c>
      <c r="F345" s="123"/>
      <c r="G345" s="123" t="s">
        <v>276</v>
      </c>
      <c r="H345" s="123"/>
      <c r="I345" s="85" t="s">
        <v>43</v>
      </c>
      <c r="J345" s="86"/>
      <c r="K345" s="86"/>
      <c r="L345" s="110" t="s">
        <v>223</v>
      </c>
      <c r="M345" s="110"/>
      <c r="N345" s="110"/>
      <c r="O345" s="63"/>
    </row>
    <row r="346" spans="2:15" s="47" customFormat="1" ht="72.75" customHeight="1" x14ac:dyDescent="0.25">
      <c r="B346" s="111"/>
      <c r="C346" s="341"/>
      <c r="D346" s="341"/>
      <c r="E346" s="123" t="s">
        <v>277</v>
      </c>
      <c r="F346" s="123"/>
      <c r="G346" s="123" t="s">
        <v>278</v>
      </c>
      <c r="H346" s="123"/>
      <c r="I346" s="85" t="s">
        <v>43</v>
      </c>
      <c r="J346" s="86"/>
      <c r="K346" s="86"/>
      <c r="L346" s="110" t="s">
        <v>223</v>
      </c>
      <c r="M346" s="110"/>
      <c r="N346" s="110"/>
      <c r="O346" s="63"/>
    </row>
    <row r="347" spans="2:15" s="47" customFormat="1" ht="60" customHeight="1" x14ac:dyDescent="0.25">
      <c r="B347" s="111"/>
      <c r="C347" s="341"/>
      <c r="D347" s="341"/>
      <c r="E347" s="119" t="s">
        <v>279</v>
      </c>
      <c r="F347" s="119"/>
      <c r="G347" s="119"/>
      <c r="H347" s="119"/>
      <c r="I347" s="119"/>
      <c r="J347" s="119"/>
      <c r="K347" s="119"/>
      <c r="L347" s="119"/>
      <c r="M347" s="119"/>
      <c r="N347" s="119"/>
      <c r="O347" s="63"/>
    </row>
    <row r="348" spans="2:15" s="47" customFormat="1" ht="60" customHeight="1" x14ac:dyDescent="0.25">
      <c r="B348" s="111"/>
      <c r="C348" s="341"/>
      <c r="D348" s="341"/>
      <c r="E348" s="123" t="s">
        <v>280</v>
      </c>
      <c r="F348" s="123"/>
      <c r="G348" s="123" t="s">
        <v>276</v>
      </c>
      <c r="H348" s="123"/>
      <c r="I348" s="85" t="s">
        <v>43</v>
      </c>
      <c r="J348" s="86"/>
      <c r="K348" s="86"/>
      <c r="L348" s="110" t="s">
        <v>223</v>
      </c>
      <c r="M348" s="110"/>
      <c r="N348" s="110"/>
      <c r="O348" s="63"/>
    </row>
    <row r="349" spans="2:15" s="47" customFormat="1" ht="60" customHeight="1" x14ac:dyDescent="0.25">
      <c r="B349" s="111"/>
      <c r="C349" s="341"/>
      <c r="D349" s="341"/>
      <c r="E349" s="123" t="s">
        <v>281</v>
      </c>
      <c r="F349" s="123"/>
      <c r="G349" s="123" t="s">
        <v>282</v>
      </c>
      <c r="H349" s="123"/>
      <c r="I349" s="85" t="s">
        <v>43</v>
      </c>
      <c r="J349" s="86"/>
      <c r="K349" s="86"/>
      <c r="L349" s="110" t="s">
        <v>223</v>
      </c>
      <c r="M349" s="110"/>
      <c r="N349" s="110"/>
      <c r="O349" s="63"/>
    </row>
    <row r="350" spans="2:15" s="47" customFormat="1" ht="72.75" customHeight="1" x14ac:dyDescent="0.25">
      <c r="B350" s="111"/>
      <c r="C350" s="341"/>
      <c r="D350" s="341"/>
      <c r="E350" s="125" t="s">
        <v>283</v>
      </c>
      <c r="F350" s="125"/>
      <c r="G350" s="125"/>
      <c r="H350" s="125"/>
      <c r="I350" s="125"/>
      <c r="J350" s="125"/>
      <c r="K350" s="125"/>
      <c r="L350" s="125"/>
      <c r="M350" s="125"/>
      <c r="N350" s="125"/>
      <c r="O350" s="63"/>
    </row>
    <row r="351" spans="2:15" s="47" customFormat="1" ht="60" customHeight="1" x14ac:dyDescent="0.25">
      <c r="B351" s="111"/>
      <c r="C351" s="341"/>
      <c r="D351" s="341"/>
      <c r="E351" s="119" t="s">
        <v>284</v>
      </c>
      <c r="F351" s="119"/>
      <c r="G351" s="119"/>
      <c r="H351" s="119"/>
      <c r="I351" s="119"/>
      <c r="J351" s="119"/>
      <c r="K351" s="119"/>
      <c r="L351" s="119"/>
      <c r="M351" s="119"/>
      <c r="N351" s="119"/>
      <c r="O351" s="63"/>
    </row>
    <row r="352" spans="2:15" s="47" customFormat="1" ht="13.8" customHeight="1" x14ac:dyDescent="0.25">
      <c r="B352" s="111"/>
      <c r="C352" s="341"/>
      <c r="D352" s="341"/>
      <c r="E352" s="123" t="s">
        <v>285</v>
      </c>
      <c r="F352" s="123"/>
      <c r="G352" s="123" t="s">
        <v>253</v>
      </c>
      <c r="H352" s="123"/>
      <c r="I352" s="85" t="s">
        <v>43</v>
      </c>
      <c r="J352" s="86"/>
      <c r="K352" s="86"/>
      <c r="L352" s="110" t="s">
        <v>223</v>
      </c>
      <c r="M352" s="110"/>
      <c r="N352" s="110"/>
      <c r="O352" s="63"/>
    </row>
    <row r="353" spans="2:15" s="47" customFormat="1" ht="70.5" customHeight="1" x14ac:dyDescent="0.25">
      <c r="B353" s="111"/>
      <c r="C353" s="341"/>
      <c r="D353" s="341"/>
      <c r="E353" s="123" t="s">
        <v>286</v>
      </c>
      <c r="F353" s="123"/>
      <c r="G353" s="123" t="s">
        <v>253</v>
      </c>
      <c r="H353" s="123"/>
      <c r="I353" s="85" t="s">
        <v>43</v>
      </c>
      <c r="J353" s="86"/>
      <c r="K353" s="86"/>
      <c r="L353" s="110" t="s">
        <v>223</v>
      </c>
      <c r="M353" s="110"/>
      <c r="N353" s="110"/>
      <c r="O353" s="63"/>
    </row>
    <row r="354" spans="2:15" s="47" customFormat="1" ht="60" customHeight="1" x14ac:dyDescent="0.25">
      <c r="B354" s="111"/>
      <c r="C354" s="341"/>
      <c r="D354" s="341"/>
      <c r="E354" s="123" t="s">
        <v>287</v>
      </c>
      <c r="F354" s="123"/>
      <c r="G354" s="123" t="s">
        <v>253</v>
      </c>
      <c r="H354" s="123"/>
      <c r="I354" s="85" t="s">
        <v>43</v>
      </c>
      <c r="J354" s="86"/>
      <c r="K354" s="86"/>
      <c r="L354" s="110" t="s">
        <v>223</v>
      </c>
      <c r="M354" s="110"/>
      <c r="N354" s="110"/>
      <c r="O354" s="63"/>
    </row>
    <row r="355" spans="2:15" s="47" customFormat="1" ht="25.5" customHeight="1" x14ac:dyDescent="0.25">
      <c r="B355" s="111"/>
      <c r="C355" s="341"/>
      <c r="D355" s="341"/>
      <c r="E355" s="123" t="s">
        <v>288</v>
      </c>
      <c r="F355" s="123"/>
      <c r="G355" s="123" t="s">
        <v>253</v>
      </c>
      <c r="H355" s="123"/>
      <c r="I355" s="85" t="s">
        <v>43</v>
      </c>
      <c r="J355" s="86"/>
      <c r="K355" s="86"/>
      <c r="L355" s="110" t="s">
        <v>223</v>
      </c>
      <c r="M355" s="110"/>
      <c r="N355" s="110"/>
      <c r="O355" s="63"/>
    </row>
    <row r="356" spans="2:15" s="47" customFormat="1" ht="13.8" customHeight="1" x14ac:dyDescent="0.25">
      <c r="B356" s="111"/>
      <c r="C356" s="341"/>
      <c r="D356" s="341"/>
      <c r="E356" s="123" t="s">
        <v>289</v>
      </c>
      <c r="F356" s="123"/>
      <c r="G356" s="123" t="s">
        <v>290</v>
      </c>
      <c r="H356" s="123"/>
      <c r="I356" s="85" t="s">
        <v>43</v>
      </c>
      <c r="J356" s="86"/>
      <c r="K356" s="86"/>
      <c r="L356" s="110" t="s">
        <v>223</v>
      </c>
      <c r="M356" s="110"/>
      <c r="N356" s="110"/>
      <c r="O356" s="63"/>
    </row>
    <row r="357" spans="2:15" s="47" customFormat="1" ht="13.8" customHeight="1" x14ac:dyDescent="0.25">
      <c r="B357" s="111"/>
      <c r="C357" s="341"/>
      <c r="D357" s="341"/>
      <c r="E357" s="123" t="s">
        <v>291</v>
      </c>
      <c r="F357" s="123"/>
      <c r="G357" s="123" t="s">
        <v>290</v>
      </c>
      <c r="H357" s="123"/>
      <c r="I357" s="85" t="s">
        <v>43</v>
      </c>
      <c r="J357" s="86"/>
      <c r="K357" s="86"/>
      <c r="L357" s="110" t="s">
        <v>223</v>
      </c>
      <c r="M357" s="110"/>
      <c r="N357" s="110"/>
      <c r="O357" s="63"/>
    </row>
    <row r="358" spans="2:15" s="47" customFormat="1" ht="60" customHeight="1" x14ac:dyDescent="0.25">
      <c r="B358" s="111"/>
      <c r="C358" s="341"/>
      <c r="D358" s="341"/>
      <c r="E358" s="119" t="s">
        <v>292</v>
      </c>
      <c r="F358" s="119"/>
      <c r="G358" s="119"/>
      <c r="H358" s="119"/>
      <c r="I358" s="119"/>
      <c r="J358" s="119"/>
      <c r="K358" s="119"/>
      <c r="L358" s="119"/>
      <c r="M358" s="119"/>
      <c r="N358" s="119"/>
      <c r="O358" s="63"/>
    </row>
    <row r="359" spans="2:15" s="47" customFormat="1" ht="13.8" customHeight="1" x14ac:dyDescent="0.25">
      <c r="B359" s="111"/>
      <c r="C359" s="341"/>
      <c r="D359" s="341"/>
      <c r="E359" s="123" t="s">
        <v>293</v>
      </c>
      <c r="F359" s="123"/>
      <c r="G359" s="123" t="s">
        <v>253</v>
      </c>
      <c r="H359" s="123"/>
      <c r="I359" s="85" t="s">
        <v>43</v>
      </c>
      <c r="J359" s="86"/>
      <c r="K359" s="86"/>
      <c r="L359" s="110" t="s">
        <v>223</v>
      </c>
      <c r="M359" s="110"/>
      <c r="N359" s="110"/>
      <c r="O359" s="63"/>
    </row>
    <row r="360" spans="2:15" s="47" customFormat="1" ht="60" customHeight="1" x14ac:dyDescent="0.25">
      <c r="B360" s="111"/>
      <c r="C360" s="341"/>
      <c r="D360" s="341"/>
      <c r="E360" s="123" t="s">
        <v>294</v>
      </c>
      <c r="F360" s="123"/>
      <c r="G360" s="123" t="s">
        <v>253</v>
      </c>
      <c r="H360" s="123"/>
      <c r="I360" s="85" t="s">
        <v>43</v>
      </c>
      <c r="J360" s="86"/>
      <c r="K360" s="86"/>
      <c r="L360" s="110" t="s">
        <v>223</v>
      </c>
      <c r="M360" s="110"/>
      <c r="N360" s="110"/>
      <c r="O360" s="63"/>
    </row>
    <row r="361" spans="2:15" s="47" customFormat="1" ht="60" customHeight="1" x14ac:dyDescent="0.25">
      <c r="B361" s="111"/>
      <c r="C361" s="341"/>
      <c r="D361" s="341"/>
      <c r="E361" s="126" t="s">
        <v>295</v>
      </c>
      <c r="F361" s="126"/>
      <c r="G361" s="126"/>
      <c r="H361" s="126"/>
      <c r="I361" s="126"/>
      <c r="J361" s="126"/>
      <c r="K361" s="126"/>
      <c r="L361" s="126"/>
      <c r="M361" s="126"/>
      <c r="N361" s="126"/>
      <c r="O361" s="63"/>
    </row>
    <row r="362" spans="2:15" s="47" customFormat="1" ht="60" customHeight="1" x14ac:dyDescent="0.25">
      <c r="B362" s="111"/>
      <c r="C362" s="341"/>
      <c r="D362" s="341"/>
      <c r="E362" s="125" t="s">
        <v>211</v>
      </c>
      <c r="F362" s="125"/>
      <c r="G362" s="125"/>
      <c r="H362" s="125"/>
      <c r="I362" s="125"/>
      <c r="J362" s="125"/>
      <c r="K362" s="125"/>
      <c r="L362" s="125"/>
      <c r="M362" s="125"/>
      <c r="N362" s="125"/>
      <c r="O362" s="63"/>
    </row>
    <row r="363" spans="2:15" s="47" customFormat="1" ht="60" customHeight="1" x14ac:dyDescent="0.25">
      <c r="B363" s="111"/>
      <c r="C363" s="341"/>
      <c r="D363" s="341"/>
      <c r="E363" s="119" t="s">
        <v>296</v>
      </c>
      <c r="F363" s="119"/>
      <c r="G363" s="119"/>
      <c r="H363" s="119"/>
      <c r="I363" s="119"/>
      <c r="J363" s="119"/>
      <c r="K363" s="119"/>
      <c r="L363" s="119"/>
      <c r="M363" s="119"/>
      <c r="N363" s="119"/>
      <c r="O363" s="63"/>
    </row>
    <row r="364" spans="2:15" s="47" customFormat="1" ht="60" customHeight="1" x14ac:dyDescent="0.25">
      <c r="B364" s="111"/>
      <c r="C364" s="341"/>
      <c r="D364" s="341"/>
      <c r="E364" s="123" t="s">
        <v>296</v>
      </c>
      <c r="F364" s="123"/>
      <c r="G364" s="123" t="s">
        <v>297</v>
      </c>
      <c r="H364" s="123"/>
      <c r="I364" s="85" t="s">
        <v>43</v>
      </c>
      <c r="J364" s="86"/>
      <c r="K364" s="86"/>
      <c r="L364" s="110" t="s">
        <v>223</v>
      </c>
      <c r="M364" s="110"/>
      <c r="N364" s="110"/>
      <c r="O364" s="63"/>
    </row>
    <row r="365" spans="2:15" s="47" customFormat="1" ht="60" customHeight="1" x14ac:dyDescent="0.25">
      <c r="B365" s="111"/>
      <c r="C365" s="341"/>
      <c r="D365" s="341"/>
      <c r="E365" s="119" t="s">
        <v>298</v>
      </c>
      <c r="F365" s="119"/>
      <c r="G365" s="119"/>
      <c r="H365" s="119"/>
      <c r="I365" s="119"/>
      <c r="J365" s="119"/>
      <c r="K365" s="119"/>
      <c r="L365" s="119"/>
      <c r="M365" s="119"/>
      <c r="N365" s="119"/>
      <c r="O365" s="63"/>
    </row>
    <row r="366" spans="2:15" s="47" customFormat="1" ht="60" customHeight="1" x14ac:dyDescent="0.25">
      <c r="B366" s="111"/>
      <c r="C366" s="341"/>
      <c r="D366" s="341"/>
      <c r="E366" s="123" t="s">
        <v>299</v>
      </c>
      <c r="F366" s="123"/>
      <c r="G366" s="123" t="s">
        <v>300</v>
      </c>
      <c r="H366" s="123"/>
      <c r="I366" s="85" t="s">
        <v>43</v>
      </c>
      <c r="J366" s="86"/>
      <c r="K366" s="86"/>
      <c r="L366" s="110" t="s">
        <v>223</v>
      </c>
      <c r="M366" s="110"/>
      <c r="N366" s="110"/>
      <c r="O366" s="63"/>
    </row>
    <row r="367" spans="2:15" s="47" customFormat="1" ht="13.8" customHeight="1" x14ac:dyDescent="0.25">
      <c r="B367" s="111"/>
      <c r="C367" s="341"/>
      <c r="D367" s="341"/>
      <c r="E367" s="123" t="s">
        <v>301</v>
      </c>
      <c r="F367" s="123"/>
      <c r="G367" s="123" t="s">
        <v>300</v>
      </c>
      <c r="H367" s="123"/>
      <c r="I367" s="85" t="s">
        <v>43</v>
      </c>
      <c r="J367" s="86"/>
      <c r="K367" s="86"/>
      <c r="L367" s="110" t="s">
        <v>223</v>
      </c>
      <c r="M367" s="110"/>
      <c r="N367" s="110"/>
      <c r="O367" s="63"/>
    </row>
    <row r="368" spans="2:15" s="47" customFormat="1" ht="60" customHeight="1" x14ac:dyDescent="0.25">
      <c r="B368" s="111"/>
      <c r="C368" s="341"/>
      <c r="D368" s="341"/>
      <c r="E368" s="123" t="s">
        <v>302</v>
      </c>
      <c r="F368" s="123"/>
      <c r="G368" s="123" t="s">
        <v>303</v>
      </c>
      <c r="H368" s="123"/>
      <c r="I368" s="85" t="s">
        <v>43</v>
      </c>
      <c r="J368" s="86"/>
      <c r="K368" s="86"/>
      <c r="L368" s="110" t="s">
        <v>223</v>
      </c>
      <c r="M368" s="110"/>
      <c r="N368" s="110"/>
      <c r="O368" s="63"/>
    </row>
    <row r="369" spans="2:15" s="47" customFormat="1" ht="13.8" customHeight="1" x14ac:dyDescent="0.25">
      <c r="B369" s="111"/>
      <c r="C369" s="341"/>
      <c r="D369" s="341"/>
      <c r="E369" s="123" t="s">
        <v>304</v>
      </c>
      <c r="F369" s="123"/>
      <c r="G369" s="123" t="s">
        <v>305</v>
      </c>
      <c r="H369" s="123"/>
      <c r="I369" s="85" t="s">
        <v>43</v>
      </c>
      <c r="J369" s="86"/>
      <c r="K369" s="86"/>
      <c r="L369" s="110" t="s">
        <v>223</v>
      </c>
      <c r="M369" s="110"/>
      <c r="N369" s="110"/>
      <c r="O369" s="63"/>
    </row>
    <row r="370" spans="2:15" s="47" customFormat="1" ht="60" customHeight="1" x14ac:dyDescent="0.25">
      <c r="B370" s="111"/>
      <c r="C370" s="341"/>
      <c r="D370" s="341"/>
      <c r="E370" s="123" t="s">
        <v>306</v>
      </c>
      <c r="F370" s="123"/>
      <c r="G370" s="123" t="s">
        <v>307</v>
      </c>
      <c r="H370" s="123"/>
      <c r="I370" s="85" t="s">
        <v>43</v>
      </c>
      <c r="J370" s="86"/>
      <c r="K370" s="86"/>
      <c r="L370" s="110" t="s">
        <v>223</v>
      </c>
      <c r="M370" s="110"/>
      <c r="N370" s="110"/>
      <c r="O370" s="63"/>
    </row>
    <row r="371" spans="2:15" s="47" customFormat="1" ht="60" customHeight="1" x14ac:dyDescent="0.25">
      <c r="B371" s="111"/>
      <c r="C371" s="341"/>
      <c r="D371" s="341"/>
      <c r="E371" s="123" t="s">
        <v>308</v>
      </c>
      <c r="F371" s="123"/>
      <c r="G371" s="123" t="s">
        <v>309</v>
      </c>
      <c r="H371" s="123"/>
      <c r="I371" s="85" t="s">
        <v>43</v>
      </c>
      <c r="J371" s="86"/>
      <c r="K371" s="86"/>
      <c r="L371" s="110" t="s">
        <v>223</v>
      </c>
      <c r="M371" s="110"/>
      <c r="N371" s="110"/>
      <c r="O371" s="63"/>
    </row>
    <row r="372" spans="2:15" s="47" customFormat="1" ht="13.8" customHeight="1" x14ac:dyDescent="0.25">
      <c r="B372" s="111"/>
      <c r="C372" s="341"/>
      <c r="D372" s="341"/>
      <c r="E372" s="123" t="s">
        <v>310</v>
      </c>
      <c r="F372" s="123"/>
      <c r="G372" s="123" t="s">
        <v>311</v>
      </c>
      <c r="H372" s="123"/>
      <c r="I372" s="85" t="s">
        <v>43</v>
      </c>
      <c r="J372" s="86"/>
      <c r="K372" s="86"/>
      <c r="L372" s="110" t="s">
        <v>223</v>
      </c>
      <c r="M372" s="110"/>
      <c r="N372" s="110"/>
      <c r="O372" s="63"/>
    </row>
    <row r="373" spans="2:15" s="47" customFormat="1" ht="13.8" customHeight="1" x14ac:dyDescent="0.25">
      <c r="B373" s="111"/>
      <c r="C373" s="341"/>
      <c r="D373" s="341"/>
      <c r="E373" s="119" t="s">
        <v>312</v>
      </c>
      <c r="F373" s="119"/>
      <c r="G373" s="119"/>
      <c r="H373" s="119"/>
      <c r="I373" s="119"/>
      <c r="J373" s="119"/>
      <c r="K373" s="119"/>
      <c r="L373" s="119"/>
      <c r="M373" s="119"/>
      <c r="N373" s="119"/>
      <c r="O373" s="63"/>
    </row>
    <row r="374" spans="2:15" s="47" customFormat="1" ht="60" customHeight="1" x14ac:dyDescent="0.25">
      <c r="B374" s="111"/>
      <c r="C374" s="341"/>
      <c r="D374" s="341"/>
      <c r="E374" s="123" t="s">
        <v>312</v>
      </c>
      <c r="F374" s="123"/>
      <c r="G374" s="123" t="s">
        <v>313</v>
      </c>
      <c r="H374" s="123"/>
      <c r="I374" s="85" t="s">
        <v>43</v>
      </c>
      <c r="J374" s="86"/>
      <c r="K374" s="86"/>
      <c r="L374" s="110" t="s">
        <v>223</v>
      </c>
      <c r="M374" s="110"/>
      <c r="N374" s="110"/>
      <c r="O374" s="63"/>
    </row>
    <row r="375" spans="2:15" s="47" customFormat="1" ht="67.5" customHeight="1" x14ac:dyDescent="0.25">
      <c r="B375" s="111"/>
      <c r="C375" s="341"/>
      <c r="D375" s="341"/>
      <c r="E375" s="119" t="s">
        <v>314</v>
      </c>
      <c r="F375" s="119"/>
      <c r="G375" s="119"/>
      <c r="H375" s="119"/>
      <c r="I375" s="119"/>
      <c r="J375" s="119"/>
      <c r="K375" s="119"/>
      <c r="L375" s="119"/>
      <c r="M375" s="119"/>
      <c r="N375" s="119"/>
      <c r="O375" s="63"/>
    </row>
    <row r="376" spans="2:15" s="47" customFormat="1" ht="60" customHeight="1" x14ac:dyDescent="0.25">
      <c r="B376" s="111"/>
      <c r="C376" s="341"/>
      <c r="D376" s="341"/>
      <c r="E376" s="123" t="s">
        <v>315</v>
      </c>
      <c r="F376" s="123"/>
      <c r="G376" s="123" t="s">
        <v>316</v>
      </c>
      <c r="H376" s="123"/>
      <c r="I376" s="85" t="s">
        <v>43</v>
      </c>
      <c r="J376" s="86"/>
      <c r="K376" s="86"/>
      <c r="L376" s="110" t="s">
        <v>223</v>
      </c>
      <c r="M376" s="110"/>
      <c r="N376" s="110"/>
      <c r="O376" s="63"/>
    </row>
    <row r="377" spans="2:15" s="47" customFormat="1" ht="60" customHeight="1" x14ac:dyDescent="0.25">
      <c r="B377" s="111"/>
      <c r="C377" s="341"/>
      <c r="D377" s="341"/>
      <c r="E377" s="123" t="s">
        <v>317</v>
      </c>
      <c r="F377" s="123"/>
      <c r="G377" s="123" t="s">
        <v>318</v>
      </c>
      <c r="H377" s="123"/>
      <c r="I377" s="85" t="s">
        <v>43</v>
      </c>
      <c r="J377" s="86"/>
      <c r="K377" s="86"/>
      <c r="L377" s="110" t="s">
        <v>223</v>
      </c>
      <c r="M377" s="110"/>
      <c r="N377" s="110"/>
      <c r="O377" s="63"/>
    </row>
    <row r="378" spans="2:15" s="47" customFormat="1" ht="60" customHeight="1" x14ac:dyDescent="0.25">
      <c r="B378" s="111"/>
      <c r="C378" s="341"/>
      <c r="D378" s="341"/>
      <c r="E378" s="125" t="s">
        <v>319</v>
      </c>
      <c r="F378" s="125"/>
      <c r="G378" s="125"/>
      <c r="H378" s="125"/>
      <c r="I378" s="125"/>
      <c r="J378" s="125"/>
      <c r="K378" s="125"/>
      <c r="L378" s="125"/>
      <c r="M378" s="125"/>
      <c r="N378" s="125"/>
      <c r="O378" s="63"/>
    </row>
    <row r="379" spans="2:15" s="47" customFormat="1" ht="60" customHeight="1" x14ac:dyDescent="0.25">
      <c r="B379" s="111"/>
      <c r="C379" s="341"/>
      <c r="D379" s="341"/>
      <c r="E379" s="119" t="s">
        <v>320</v>
      </c>
      <c r="F379" s="119"/>
      <c r="G379" s="119"/>
      <c r="H379" s="119"/>
      <c r="I379" s="119"/>
      <c r="J379" s="119"/>
      <c r="K379" s="119"/>
      <c r="L379" s="119"/>
      <c r="M379" s="119"/>
      <c r="N379" s="119"/>
      <c r="O379" s="63"/>
    </row>
    <row r="380" spans="2:15" s="47" customFormat="1" ht="13.8" customHeight="1" x14ac:dyDescent="0.25">
      <c r="B380" s="111"/>
      <c r="C380" s="341"/>
      <c r="D380" s="341"/>
      <c r="E380" s="123" t="s">
        <v>321</v>
      </c>
      <c r="F380" s="123"/>
      <c r="G380" s="123" t="s">
        <v>322</v>
      </c>
      <c r="H380" s="123"/>
      <c r="I380" s="85" t="s">
        <v>43</v>
      </c>
      <c r="J380" s="86"/>
      <c r="K380" s="86"/>
      <c r="L380" s="110" t="s">
        <v>223</v>
      </c>
      <c r="M380" s="110"/>
      <c r="N380" s="110"/>
      <c r="O380" s="63"/>
    </row>
    <row r="381" spans="2:15" s="47" customFormat="1" ht="60" customHeight="1" x14ac:dyDescent="0.25">
      <c r="B381" s="111"/>
      <c r="C381" s="341"/>
      <c r="D381" s="341"/>
      <c r="E381" s="123" t="s">
        <v>323</v>
      </c>
      <c r="F381" s="123"/>
      <c r="G381" s="123" t="s">
        <v>322</v>
      </c>
      <c r="H381" s="123"/>
      <c r="I381" s="85" t="s">
        <v>43</v>
      </c>
      <c r="J381" s="86"/>
      <c r="K381" s="86"/>
      <c r="L381" s="110" t="s">
        <v>223</v>
      </c>
      <c r="M381" s="110"/>
      <c r="N381" s="110"/>
      <c r="O381" s="63"/>
    </row>
    <row r="382" spans="2:15" s="47" customFormat="1" ht="68.25" customHeight="1" x14ac:dyDescent="0.25">
      <c r="B382" s="111"/>
      <c r="C382" s="341"/>
      <c r="D382" s="341"/>
      <c r="E382" s="123" t="s">
        <v>324</v>
      </c>
      <c r="F382" s="123"/>
      <c r="G382" s="123" t="s">
        <v>322</v>
      </c>
      <c r="H382" s="123"/>
      <c r="I382" s="85" t="s">
        <v>43</v>
      </c>
      <c r="J382" s="86"/>
      <c r="K382" s="86"/>
      <c r="L382" s="110" t="s">
        <v>223</v>
      </c>
      <c r="M382" s="110"/>
      <c r="N382" s="110"/>
      <c r="O382" s="63"/>
    </row>
    <row r="383" spans="2:15" s="47" customFormat="1" ht="60" customHeight="1" x14ac:dyDescent="0.25">
      <c r="B383" s="111"/>
      <c r="C383" s="341"/>
      <c r="D383" s="341"/>
      <c r="E383" s="123" t="s">
        <v>325</v>
      </c>
      <c r="F383" s="123"/>
      <c r="G383" s="123" t="s">
        <v>322</v>
      </c>
      <c r="H383" s="123"/>
      <c r="I383" s="85" t="s">
        <v>43</v>
      </c>
      <c r="J383" s="86"/>
      <c r="K383" s="86"/>
      <c r="L383" s="110" t="s">
        <v>223</v>
      </c>
      <c r="M383" s="110"/>
      <c r="N383" s="110"/>
      <c r="O383" s="63"/>
    </row>
    <row r="384" spans="2:15" s="47" customFormat="1" ht="60" customHeight="1" x14ac:dyDescent="0.25">
      <c r="B384" s="111"/>
      <c r="C384" s="341"/>
      <c r="D384" s="341"/>
      <c r="E384" s="123" t="s">
        <v>326</v>
      </c>
      <c r="F384" s="123"/>
      <c r="G384" s="123" t="s">
        <v>322</v>
      </c>
      <c r="H384" s="123"/>
      <c r="I384" s="85" t="s">
        <v>43</v>
      </c>
      <c r="J384" s="86"/>
      <c r="K384" s="86"/>
      <c r="L384" s="110" t="s">
        <v>223</v>
      </c>
      <c r="M384" s="110"/>
      <c r="N384" s="110"/>
      <c r="O384" s="63"/>
    </row>
    <row r="385" spans="2:15" s="47" customFormat="1" ht="60" customHeight="1" x14ac:dyDescent="0.25">
      <c r="B385" s="111"/>
      <c r="C385" s="341"/>
      <c r="D385" s="341"/>
      <c r="E385" s="123" t="s">
        <v>327</v>
      </c>
      <c r="F385" s="123"/>
      <c r="G385" s="123" t="s">
        <v>328</v>
      </c>
      <c r="H385" s="123"/>
      <c r="I385" s="85" t="s">
        <v>43</v>
      </c>
      <c r="J385" s="86"/>
      <c r="K385" s="86"/>
      <c r="L385" s="110" t="s">
        <v>223</v>
      </c>
      <c r="M385" s="110"/>
      <c r="N385" s="110"/>
      <c r="O385" s="63"/>
    </row>
    <row r="386" spans="2:15" s="47" customFormat="1" ht="60" customHeight="1" x14ac:dyDescent="0.25">
      <c r="B386" s="111"/>
      <c r="C386" s="341"/>
      <c r="D386" s="341"/>
      <c r="E386" s="119" t="s">
        <v>329</v>
      </c>
      <c r="F386" s="119"/>
      <c r="G386" s="119"/>
      <c r="H386" s="119"/>
      <c r="I386" s="119"/>
      <c r="J386" s="119"/>
      <c r="K386" s="119"/>
      <c r="L386" s="119"/>
      <c r="M386" s="119"/>
      <c r="N386" s="119"/>
      <c r="O386" s="63"/>
    </row>
    <row r="387" spans="2:15" s="47" customFormat="1" ht="13.8" customHeight="1" x14ac:dyDescent="0.25">
      <c r="B387" s="111"/>
      <c r="C387" s="341"/>
      <c r="D387" s="341"/>
      <c r="E387" s="123" t="s">
        <v>321</v>
      </c>
      <c r="F387" s="123"/>
      <c r="G387" s="123" t="s">
        <v>322</v>
      </c>
      <c r="H387" s="123"/>
      <c r="I387" s="85" t="s">
        <v>43</v>
      </c>
      <c r="J387" s="86"/>
      <c r="K387" s="86"/>
      <c r="L387" s="110" t="s">
        <v>223</v>
      </c>
      <c r="M387" s="110"/>
      <c r="N387" s="110"/>
      <c r="O387" s="63"/>
    </row>
    <row r="388" spans="2:15" s="47" customFormat="1" ht="60" customHeight="1" x14ac:dyDescent="0.25">
      <c r="B388" s="111"/>
      <c r="C388" s="341"/>
      <c r="D388" s="341"/>
      <c r="E388" s="123" t="s">
        <v>330</v>
      </c>
      <c r="F388" s="123"/>
      <c r="G388" s="123" t="s">
        <v>322</v>
      </c>
      <c r="H388" s="123"/>
      <c r="I388" s="85" t="s">
        <v>43</v>
      </c>
      <c r="J388" s="86"/>
      <c r="K388" s="86"/>
      <c r="L388" s="110" t="s">
        <v>223</v>
      </c>
      <c r="M388" s="110"/>
      <c r="N388" s="110"/>
      <c r="O388" s="63"/>
    </row>
    <row r="389" spans="2:15" s="47" customFormat="1" ht="69.75" customHeight="1" x14ac:dyDescent="0.25">
      <c r="B389" s="111"/>
      <c r="C389" s="341"/>
      <c r="D389" s="341"/>
      <c r="E389" s="123" t="s">
        <v>324</v>
      </c>
      <c r="F389" s="123"/>
      <c r="G389" s="123" t="s">
        <v>322</v>
      </c>
      <c r="H389" s="123"/>
      <c r="I389" s="85" t="s">
        <v>43</v>
      </c>
      <c r="J389" s="86"/>
      <c r="K389" s="86"/>
      <c r="L389" s="110" t="s">
        <v>223</v>
      </c>
      <c r="M389" s="110"/>
      <c r="N389" s="110"/>
      <c r="O389" s="63"/>
    </row>
    <row r="390" spans="2:15" s="47" customFormat="1" ht="60" customHeight="1" x14ac:dyDescent="0.25">
      <c r="B390" s="111"/>
      <c r="C390" s="341"/>
      <c r="D390" s="341"/>
      <c r="E390" s="123" t="s">
        <v>325</v>
      </c>
      <c r="F390" s="123"/>
      <c r="G390" s="123" t="s">
        <v>322</v>
      </c>
      <c r="H390" s="123"/>
      <c r="I390" s="85" t="s">
        <v>43</v>
      </c>
      <c r="J390" s="86"/>
      <c r="K390" s="86"/>
      <c r="L390" s="110" t="s">
        <v>223</v>
      </c>
      <c r="M390" s="110"/>
      <c r="N390" s="110"/>
      <c r="O390" s="63"/>
    </row>
    <row r="391" spans="2:15" s="47" customFormat="1" ht="60" customHeight="1" x14ac:dyDescent="0.25">
      <c r="B391" s="111"/>
      <c r="C391" s="341"/>
      <c r="D391" s="341"/>
      <c r="E391" s="123" t="s">
        <v>326</v>
      </c>
      <c r="F391" s="123"/>
      <c r="G391" s="123" t="s">
        <v>322</v>
      </c>
      <c r="H391" s="123"/>
      <c r="I391" s="85" t="s">
        <v>43</v>
      </c>
      <c r="J391" s="86"/>
      <c r="K391" s="86"/>
      <c r="L391" s="110" t="s">
        <v>223</v>
      </c>
      <c r="M391" s="110"/>
      <c r="N391" s="110"/>
      <c r="O391" s="63"/>
    </row>
    <row r="392" spans="2:15" s="47" customFormat="1" ht="60" customHeight="1" x14ac:dyDescent="0.25">
      <c r="B392" s="111"/>
      <c r="C392" s="341"/>
      <c r="D392" s="341"/>
      <c r="E392" s="123" t="s">
        <v>327</v>
      </c>
      <c r="F392" s="123"/>
      <c r="G392" s="123" t="s">
        <v>328</v>
      </c>
      <c r="H392" s="123"/>
      <c r="I392" s="85" t="s">
        <v>43</v>
      </c>
      <c r="J392" s="86"/>
      <c r="K392" s="86"/>
      <c r="L392" s="110" t="s">
        <v>223</v>
      </c>
      <c r="M392" s="110"/>
      <c r="N392" s="110"/>
      <c r="O392" s="63"/>
    </row>
    <row r="393" spans="2:15" s="47" customFormat="1" ht="60" customHeight="1" x14ac:dyDescent="0.25">
      <c r="B393" s="111"/>
      <c r="C393" s="341"/>
      <c r="D393" s="341"/>
      <c r="E393" s="119" t="s">
        <v>331</v>
      </c>
      <c r="F393" s="119"/>
      <c r="G393" s="119"/>
      <c r="H393" s="119"/>
      <c r="I393" s="119"/>
      <c r="J393" s="119"/>
      <c r="K393" s="119"/>
      <c r="L393" s="119"/>
      <c r="M393" s="119"/>
      <c r="N393" s="119"/>
      <c r="O393" s="63"/>
    </row>
    <row r="394" spans="2:15" s="47" customFormat="1" ht="13.8" customHeight="1" x14ac:dyDescent="0.25">
      <c r="B394" s="111"/>
      <c r="C394" s="341"/>
      <c r="D394" s="341"/>
      <c r="E394" s="123" t="s">
        <v>321</v>
      </c>
      <c r="F394" s="123"/>
      <c r="G394" s="123" t="s">
        <v>322</v>
      </c>
      <c r="H394" s="123"/>
      <c r="I394" s="85" t="s">
        <v>43</v>
      </c>
      <c r="J394" s="86"/>
      <c r="K394" s="86"/>
      <c r="L394" s="110" t="s">
        <v>223</v>
      </c>
      <c r="M394" s="110"/>
      <c r="N394" s="110"/>
      <c r="O394" s="63"/>
    </row>
    <row r="395" spans="2:15" s="47" customFormat="1" ht="60" customHeight="1" x14ac:dyDescent="0.25">
      <c r="B395" s="111"/>
      <c r="C395" s="341"/>
      <c r="D395" s="341"/>
      <c r="E395" s="123" t="s">
        <v>332</v>
      </c>
      <c r="F395" s="123"/>
      <c r="G395" s="123" t="s">
        <v>322</v>
      </c>
      <c r="H395" s="123"/>
      <c r="I395" s="85" t="s">
        <v>43</v>
      </c>
      <c r="J395" s="86"/>
      <c r="K395" s="86"/>
      <c r="L395" s="110" t="s">
        <v>223</v>
      </c>
      <c r="M395" s="110"/>
      <c r="N395" s="110"/>
      <c r="O395" s="63"/>
    </row>
    <row r="396" spans="2:15" s="47" customFormat="1" ht="60" customHeight="1" x14ac:dyDescent="0.25">
      <c r="B396" s="111"/>
      <c r="C396" s="341"/>
      <c r="D396" s="341"/>
      <c r="E396" s="123" t="s">
        <v>324</v>
      </c>
      <c r="F396" s="123"/>
      <c r="G396" s="123" t="s">
        <v>322</v>
      </c>
      <c r="H396" s="123"/>
      <c r="I396" s="85" t="s">
        <v>43</v>
      </c>
      <c r="J396" s="86"/>
      <c r="K396" s="86"/>
      <c r="L396" s="110" t="s">
        <v>223</v>
      </c>
      <c r="M396" s="110"/>
      <c r="N396" s="110"/>
      <c r="O396" s="63"/>
    </row>
    <row r="397" spans="2:15" s="47" customFormat="1" ht="60" customHeight="1" x14ac:dyDescent="0.25">
      <c r="B397" s="111"/>
      <c r="C397" s="341"/>
      <c r="D397" s="341"/>
      <c r="E397" s="123" t="s">
        <v>325</v>
      </c>
      <c r="F397" s="123"/>
      <c r="G397" s="123" t="s">
        <v>322</v>
      </c>
      <c r="H397" s="123"/>
      <c r="I397" s="85" t="s">
        <v>43</v>
      </c>
      <c r="J397" s="86"/>
      <c r="K397" s="86"/>
      <c r="L397" s="110" t="s">
        <v>223</v>
      </c>
      <c r="M397" s="110"/>
      <c r="N397" s="110"/>
      <c r="O397" s="63"/>
    </row>
    <row r="398" spans="2:15" s="47" customFormat="1" ht="60" customHeight="1" x14ac:dyDescent="0.25">
      <c r="B398" s="111"/>
      <c r="C398" s="341"/>
      <c r="D398" s="341"/>
      <c r="E398" s="123" t="s">
        <v>326</v>
      </c>
      <c r="F398" s="123"/>
      <c r="G398" s="123" t="s">
        <v>322</v>
      </c>
      <c r="H398" s="123"/>
      <c r="I398" s="85" t="s">
        <v>43</v>
      </c>
      <c r="J398" s="86"/>
      <c r="K398" s="86"/>
      <c r="L398" s="110" t="s">
        <v>223</v>
      </c>
      <c r="M398" s="110"/>
      <c r="N398" s="110"/>
      <c r="O398" s="63"/>
    </row>
    <row r="399" spans="2:15" s="47" customFormat="1" ht="60" customHeight="1" x14ac:dyDescent="0.25">
      <c r="B399" s="111"/>
      <c r="C399" s="341"/>
      <c r="D399" s="341"/>
      <c r="E399" s="123" t="s">
        <v>327</v>
      </c>
      <c r="F399" s="123"/>
      <c r="G399" s="123" t="s">
        <v>328</v>
      </c>
      <c r="H399" s="123"/>
      <c r="I399" s="85" t="s">
        <v>43</v>
      </c>
      <c r="J399" s="86"/>
      <c r="K399" s="86"/>
      <c r="L399" s="110" t="s">
        <v>223</v>
      </c>
      <c r="M399" s="110"/>
      <c r="N399" s="110"/>
      <c r="O399" s="63"/>
    </row>
    <row r="400" spans="2:15" s="47" customFormat="1" ht="60" customHeight="1" x14ac:dyDescent="0.25">
      <c r="B400" s="111"/>
      <c r="C400" s="341"/>
      <c r="D400" s="341"/>
      <c r="E400" s="119" t="s">
        <v>333</v>
      </c>
      <c r="F400" s="119"/>
      <c r="G400" s="119"/>
      <c r="H400" s="119"/>
      <c r="I400" s="119"/>
      <c r="J400" s="119"/>
      <c r="K400" s="119"/>
      <c r="L400" s="119"/>
      <c r="M400" s="119"/>
      <c r="N400" s="119"/>
      <c r="O400" s="63"/>
    </row>
    <row r="401" spans="1:19" s="47" customFormat="1" ht="13.8" customHeight="1" x14ac:dyDescent="0.25">
      <c r="B401" s="111"/>
      <c r="C401" s="341"/>
      <c r="D401" s="341"/>
      <c r="E401" s="123" t="s">
        <v>321</v>
      </c>
      <c r="F401" s="123"/>
      <c r="G401" s="123" t="s">
        <v>322</v>
      </c>
      <c r="H401" s="123"/>
      <c r="I401" s="85" t="s">
        <v>43</v>
      </c>
      <c r="J401" s="86"/>
      <c r="K401" s="86"/>
      <c r="L401" s="110" t="s">
        <v>223</v>
      </c>
      <c r="M401" s="110"/>
      <c r="N401" s="110"/>
      <c r="O401" s="63"/>
    </row>
    <row r="402" spans="1:19" s="47" customFormat="1" ht="60" customHeight="1" x14ac:dyDescent="0.25">
      <c r="B402" s="111"/>
      <c r="C402" s="341"/>
      <c r="D402" s="341"/>
      <c r="E402" s="123" t="s">
        <v>334</v>
      </c>
      <c r="F402" s="123"/>
      <c r="G402" s="123" t="s">
        <v>322</v>
      </c>
      <c r="H402" s="123"/>
      <c r="I402" s="85" t="s">
        <v>43</v>
      </c>
      <c r="J402" s="86"/>
      <c r="K402" s="86"/>
      <c r="L402" s="110" t="s">
        <v>223</v>
      </c>
      <c r="M402" s="110"/>
      <c r="N402" s="110"/>
      <c r="O402" s="63"/>
    </row>
    <row r="403" spans="1:19" s="47" customFormat="1" ht="13.8" customHeight="1" x14ac:dyDescent="0.25">
      <c r="B403" s="111"/>
      <c r="C403" s="341"/>
      <c r="D403" s="341"/>
      <c r="E403" s="123" t="s">
        <v>324</v>
      </c>
      <c r="F403" s="123"/>
      <c r="G403" s="123" t="s">
        <v>322</v>
      </c>
      <c r="H403" s="123"/>
      <c r="I403" s="85" t="s">
        <v>43</v>
      </c>
      <c r="J403" s="86"/>
      <c r="K403" s="86"/>
      <c r="L403" s="110" t="s">
        <v>223</v>
      </c>
      <c r="M403" s="110"/>
      <c r="N403" s="110"/>
      <c r="O403" s="63"/>
    </row>
    <row r="404" spans="1:19" s="47" customFormat="1" ht="60" customHeight="1" x14ac:dyDescent="0.25">
      <c r="B404" s="111"/>
      <c r="C404" s="341"/>
      <c r="D404" s="341"/>
      <c r="E404" s="123" t="s">
        <v>325</v>
      </c>
      <c r="F404" s="123"/>
      <c r="G404" s="123" t="s">
        <v>322</v>
      </c>
      <c r="H404" s="123"/>
      <c r="I404" s="85" t="s">
        <v>43</v>
      </c>
      <c r="J404" s="86"/>
      <c r="K404" s="86"/>
      <c r="L404" s="110" t="s">
        <v>223</v>
      </c>
      <c r="M404" s="110"/>
      <c r="N404" s="110"/>
      <c r="O404" s="63"/>
    </row>
    <row r="405" spans="1:19" s="47" customFormat="1" ht="13.8" customHeight="1" x14ac:dyDescent="0.25">
      <c r="B405" s="111"/>
      <c r="C405" s="341"/>
      <c r="D405" s="341"/>
      <c r="E405" s="123" t="s">
        <v>326</v>
      </c>
      <c r="F405" s="123"/>
      <c r="G405" s="123" t="s">
        <v>322</v>
      </c>
      <c r="H405" s="123"/>
      <c r="I405" s="85" t="s">
        <v>43</v>
      </c>
      <c r="J405" s="86"/>
      <c r="K405" s="86"/>
      <c r="L405" s="110" t="s">
        <v>223</v>
      </c>
      <c r="M405" s="110"/>
      <c r="N405" s="110"/>
      <c r="O405" s="63"/>
    </row>
    <row r="406" spans="1:19" s="47" customFormat="1" ht="13.8" customHeight="1" x14ac:dyDescent="0.25">
      <c r="B406" s="111"/>
      <c r="C406" s="341"/>
      <c r="D406" s="341"/>
      <c r="E406" s="123" t="s">
        <v>327</v>
      </c>
      <c r="F406" s="123"/>
      <c r="G406" s="123" t="s">
        <v>328</v>
      </c>
      <c r="H406" s="123"/>
      <c r="I406" s="85" t="s">
        <v>43</v>
      </c>
      <c r="J406" s="86"/>
      <c r="K406" s="86"/>
      <c r="L406" s="110" t="s">
        <v>223</v>
      </c>
      <c r="M406" s="110"/>
      <c r="N406" s="110"/>
      <c r="O406" s="63"/>
    </row>
    <row r="407" spans="1:19" s="47" customFormat="1" ht="60" customHeight="1" x14ac:dyDescent="0.25">
      <c r="B407" s="111"/>
      <c r="C407" s="341"/>
      <c r="D407" s="341"/>
      <c r="E407" s="119" t="s">
        <v>335</v>
      </c>
      <c r="F407" s="119"/>
      <c r="G407" s="119"/>
      <c r="H407" s="119"/>
      <c r="I407" s="119"/>
      <c r="J407" s="119"/>
      <c r="K407" s="119"/>
      <c r="L407" s="119"/>
      <c r="M407" s="119"/>
      <c r="N407" s="119"/>
      <c r="O407" s="63"/>
    </row>
    <row r="408" spans="1:19" s="47" customFormat="1" ht="60" customHeight="1" x14ac:dyDescent="0.25">
      <c r="B408" s="111"/>
      <c r="C408" s="341"/>
      <c r="D408" s="341"/>
      <c r="E408" s="123" t="s">
        <v>336</v>
      </c>
      <c r="F408" s="123"/>
      <c r="G408" s="123" t="s">
        <v>253</v>
      </c>
      <c r="H408" s="123"/>
      <c r="I408" s="85" t="s">
        <v>43</v>
      </c>
      <c r="J408" s="86"/>
      <c r="K408" s="86"/>
      <c r="L408" s="110" t="s">
        <v>223</v>
      </c>
      <c r="M408" s="110"/>
      <c r="N408" s="110"/>
      <c r="O408" s="63"/>
    </row>
    <row r="409" spans="1:19" s="47" customFormat="1" ht="13.8" customHeight="1" x14ac:dyDescent="0.25">
      <c r="B409" s="111"/>
      <c r="C409" s="341"/>
      <c r="D409" s="341"/>
      <c r="E409" s="119" t="s">
        <v>337</v>
      </c>
      <c r="F409" s="119"/>
      <c r="G409" s="119"/>
      <c r="H409" s="119"/>
      <c r="I409" s="119"/>
      <c r="J409" s="119"/>
      <c r="K409" s="119"/>
      <c r="L409" s="119"/>
      <c r="M409" s="119"/>
      <c r="N409" s="119"/>
      <c r="O409" s="63"/>
    </row>
    <row r="410" spans="1:19" s="47" customFormat="1" ht="60" customHeight="1" x14ac:dyDescent="0.25">
      <c r="B410" s="111"/>
      <c r="C410" s="341"/>
      <c r="D410" s="341"/>
      <c r="E410" s="123" t="s">
        <v>243</v>
      </c>
      <c r="F410" s="123"/>
      <c r="G410" s="123" t="s">
        <v>244</v>
      </c>
      <c r="H410" s="123"/>
      <c r="I410" s="85" t="s">
        <v>43</v>
      </c>
      <c r="J410" s="86"/>
      <c r="K410" s="86"/>
      <c r="L410" s="110" t="s">
        <v>223</v>
      </c>
      <c r="M410" s="110"/>
      <c r="N410" s="110"/>
      <c r="O410" s="63"/>
    </row>
    <row r="411" spans="1:19" s="47" customFormat="1" ht="60" customHeight="1" x14ac:dyDescent="0.25">
      <c r="B411" s="111"/>
      <c r="C411" s="341"/>
      <c r="D411" s="341"/>
      <c r="E411" s="125" t="s">
        <v>214</v>
      </c>
      <c r="F411" s="125"/>
      <c r="G411" s="125"/>
      <c r="H411" s="125"/>
      <c r="I411" s="125"/>
      <c r="J411" s="125"/>
      <c r="K411" s="125"/>
      <c r="L411" s="125"/>
      <c r="M411" s="125"/>
      <c r="N411" s="125"/>
      <c r="O411" s="63"/>
    </row>
    <row r="412" spans="1:19" s="47" customFormat="1" ht="60" customHeight="1" x14ac:dyDescent="0.25">
      <c r="B412" s="111"/>
      <c r="C412" s="341"/>
      <c r="D412" s="341"/>
      <c r="E412" s="119" t="s">
        <v>338</v>
      </c>
      <c r="F412" s="119"/>
      <c r="G412" s="119"/>
      <c r="H412" s="119"/>
      <c r="I412" s="119"/>
      <c r="J412" s="119"/>
      <c r="K412" s="119"/>
      <c r="L412" s="119"/>
      <c r="M412" s="119"/>
      <c r="N412" s="119"/>
      <c r="O412" s="63"/>
    </row>
    <row r="413" spans="1:19" s="47" customFormat="1" ht="68.25" customHeight="1" x14ac:dyDescent="0.25">
      <c r="B413" s="111"/>
      <c r="C413" s="341"/>
      <c r="D413" s="341"/>
      <c r="E413" s="123" t="s">
        <v>339</v>
      </c>
      <c r="F413" s="123"/>
      <c r="G413" s="123" t="s">
        <v>253</v>
      </c>
      <c r="H413" s="123"/>
      <c r="I413" s="85" t="s">
        <v>43</v>
      </c>
      <c r="J413" s="86"/>
      <c r="K413" s="86"/>
      <c r="L413" s="110" t="s">
        <v>223</v>
      </c>
      <c r="M413" s="110"/>
      <c r="N413" s="110"/>
      <c r="O413" s="63"/>
    </row>
    <row r="414" spans="1:19" s="47" customFormat="1" ht="12.75" customHeight="1" x14ac:dyDescent="0.25">
      <c r="B414" s="111"/>
      <c r="C414" s="341"/>
      <c r="D414" s="341"/>
      <c r="E414" s="123" t="s">
        <v>340</v>
      </c>
      <c r="F414" s="123"/>
      <c r="G414" s="123" t="s">
        <v>341</v>
      </c>
      <c r="H414" s="123"/>
      <c r="I414" s="85" t="s">
        <v>43</v>
      </c>
      <c r="J414" s="86"/>
      <c r="K414" s="86"/>
      <c r="L414" s="110" t="s">
        <v>223</v>
      </c>
      <c r="M414" s="110"/>
      <c r="N414" s="110"/>
      <c r="O414" s="48"/>
      <c r="P414" s="61"/>
      <c r="Q414" s="58"/>
    </row>
    <row r="415" spans="1:19" ht="41.4" x14ac:dyDescent="0.3">
      <c r="A415" s="47"/>
      <c r="B415" s="111"/>
      <c r="C415" s="341"/>
      <c r="D415" s="341"/>
      <c r="E415" s="119" t="s">
        <v>215</v>
      </c>
      <c r="F415" s="119"/>
      <c r="G415" s="119"/>
      <c r="H415" s="119"/>
      <c r="I415" s="119"/>
      <c r="J415" s="119"/>
      <c r="K415" s="119"/>
      <c r="L415" s="119"/>
      <c r="M415" s="119"/>
      <c r="N415" s="119"/>
      <c r="O415" s="53"/>
      <c r="P415" s="69"/>
      <c r="Q415" s="70"/>
      <c r="R415" s="68"/>
      <c r="S415" s="68"/>
    </row>
    <row r="416" spans="1:19" ht="27.6" x14ac:dyDescent="0.3">
      <c r="A416" s="47"/>
      <c r="B416" s="111"/>
      <c r="C416" s="341"/>
      <c r="D416" s="341"/>
      <c r="E416" s="123" t="s">
        <v>342</v>
      </c>
      <c r="F416" s="123"/>
      <c r="G416" s="123" t="s">
        <v>343</v>
      </c>
      <c r="H416" s="123"/>
      <c r="I416" s="85" t="s">
        <v>43</v>
      </c>
      <c r="J416" s="86"/>
      <c r="K416" s="86"/>
      <c r="L416" s="110" t="s">
        <v>223</v>
      </c>
      <c r="M416" s="110"/>
      <c r="N416" s="110"/>
      <c r="O416" s="48"/>
      <c r="P416" s="61"/>
      <c r="Q416" s="58"/>
      <c r="R416" s="47"/>
      <c r="S416" s="47"/>
    </row>
    <row r="417" spans="1:19" ht="27.6" x14ac:dyDescent="0.3">
      <c r="A417" s="47"/>
      <c r="B417" s="111"/>
      <c r="C417" s="341"/>
      <c r="D417" s="341"/>
      <c r="E417" s="123" t="s">
        <v>344</v>
      </c>
      <c r="F417" s="123"/>
      <c r="G417" s="123" t="s">
        <v>345</v>
      </c>
      <c r="H417" s="123"/>
      <c r="I417" s="85" t="s">
        <v>43</v>
      </c>
      <c r="J417" s="86"/>
      <c r="K417" s="86"/>
      <c r="L417" s="110" t="s">
        <v>223</v>
      </c>
      <c r="M417" s="110"/>
      <c r="N417" s="110"/>
      <c r="O417" s="48"/>
      <c r="P417" s="61"/>
      <c r="Q417" s="58"/>
      <c r="R417" s="47"/>
      <c r="S417" s="47"/>
    </row>
    <row r="418" spans="1:19" ht="26.4" x14ac:dyDescent="0.3">
      <c r="A418" s="47"/>
      <c r="B418" s="111"/>
      <c r="C418" s="341"/>
      <c r="D418" s="341"/>
      <c r="E418" s="123" t="s">
        <v>346</v>
      </c>
      <c r="F418" s="123"/>
      <c r="G418" s="123" t="s">
        <v>347</v>
      </c>
      <c r="H418" s="123"/>
      <c r="I418" s="85" t="s">
        <v>43</v>
      </c>
      <c r="J418" s="86"/>
      <c r="K418" s="86"/>
      <c r="L418" s="110" t="s">
        <v>223</v>
      </c>
      <c r="M418" s="110"/>
      <c r="N418" s="110"/>
      <c r="O418" s="48"/>
      <c r="P418" s="61"/>
      <c r="Q418" s="58"/>
      <c r="R418" s="47"/>
      <c r="S418" s="47"/>
    </row>
    <row r="419" spans="1:19" ht="27.6" x14ac:dyDescent="0.3">
      <c r="A419" s="47"/>
      <c r="B419" s="111"/>
      <c r="C419" s="341"/>
      <c r="D419" s="341"/>
      <c r="E419" s="123" t="s">
        <v>348</v>
      </c>
      <c r="F419" s="123"/>
      <c r="G419" s="123" t="s">
        <v>349</v>
      </c>
      <c r="H419" s="123"/>
      <c r="I419" s="85" t="s">
        <v>43</v>
      </c>
      <c r="J419" s="86"/>
      <c r="K419" s="86"/>
      <c r="L419" s="110" t="s">
        <v>223</v>
      </c>
      <c r="M419" s="110"/>
      <c r="N419" s="110"/>
      <c r="O419" s="48"/>
      <c r="P419" s="61"/>
      <c r="Q419" s="58"/>
      <c r="R419" s="47"/>
      <c r="S419" s="47"/>
    </row>
    <row r="420" spans="1:19" ht="15.6" x14ac:dyDescent="0.3">
      <c r="A420" s="47"/>
      <c r="B420" s="71"/>
      <c r="C420" s="71"/>
      <c r="D420" s="71"/>
      <c r="E420" s="71"/>
      <c r="F420" s="71"/>
      <c r="G420" s="71"/>
      <c r="H420" s="71"/>
      <c r="I420" s="71"/>
      <c r="J420" s="87"/>
      <c r="K420" s="87"/>
      <c r="L420" s="71"/>
      <c r="M420" s="71"/>
      <c r="N420" s="87"/>
      <c r="O420" s="48"/>
      <c r="P420" s="61"/>
      <c r="Q420" s="58"/>
      <c r="R420" s="47"/>
      <c r="S420" s="47"/>
    </row>
    <row r="421" spans="1:19" ht="15.6" x14ac:dyDescent="0.3">
      <c r="B421" s="88" t="s">
        <v>350</v>
      </c>
      <c r="C421" s="89"/>
      <c r="D421" s="89"/>
      <c r="E421" s="89"/>
      <c r="F421" s="50"/>
      <c r="G421" s="51"/>
      <c r="H421" s="51"/>
      <c r="I421" s="50"/>
      <c r="J421" s="45"/>
      <c r="K421" s="90"/>
      <c r="L421" s="50"/>
      <c r="M421" s="50"/>
      <c r="N421" s="45"/>
      <c r="O421" s="48"/>
      <c r="P421" s="61"/>
      <c r="Q421" s="58"/>
      <c r="R421" s="47"/>
      <c r="S421" s="47"/>
    </row>
    <row r="422" spans="1:19" ht="15.6" x14ac:dyDescent="0.3">
      <c r="B422" s="91"/>
      <c r="C422" s="56"/>
      <c r="D422" s="56"/>
      <c r="E422" s="56"/>
      <c r="F422" s="57"/>
      <c r="G422" s="58"/>
      <c r="H422" s="58"/>
      <c r="I422" s="57"/>
      <c r="J422" s="52"/>
      <c r="K422" s="59"/>
      <c r="L422" s="60"/>
      <c r="M422" s="60"/>
      <c r="N422" s="48"/>
      <c r="O422" s="48"/>
      <c r="P422" s="61"/>
      <c r="Q422" s="58"/>
      <c r="R422" s="47"/>
      <c r="S422" s="47"/>
    </row>
    <row r="423" spans="1:19" ht="15.6" x14ac:dyDescent="0.3">
      <c r="B423" s="329" t="s">
        <v>351</v>
      </c>
      <c r="C423" s="329"/>
      <c r="D423" s="329"/>
      <c r="E423" s="329"/>
      <c r="F423" s="329"/>
      <c r="G423" s="329"/>
      <c r="H423" s="329"/>
      <c r="I423" s="329"/>
      <c r="J423" s="329"/>
      <c r="K423" s="329"/>
      <c r="L423" s="329"/>
      <c r="M423" s="329"/>
      <c r="N423" s="329"/>
      <c r="O423" s="48"/>
      <c r="P423" s="61"/>
      <c r="Q423" s="58"/>
      <c r="R423" s="47"/>
      <c r="S423" s="47"/>
    </row>
    <row r="424" spans="1:19" ht="18" x14ac:dyDescent="0.3">
      <c r="B424" s="91"/>
      <c r="C424" s="56"/>
      <c r="D424" s="56"/>
      <c r="E424" s="56"/>
      <c r="F424" s="57"/>
      <c r="G424" s="58"/>
      <c r="H424" s="58"/>
      <c r="I424" s="57"/>
      <c r="J424" s="52"/>
      <c r="K424" s="59"/>
      <c r="L424" s="60"/>
      <c r="M424" s="60"/>
      <c r="N424" s="48"/>
      <c r="O424" s="53"/>
      <c r="P424" s="54"/>
      <c r="Q424" s="55"/>
      <c r="R424" s="44"/>
      <c r="S424" s="44"/>
    </row>
    <row r="425" spans="1:19" ht="15.6" x14ac:dyDescent="0.3">
      <c r="B425" s="330" t="s">
        <v>352</v>
      </c>
      <c r="C425" s="331"/>
      <c r="D425" s="331"/>
      <c r="E425" s="331"/>
      <c r="F425" s="331"/>
      <c r="G425" s="331"/>
      <c r="H425" s="331"/>
      <c r="I425" s="331"/>
      <c r="J425" s="331"/>
      <c r="K425" s="331"/>
      <c r="L425" s="331"/>
      <c r="M425" s="332"/>
      <c r="N425" s="48"/>
      <c r="O425" s="48"/>
      <c r="P425" s="61"/>
      <c r="Q425" s="58"/>
      <c r="R425" s="47"/>
      <c r="S425" s="47"/>
    </row>
    <row r="426" spans="1:19" ht="14.4" customHeight="1" x14ac:dyDescent="0.3">
      <c r="B426" s="333"/>
      <c r="C426" s="334"/>
      <c r="D426" s="334"/>
      <c r="E426" s="334"/>
      <c r="F426" s="334"/>
      <c r="G426" s="334"/>
      <c r="H426" s="334"/>
      <c r="I426" s="334"/>
      <c r="J426" s="334"/>
      <c r="K426" s="334"/>
      <c r="L426" s="334"/>
      <c r="M426" s="335"/>
      <c r="N426" s="48"/>
      <c r="O426" s="41"/>
    </row>
    <row r="427" spans="1:19" x14ac:dyDescent="0.3">
      <c r="B427" s="333"/>
      <c r="C427" s="334"/>
      <c r="D427" s="334"/>
      <c r="E427" s="334"/>
      <c r="F427" s="334"/>
      <c r="G427" s="334"/>
      <c r="H427" s="334"/>
      <c r="I427" s="334"/>
      <c r="J427" s="334"/>
      <c r="K427" s="334"/>
      <c r="L427" s="334"/>
      <c r="M427" s="335"/>
      <c r="N427" s="48"/>
      <c r="O427" s="41"/>
    </row>
    <row r="428" spans="1:19" x14ac:dyDescent="0.3">
      <c r="B428" s="336"/>
      <c r="C428" s="337"/>
      <c r="D428" s="337"/>
      <c r="E428" s="337"/>
      <c r="F428" s="337"/>
      <c r="G428" s="337"/>
      <c r="H428" s="337"/>
      <c r="I428" s="337"/>
      <c r="J428" s="337"/>
      <c r="K428" s="337"/>
      <c r="L428" s="337"/>
      <c r="M428" s="338"/>
      <c r="N428" s="48"/>
      <c r="O428" s="41"/>
    </row>
    <row r="429" spans="1:19" x14ac:dyDescent="0.3">
      <c r="B429" s="47"/>
      <c r="C429" s="47"/>
      <c r="D429" s="47"/>
      <c r="E429" s="47"/>
      <c r="F429" s="57"/>
      <c r="G429" s="58"/>
      <c r="H429" s="58"/>
      <c r="I429" s="57"/>
      <c r="J429" s="52"/>
      <c r="K429" s="59"/>
      <c r="L429" s="60"/>
      <c r="M429" s="60"/>
      <c r="N429" s="48"/>
      <c r="O429" s="41"/>
    </row>
    <row r="430" spans="1:19" ht="14.4" customHeight="1" x14ac:dyDescent="0.3">
      <c r="B430" s="339" t="s">
        <v>353</v>
      </c>
      <c r="C430" s="339"/>
      <c r="D430" s="339"/>
      <c r="E430" s="339"/>
      <c r="F430" s="339"/>
      <c r="G430" s="339"/>
      <c r="H430" s="339"/>
      <c r="I430" s="339"/>
      <c r="J430" s="339"/>
      <c r="K430" s="339"/>
      <c r="L430" s="339"/>
      <c r="M430" s="339"/>
      <c r="N430" s="339"/>
      <c r="O430" s="41"/>
    </row>
    <row r="431" spans="1:19" ht="14.4" customHeight="1" x14ac:dyDescent="0.3">
      <c r="B431" s="92"/>
      <c r="C431" s="56"/>
      <c r="D431" s="56"/>
      <c r="E431" s="56"/>
      <c r="F431" s="57"/>
      <c r="G431" s="58"/>
      <c r="H431" s="58"/>
      <c r="I431" s="57"/>
      <c r="J431" s="52"/>
      <c r="K431" s="59"/>
      <c r="L431" s="60"/>
      <c r="M431" s="60"/>
      <c r="N431" s="48"/>
      <c r="O431" s="41"/>
    </row>
    <row r="432" spans="1:19" ht="14.4" customHeight="1" x14ac:dyDescent="0.3">
      <c r="B432" s="340" t="s">
        <v>354</v>
      </c>
      <c r="C432" s="340"/>
      <c r="D432" s="340" t="s">
        <v>355</v>
      </c>
      <c r="E432" s="340"/>
      <c r="F432" s="340"/>
      <c r="G432" s="340"/>
      <c r="H432" s="340" t="s">
        <v>356</v>
      </c>
      <c r="I432" s="340"/>
      <c r="J432" s="340"/>
      <c r="K432" s="340"/>
      <c r="L432" s="340"/>
      <c r="M432" s="340"/>
      <c r="N432" s="127" t="s">
        <v>357</v>
      </c>
      <c r="O432" s="127"/>
      <c r="P432" s="340" t="s">
        <v>358</v>
      </c>
      <c r="Q432" s="340"/>
      <c r="R432" s="340" t="s">
        <v>359</v>
      </c>
      <c r="S432" s="340"/>
    </row>
    <row r="433" spans="2:19" ht="24.75" customHeight="1" x14ac:dyDescent="0.3">
      <c r="B433" s="340"/>
      <c r="C433" s="340"/>
      <c r="D433" s="340"/>
      <c r="E433" s="340"/>
      <c r="F433" s="340"/>
      <c r="G433" s="340"/>
      <c r="H433" s="361" t="s">
        <v>360</v>
      </c>
      <c r="I433" s="361"/>
      <c r="J433" s="362" t="s">
        <v>361</v>
      </c>
      <c r="K433" s="362"/>
      <c r="L433" s="361" t="s">
        <v>362</v>
      </c>
      <c r="M433" s="361"/>
      <c r="N433" s="127"/>
      <c r="O433" s="127"/>
      <c r="P433" s="340"/>
      <c r="Q433" s="340"/>
      <c r="R433" s="340"/>
      <c r="S433" s="340"/>
    </row>
    <row r="434" spans="2:19" ht="24.75" customHeight="1" x14ac:dyDescent="0.3">
      <c r="B434" s="57"/>
      <c r="C434" s="47"/>
      <c r="D434" s="57"/>
      <c r="E434" s="47"/>
      <c r="F434" s="47"/>
      <c r="G434" s="47"/>
      <c r="H434" s="57"/>
      <c r="I434" s="47"/>
      <c r="J434" s="52"/>
      <c r="K434" s="63"/>
      <c r="L434" s="58"/>
      <c r="M434" s="58"/>
      <c r="N434" s="73"/>
      <c r="O434" s="73"/>
      <c r="P434" s="58"/>
      <c r="Q434" s="58"/>
      <c r="R434" s="47"/>
      <c r="S434" s="47"/>
    </row>
    <row r="435" spans="2:19" ht="24.75" customHeight="1" x14ac:dyDescent="0.3">
      <c r="B435" s="363" t="s">
        <v>363</v>
      </c>
      <c r="C435" s="363"/>
      <c r="D435" s="364"/>
      <c r="E435" s="365"/>
      <c r="F435" s="365"/>
      <c r="G435" s="366"/>
      <c r="H435" s="367" t="s">
        <v>364</v>
      </c>
      <c r="I435" s="367"/>
      <c r="J435" s="368" t="s">
        <v>365</v>
      </c>
      <c r="K435" s="368"/>
      <c r="L435" s="367" t="s">
        <v>366</v>
      </c>
      <c r="M435" s="369"/>
      <c r="N435" s="128"/>
      <c r="O435" s="129"/>
      <c r="P435" s="359"/>
      <c r="Q435" s="360"/>
      <c r="R435" s="359"/>
      <c r="S435" s="360"/>
    </row>
    <row r="436" spans="2:19" ht="24.75" customHeight="1" x14ac:dyDescent="0.3">
      <c r="B436" s="363"/>
      <c r="C436" s="363"/>
      <c r="D436" s="130" t="s">
        <v>37</v>
      </c>
      <c r="E436" s="131"/>
      <c r="F436" s="131"/>
      <c r="G436" s="131"/>
      <c r="H436" s="131"/>
      <c r="I436" s="131"/>
      <c r="J436" s="131"/>
      <c r="K436" s="131"/>
      <c r="L436" s="131"/>
      <c r="M436" s="131"/>
      <c r="N436" s="131"/>
      <c r="O436" s="131"/>
      <c r="P436" s="131"/>
      <c r="Q436" s="131"/>
      <c r="R436" s="131"/>
      <c r="S436" s="132"/>
    </row>
    <row r="437" spans="2:19" ht="24.75" customHeight="1" x14ac:dyDescent="0.3">
      <c r="B437" s="363"/>
      <c r="C437" s="363"/>
      <c r="D437" s="133" t="s">
        <v>38</v>
      </c>
      <c r="E437" s="134"/>
      <c r="F437" s="134"/>
      <c r="G437" s="134"/>
      <c r="H437" s="134"/>
      <c r="I437" s="134"/>
      <c r="J437" s="134"/>
      <c r="K437" s="134"/>
      <c r="L437" s="134"/>
      <c r="M437" s="134"/>
      <c r="N437" s="134"/>
      <c r="O437" s="134"/>
      <c r="P437" s="134"/>
      <c r="Q437" s="134"/>
      <c r="R437" s="134"/>
      <c r="S437" s="135"/>
    </row>
    <row r="438" spans="2:19" ht="24.75" customHeight="1" x14ac:dyDescent="0.3">
      <c r="B438" s="363"/>
      <c r="C438" s="363"/>
      <c r="D438" s="100" t="s">
        <v>39</v>
      </c>
      <c r="E438" s="136"/>
      <c r="F438" s="136"/>
      <c r="G438" s="136"/>
      <c r="H438" s="136"/>
      <c r="I438" s="136"/>
      <c r="J438" s="136"/>
      <c r="K438" s="136"/>
      <c r="L438" s="136"/>
      <c r="M438" s="136"/>
      <c r="N438" s="136"/>
      <c r="O438" s="136"/>
      <c r="P438" s="136"/>
      <c r="Q438" s="136"/>
      <c r="R438" s="136"/>
      <c r="S438" s="136"/>
    </row>
    <row r="439" spans="2:19" ht="24.75" customHeight="1" x14ac:dyDescent="0.3">
      <c r="B439" s="363"/>
      <c r="C439" s="363"/>
      <c r="D439" s="353" t="s">
        <v>179</v>
      </c>
      <c r="E439" s="354"/>
      <c r="F439" s="354"/>
      <c r="G439" s="355"/>
      <c r="H439" s="347">
        <f>[2]auxiliar!D8</f>
        <v>5</v>
      </c>
      <c r="I439" s="348"/>
      <c r="J439" s="349" t="s">
        <v>367</v>
      </c>
      <c r="K439" s="350"/>
      <c r="L439" s="351" t="str">
        <f>[2]auxiliar!C8</f>
        <v>Señal TIPO INFORMATIVA SERIE B-3</v>
      </c>
      <c r="M439" s="352"/>
      <c r="N439" s="93"/>
      <c r="O439" s="94"/>
      <c r="P439" s="95"/>
      <c r="Q439" s="96"/>
      <c r="R439" s="95"/>
      <c r="S439" s="96"/>
    </row>
    <row r="440" spans="2:19" ht="24.75" customHeight="1" x14ac:dyDescent="0.3">
      <c r="B440" s="363"/>
      <c r="C440" s="363"/>
      <c r="D440" s="356"/>
      <c r="E440" s="357"/>
      <c r="F440" s="357"/>
      <c r="G440" s="358"/>
      <c r="H440" s="347">
        <f>[2]auxiliar!D9</f>
        <v>5</v>
      </c>
      <c r="I440" s="348"/>
      <c r="J440" s="349" t="s">
        <v>367</v>
      </c>
      <c r="K440" s="350"/>
      <c r="L440" s="351" t="str">
        <f>[2]auxiliar!C9</f>
        <v>Señal TIPO INFORMATIVA SERIE C-6</v>
      </c>
      <c r="M440" s="352"/>
      <c r="N440" s="93"/>
      <c r="O440" s="94"/>
      <c r="P440" s="95"/>
      <c r="Q440" s="96"/>
      <c r="R440" s="95"/>
      <c r="S440" s="96"/>
    </row>
    <row r="441" spans="2:19" ht="24.75" customHeight="1" x14ac:dyDescent="0.3">
      <c r="B441" s="363"/>
      <c r="C441" s="363"/>
      <c r="D441" s="353" t="s">
        <v>181</v>
      </c>
      <c r="E441" s="354"/>
      <c r="F441" s="354"/>
      <c r="G441" s="355"/>
      <c r="H441" s="347">
        <f>[2]auxiliar!D10</f>
        <v>1</v>
      </c>
      <c r="I441" s="348"/>
      <c r="J441" s="349" t="s">
        <v>367</v>
      </c>
      <c r="K441" s="350"/>
      <c r="L441" s="351" t="str">
        <f>[2]auxiliar!C10</f>
        <v>Señal TIPO INFORMATIVA SERIE B-3</v>
      </c>
      <c r="M441" s="352"/>
      <c r="N441" s="93"/>
      <c r="O441" s="94"/>
      <c r="P441" s="95"/>
      <c r="Q441" s="96"/>
      <c r="R441" s="95"/>
      <c r="S441" s="96"/>
    </row>
    <row r="442" spans="2:19" ht="24.75" customHeight="1" x14ac:dyDescent="0.3">
      <c r="B442" s="363"/>
      <c r="C442" s="363"/>
      <c r="D442" s="370"/>
      <c r="E442" s="371"/>
      <c r="F442" s="371"/>
      <c r="G442" s="372"/>
      <c r="H442" s="347">
        <f>[2]auxiliar!D11</f>
        <v>1</v>
      </c>
      <c r="I442" s="348"/>
      <c r="J442" s="349" t="s">
        <v>367</v>
      </c>
      <c r="K442" s="350"/>
      <c r="L442" s="351" t="str">
        <f>[2]auxiliar!C11</f>
        <v>Señal TIPO INFORMATIVA SERIE B-4</v>
      </c>
      <c r="M442" s="352"/>
      <c r="N442" s="93"/>
      <c r="O442" s="94"/>
      <c r="P442" s="95"/>
      <c r="Q442" s="96"/>
      <c r="R442" s="95"/>
      <c r="S442" s="96"/>
    </row>
    <row r="443" spans="2:19" ht="24.75" customHeight="1" x14ac:dyDescent="0.3">
      <c r="B443" s="363"/>
      <c r="C443" s="363"/>
      <c r="D443" s="356"/>
      <c r="E443" s="357"/>
      <c r="F443" s="357"/>
      <c r="G443" s="358"/>
      <c r="H443" s="347">
        <f>[2]auxiliar!D12</f>
        <v>1</v>
      </c>
      <c r="I443" s="348"/>
      <c r="J443" s="349" t="s">
        <v>367</v>
      </c>
      <c r="K443" s="350"/>
      <c r="L443" s="351" t="str">
        <f>[2]auxiliar!C12</f>
        <v>Señal TIPO INFORMATIVA SERIE C-6</v>
      </c>
      <c r="M443" s="352"/>
      <c r="N443" s="93"/>
      <c r="O443" s="94"/>
      <c r="P443" s="95"/>
      <c r="Q443" s="96"/>
      <c r="R443" s="95"/>
      <c r="S443" s="96"/>
    </row>
    <row r="444" spans="2:19" ht="24.75" customHeight="1" x14ac:dyDescent="0.3">
      <c r="B444" s="363"/>
      <c r="C444" s="363"/>
      <c r="D444" s="353" t="s">
        <v>182</v>
      </c>
      <c r="E444" s="354"/>
      <c r="F444" s="354"/>
      <c r="G444" s="355"/>
      <c r="H444" s="347">
        <f>[2]auxiliar!D13</f>
        <v>1</v>
      </c>
      <c r="I444" s="348"/>
      <c r="J444" s="349" t="s">
        <v>367</v>
      </c>
      <c r="K444" s="350"/>
      <c r="L444" s="351" t="str">
        <f>[2]auxiliar!C13</f>
        <v>Señal TIPO INFORMATIVA SERIE B-3</v>
      </c>
      <c r="M444" s="352"/>
      <c r="N444" s="93"/>
      <c r="O444" s="94"/>
      <c r="P444" s="95"/>
      <c r="Q444" s="96"/>
      <c r="R444" s="95"/>
      <c r="S444" s="96"/>
    </row>
    <row r="445" spans="2:19" ht="24.75" customHeight="1" x14ac:dyDescent="0.3">
      <c r="B445" s="363"/>
      <c r="C445" s="363"/>
      <c r="D445" s="370"/>
      <c r="E445" s="371"/>
      <c r="F445" s="371"/>
      <c r="G445" s="372"/>
      <c r="H445" s="347">
        <f>[2]auxiliar!D14</f>
        <v>1</v>
      </c>
      <c r="I445" s="348"/>
      <c r="J445" s="349" t="s">
        <v>367</v>
      </c>
      <c r="K445" s="350"/>
      <c r="L445" s="351" t="str">
        <f>[2]auxiliar!C14</f>
        <v>Señal TIPO INFORMATIVA SERIE B-4</v>
      </c>
      <c r="M445" s="352"/>
      <c r="N445" s="93"/>
      <c r="O445" s="94"/>
      <c r="P445" s="95"/>
      <c r="Q445" s="96"/>
      <c r="R445" s="95"/>
      <c r="S445" s="96"/>
    </row>
    <row r="446" spans="2:19" ht="24.75" customHeight="1" x14ac:dyDescent="0.3">
      <c r="B446" s="363"/>
      <c r="C446" s="363"/>
      <c r="D446" s="356"/>
      <c r="E446" s="357"/>
      <c r="F446" s="357"/>
      <c r="G446" s="358"/>
      <c r="H446" s="347">
        <f>[2]auxiliar!D15</f>
        <v>1</v>
      </c>
      <c r="I446" s="348"/>
      <c r="J446" s="349" t="s">
        <v>367</v>
      </c>
      <c r="K446" s="350"/>
      <c r="L446" s="351" t="str">
        <f>[2]auxiliar!C15</f>
        <v>Señal TIPO INFORMATIVA SERIE C-6</v>
      </c>
      <c r="M446" s="352"/>
      <c r="N446" s="93"/>
      <c r="O446" s="94"/>
      <c r="P446" s="95"/>
      <c r="Q446" s="96"/>
      <c r="R446" s="95"/>
      <c r="S446" s="96"/>
    </row>
    <row r="447" spans="2:19" ht="24.75" customHeight="1" x14ac:dyDescent="0.3">
      <c r="B447" s="363"/>
      <c r="C447" s="363"/>
      <c r="D447" s="353" t="s">
        <v>183</v>
      </c>
      <c r="E447" s="354"/>
      <c r="F447" s="354"/>
      <c r="G447" s="355"/>
      <c r="H447" s="347">
        <f>[2]auxiliar!D16</f>
        <v>1</v>
      </c>
      <c r="I447" s="348"/>
      <c r="J447" s="349" t="s">
        <v>367</v>
      </c>
      <c r="K447" s="350"/>
      <c r="L447" s="351" t="str">
        <f>[2]auxiliar!C16</f>
        <v>Señal TIPO INFORMATIVA SERIE B-3</v>
      </c>
      <c r="M447" s="352"/>
      <c r="N447" s="93"/>
      <c r="O447" s="94"/>
      <c r="P447" s="95"/>
      <c r="Q447" s="96"/>
      <c r="R447" s="95"/>
      <c r="S447" s="96"/>
    </row>
    <row r="448" spans="2:19" ht="24.75" customHeight="1" x14ac:dyDescent="0.3">
      <c r="B448" s="363"/>
      <c r="C448" s="363"/>
      <c r="D448" s="370"/>
      <c r="E448" s="371"/>
      <c r="F448" s="371"/>
      <c r="G448" s="372"/>
      <c r="H448" s="347">
        <f>[2]auxiliar!D17</f>
        <v>3</v>
      </c>
      <c r="I448" s="348"/>
      <c r="J448" s="349" t="s">
        <v>367</v>
      </c>
      <c r="K448" s="350"/>
      <c r="L448" s="351" t="str">
        <f>[2]auxiliar!C17</f>
        <v>Señal TIPO INFORMATIVA SERIE B-4</v>
      </c>
      <c r="M448" s="352"/>
      <c r="N448" s="93"/>
      <c r="O448" s="94"/>
      <c r="P448" s="95"/>
      <c r="Q448" s="96"/>
      <c r="R448" s="95"/>
      <c r="S448" s="96"/>
    </row>
    <row r="449" spans="2:19" ht="24.75" customHeight="1" x14ac:dyDescent="0.3">
      <c r="B449" s="363"/>
      <c r="C449" s="363"/>
      <c r="D449" s="356"/>
      <c r="E449" s="357"/>
      <c r="F449" s="357"/>
      <c r="G449" s="358"/>
      <c r="H449" s="347">
        <f>[2]auxiliar!D18</f>
        <v>2</v>
      </c>
      <c r="I449" s="348"/>
      <c r="J449" s="349" t="s">
        <v>367</v>
      </c>
      <c r="K449" s="350"/>
      <c r="L449" s="351" t="str">
        <f>[2]auxiliar!C18</f>
        <v>Señal TIPO INFORMATIVA SERIE C-6</v>
      </c>
      <c r="M449" s="352"/>
      <c r="N449" s="93"/>
      <c r="O449" s="94"/>
      <c r="P449" s="95"/>
      <c r="Q449" s="96"/>
      <c r="R449" s="95"/>
      <c r="S449" s="96"/>
    </row>
    <row r="450" spans="2:19" ht="24.75" customHeight="1" x14ac:dyDescent="0.3">
      <c r="B450" s="363"/>
      <c r="C450" s="363"/>
      <c r="D450" s="373" t="s">
        <v>184</v>
      </c>
      <c r="E450" s="374"/>
      <c r="F450" s="374"/>
      <c r="G450" s="375"/>
      <c r="H450" s="347">
        <f>[2]auxiliar!D19</f>
        <v>2</v>
      </c>
      <c r="I450" s="348"/>
      <c r="J450" s="349" t="s">
        <v>367</v>
      </c>
      <c r="K450" s="350"/>
      <c r="L450" s="351" t="str">
        <f>[2]auxiliar!C19</f>
        <v>Señal TIPO INFORMATIVA SERIE B-4</v>
      </c>
      <c r="M450" s="352"/>
      <c r="N450" s="93"/>
      <c r="O450" s="94"/>
      <c r="P450" s="95"/>
      <c r="Q450" s="96"/>
      <c r="R450" s="95"/>
      <c r="S450" s="96"/>
    </row>
    <row r="451" spans="2:19" ht="24.75" customHeight="1" x14ac:dyDescent="0.3">
      <c r="B451" s="363"/>
      <c r="C451" s="363"/>
      <c r="D451" s="373" t="s">
        <v>185</v>
      </c>
      <c r="E451" s="374"/>
      <c r="F451" s="374"/>
      <c r="G451" s="375"/>
      <c r="H451" s="347">
        <f>[2]auxiliar!D20</f>
        <v>2</v>
      </c>
      <c r="I451" s="348"/>
      <c r="J451" s="349" t="s">
        <v>367</v>
      </c>
      <c r="K451" s="350"/>
      <c r="L451" s="351" t="str">
        <f>[2]auxiliar!C20</f>
        <v>Señal TIPO INFORMATIVA SERIE B-5</v>
      </c>
      <c r="M451" s="352"/>
      <c r="N451" s="93"/>
      <c r="O451" s="94"/>
      <c r="P451" s="95"/>
      <c r="Q451" s="96"/>
      <c r="R451" s="95"/>
      <c r="S451" s="96"/>
    </row>
    <row r="452" spans="2:19" ht="14.4" customHeight="1" x14ac:dyDescent="0.3">
      <c r="B452" s="363"/>
      <c r="C452" s="363"/>
      <c r="D452" s="373" t="s">
        <v>186</v>
      </c>
      <c r="E452" s="374"/>
      <c r="F452" s="374"/>
      <c r="G452" s="375"/>
      <c r="H452" s="347">
        <f>[2]auxiliar!D21</f>
        <v>1</v>
      </c>
      <c r="I452" s="348"/>
      <c r="J452" s="349" t="s">
        <v>367</v>
      </c>
      <c r="K452" s="350"/>
      <c r="L452" s="351" t="str">
        <f>[2]auxiliar!C21</f>
        <v>Señal TIPO INFORMATIVA SERIE C-6</v>
      </c>
      <c r="M452" s="352"/>
      <c r="N452" s="93"/>
      <c r="O452" s="94"/>
      <c r="P452" s="95"/>
      <c r="Q452" s="96"/>
      <c r="R452" s="95"/>
      <c r="S452" s="96"/>
    </row>
    <row r="453" spans="2:19" ht="24.75" customHeight="1" x14ac:dyDescent="0.3">
      <c r="B453" s="363"/>
      <c r="C453" s="363"/>
      <c r="D453" s="373" t="s">
        <v>187</v>
      </c>
      <c r="E453" s="374"/>
      <c r="F453" s="374"/>
      <c r="G453" s="375"/>
      <c r="H453" s="347">
        <f>[2]auxiliar!D22</f>
        <v>2</v>
      </c>
      <c r="I453" s="348"/>
      <c r="J453" s="349" t="s">
        <v>367</v>
      </c>
      <c r="K453" s="350"/>
      <c r="L453" s="351" t="str">
        <f>[2]auxiliar!C22</f>
        <v>Señal TIPO INFORMATIVA SERIE B-4</v>
      </c>
      <c r="M453" s="352"/>
      <c r="N453" s="93"/>
      <c r="O453" s="94"/>
      <c r="P453" s="95"/>
      <c r="Q453" s="96"/>
      <c r="R453" s="95"/>
      <c r="S453" s="96"/>
    </row>
    <row r="454" spans="2:19" ht="24.75" customHeight="1" x14ac:dyDescent="0.3">
      <c r="B454" s="363"/>
      <c r="C454" s="363"/>
      <c r="D454" s="353" t="s">
        <v>368</v>
      </c>
      <c r="E454" s="354"/>
      <c r="F454" s="354"/>
      <c r="G454" s="355"/>
      <c r="H454" s="347">
        <f>[2]auxiliar!D23</f>
        <v>1</v>
      </c>
      <c r="I454" s="348"/>
      <c r="J454" s="349" t="s">
        <v>367</v>
      </c>
      <c r="K454" s="350"/>
      <c r="L454" s="351" t="str">
        <f>[2]auxiliar!C23</f>
        <v>Caseta de Información CAPITÁN RUMI     A= 16.00 m2</v>
      </c>
      <c r="M454" s="352"/>
      <c r="N454" s="93"/>
      <c r="O454" s="94"/>
      <c r="P454" s="95"/>
      <c r="Q454" s="96"/>
      <c r="R454" s="95"/>
      <c r="S454" s="96"/>
    </row>
    <row r="455" spans="2:19" ht="14.4" customHeight="1" x14ac:dyDescent="0.3">
      <c r="B455" s="363"/>
      <c r="C455" s="363"/>
      <c r="D455" s="370"/>
      <c r="E455" s="371"/>
      <c r="F455" s="371"/>
      <c r="G455" s="372"/>
      <c r="H455" s="347">
        <f>[2]auxiliar!D24</f>
        <v>2</v>
      </c>
      <c r="I455" s="348"/>
      <c r="J455" s="349" t="s">
        <v>367</v>
      </c>
      <c r="K455" s="350"/>
      <c r="L455" s="351" t="str">
        <f>[2]auxiliar!C24</f>
        <v>Caseta de Información  MIRADOR DE SAN CRISTÓBAL     A= 16.00 m2</v>
      </c>
      <c r="M455" s="352"/>
      <c r="N455" s="93"/>
      <c r="O455" s="94"/>
      <c r="P455" s="95"/>
      <c r="Q455" s="96"/>
      <c r="R455" s="95"/>
      <c r="S455" s="96"/>
    </row>
    <row r="456" spans="2:19" ht="29.25" customHeight="1" x14ac:dyDescent="0.3">
      <c r="B456" s="363"/>
      <c r="C456" s="363"/>
      <c r="D456" s="370"/>
      <c r="E456" s="371"/>
      <c r="F456" s="371"/>
      <c r="G456" s="372"/>
      <c r="H456" s="347">
        <f>[2]auxiliar!D25</f>
        <v>1</v>
      </c>
      <c r="I456" s="348"/>
      <c r="J456" s="349" t="s">
        <v>367</v>
      </c>
      <c r="K456" s="350"/>
      <c r="L456" s="351" t="str">
        <f>[2]auxiliar!C25</f>
        <v>Caseta de Información  MIRADOR DE QORIWAYRACHINA    A= 16.00 m2</v>
      </c>
      <c r="M456" s="352"/>
      <c r="N456" s="93"/>
      <c r="O456" s="94"/>
      <c r="P456" s="95"/>
      <c r="Q456" s="96"/>
      <c r="R456" s="95"/>
      <c r="S456" s="96"/>
    </row>
    <row r="457" spans="2:19" ht="29.25" customHeight="1" x14ac:dyDescent="0.3">
      <c r="B457" s="363"/>
      <c r="C457" s="363"/>
      <c r="D457" s="356"/>
      <c r="E457" s="357"/>
      <c r="F457" s="357"/>
      <c r="G457" s="358"/>
      <c r="H457" s="347">
        <f>[2]auxiliar!D26</f>
        <v>1</v>
      </c>
      <c r="I457" s="348"/>
      <c r="J457" s="349" t="s">
        <v>367</v>
      </c>
      <c r="K457" s="350"/>
      <c r="L457" s="351" t="str">
        <f>[2]auxiliar!C26</f>
        <v>Caseta de Información en  CCONOC    A= 16.00 m2</v>
      </c>
      <c r="M457" s="352"/>
      <c r="N457" s="93"/>
      <c r="O457" s="94"/>
      <c r="P457" s="95"/>
      <c r="Q457" s="96"/>
      <c r="R457" s="95"/>
      <c r="S457" s="96"/>
    </row>
    <row r="458" spans="2:19" ht="29.25" customHeight="1" x14ac:dyDescent="0.3">
      <c r="B458" s="363"/>
      <c r="C458" s="363"/>
      <c r="D458" s="100" t="s">
        <v>188</v>
      </c>
      <c r="E458" s="136"/>
      <c r="F458" s="136"/>
      <c r="G458" s="136"/>
      <c r="H458" s="136"/>
      <c r="I458" s="136"/>
      <c r="J458" s="136"/>
      <c r="K458" s="136"/>
      <c r="L458" s="136"/>
      <c r="M458" s="136"/>
      <c r="N458" s="136"/>
      <c r="O458" s="136"/>
      <c r="P458" s="136"/>
      <c r="Q458" s="136"/>
      <c r="R458" s="136"/>
      <c r="S458" s="136"/>
    </row>
    <row r="459" spans="2:19" ht="15" customHeight="1" x14ac:dyDescent="0.3">
      <c r="B459" s="363"/>
      <c r="C459" s="363"/>
      <c r="D459" s="373" t="s">
        <v>189</v>
      </c>
      <c r="E459" s="374"/>
      <c r="F459" s="374"/>
      <c r="G459" s="375"/>
      <c r="H459" s="347">
        <f>[2]auxiliar!D28</f>
        <v>5</v>
      </c>
      <c r="I459" s="348"/>
      <c r="J459" s="349" t="s">
        <v>367</v>
      </c>
      <c r="K459" s="350"/>
      <c r="L459" s="351" t="str">
        <f>[2]auxiliar!C28</f>
        <v xml:space="preserve">Señal TIPO REFERENCIA TIPO FLECHA DE PIEDRA </v>
      </c>
      <c r="M459" s="352"/>
      <c r="N459" s="93"/>
      <c r="O459" s="94"/>
      <c r="P459" s="95"/>
      <c r="Q459" s="96"/>
      <c r="R459" s="95"/>
      <c r="S459" s="96"/>
    </row>
    <row r="460" spans="2:19" ht="30.75" customHeight="1" x14ac:dyDescent="0.3">
      <c r="B460" s="363"/>
      <c r="C460" s="363"/>
      <c r="D460" s="373" t="s">
        <v>190</v>
      </c>
      <c r="E460" s="374"/>
      <c r="F460" s="374"/>
      <c r="G460" s="375"/>
      <c r="H460" s="347">
        <f>[2]auxiliar!D29</f>
        <v>15</v>
      </c>
      <c r="I460" s="348"/>
      <c r="J460" s="349" t="s">
        <v>367</v>
      </c>
      <c r="K460" s="350"/>
      <c r="L460" s="351" t="str">
        <f>[2]auxiliar!C29</f>
        <v>Señal TIPO ORIENTACIÓN O1</v>
      </c>
      <c r="M460" s="352"/>
      <c r="N460" s="93"/>
      <c r="O460" s="94"/>
      <c r="P460" s="95"/>
      <c r="Q460" s="96"/>
      <c r="R460" s="95"/>
      <c r="S460" s="96"/>
    </row>
    <row r="461" spans="2:19" ht="30.75" customHeight="1" x14ac:dyDescent="0.3">
      <c r="B461" s="363"/>
      <c r="C461" s="363"/>
      <c r="D461" s="100" t="s">
        <v>48</v>
      </c>
      <c r="E461" s="136"/>
      <c r="F461" s="136"/>
      <c r="G461" s="136"/>
      <c r="H461" s="136"/>
      <c r="I461" s="136"/>
      <c r="J461" s="136"/>
      <c r="K461" s="136"/>
      <c r="L461" s="136"/>
      <c r="M461" s="136"/>
      <c r="N461" s="136"/>
      <c r="O461" s="136"/>
      <c r="P461" s="136"/>
      <c r="Q461" s="136"/>
      <c r="R461" s="136"/>
      <c r="S461" s="136"/>
    </row>
    <row r="462" spans="2:19" ht="30.75" customHeight="1" x14ac:dyDescent="0.3">
      <c r="B462" s="363"/>
      <c r="C462" s="363"/>
      <c r="D462" s="373" t="s">
        <v>49</v>
      </c>
      <c r="E462" s="374"/>
      <c r="F462" s="374"/>
      <c r="G462" s="375"/>
      <c r="H462" s="347">
        <f>[2]auxiliar!D31</f>
        <v>1250</v>
      </c>
      <c r="I462" s="348"/>
      <c r="J462" s="349" t="s">
        <v>367</v>
      </c>
      <c r="K462" s="350"/>
      <c r="L462" s="351" t="str">
        <f>[2]auxiliar!C31</f>
        <v>Metros Lineales</v>
      </c>
      <c r="M462" s="352"/>
      <c r="N462" s="93"/>
      <c r="O462" s="94"/>
      <c r="P462" s="95"/>
      <c r="Q462" s="96"/>
      <c r="R462" s="95"/>
      <c r="S462" s="96"/>
    </row>
    <row r="463" spans="2:19" ht="15" customHeight="1" x14ac:dyDescent="0.3">
      <c r="B463" s="363"/>
      <c r="C463" s="363"/>
      <c r="D463" s="373" t="s">
        <v>50</v>
      </c>
      <c r="E463" s="374"/>
      <c r="F463" s="374"/>
      <c r="G463" s="375"/>
      <c r="H463" s="347">
        <f>[2]auxiliar!D32</f>
        <v>960</v>
      </c>
      <c r="I463" s="348"/>
      <c r="J463" s="349" t="s">
        <v>367</v>
      </c>
      <c r="K463" s="350"/>
      <c r="L463" s="351" t="str">
        <f>[2]auxiliar!C32</f>
        <v>Metros Lineales</v>
      </c>
      <c r="M463" s="352"/>
      <c r="N463" s="93"/>
      <c r="O463" s="94"/>
      <c r="P463" s="95"/>
      <c r="Q463" s="96"/>
      <c r="R463" s="95"/>
      <c r="S463" s="96"/>
    </row>
    <row r="464" spans="2:19" ht="15" customHeight="1" x14ac:dyDescent="0.3">
      <c r="B464" s="363"/>
      <c r="C464" s="363"/>
      <c r="D464" s="373" t="s">
        <v>51</v>
      </c>
      <c r="E464" s="374"/>
      <c r="F464" s="374"/>
      <c r="G464" s="375"/>
      <c r="H464" s="347">
        <f>[2]auxiliar!D33</f>
        <v>1700</v>
      </c>
      <c r="I464" s="348"/>
      <c r="J464" s="349" t="s">
        <v>367</v>
      </c>
      <c r="K464" s="350"/>
      <c r="L464" s="351" t="str">
        <f>[2]auxiliar!C33</f>
        <v>Metros Lineales</v>
      </c>
      <c r="M464" s="352"/>
      <c r="N464" s="93"/>
      <c r="O464" s="94"/>
      <c r="P464" s="95"/>
      <c r="Q464" s="96"/>
      <c r="R464" s="95"/>
      <c r="S464" s="96"/>
    </row>
    <row r="465" spans="2:19" ht="28.5" customHeight="1" x14ac:dyDescent="0.3">
      <c r="B465" s="363"/>
      <c r="C465" s="363"/>
      <c r="D465" s="100" t="s">
        <v>52</v>
      </c>
      <c r="E465" s="136"/>
      <c r="F465" s="136"/>
      <c r="G465" s="136"/>
      <c r="H465" s="136"/>
      <c r="I465" s="136"/>
      <c r="J465" s="136"/>
      <c r="K465" s="136"/>
      <c r="L465" s="136"/>
      <c r="M465" s="136"/>
      <c r="N465" s="136"/>
      <c r="O465" s="136"/>
      <c r="P465" s="136"/>
      <c r="Q465" s="136"/>
      <c r="R465" s="136"/>
      <c r="S465" s="136"/>
    </row>
    <row r="466" spans="2:19" ht="28.5" customHeight="1" x14ac:dyDescent="0.3">
      <c r="B466" s="363"/>
      <c r="C466" s="363"/>
      <c r="D466" s="373" t="s">
        <v>53</v>
      </c>
      <c r="E466" s="374"/>
      <c r="F466" s="374"/>
      <c r="G466" s="375"/>
      <c r="H466" s="347">
        <f>[2]auxiliar!D35</f>
        <v>1</v>
      </c>
      <c r="I466" s="348"/>
      <c r="J466" s="349" t="s">
        <v>367</v>
      </c>
      <c r="K466" s="350"/>
      <c r="L466" s="351" t="str">
        <f>[2]auxiliar!C35</f>
        <v>Estacionamiento A=540 m2</v>
      </c>
      <c r="M466" s="352"/>
      <c r="N466" s="93"/>
      <c r="O466" s="94"/>
      <c r="P466" s="95"/>
      <c r="Q466" s="96"/>
      <c r="R466" s="95"/>
      <c r="S466" s="96"/>
    </row>
    <row r="467" spans="2:19" ht="28.5" customHeight="1" x14ac:dyDescent="0.3">
      <c r="B467" s="363"/>
      <c r="C467" s="363"/>
      <c r="D467" s="373" t="s">
        <v>54</v>
      </c>
      <c r="E467" s="374"/>
      <c r="F467" s="374"/>
      <c r="G467" s="375"/>
      <c r="H467" s="347">
        <f>[2]auxiliar!D36</f>
        <v>1</v>
      </c>
      <c r="I467" s="348"/>
      <c r="J467" s="349" t="s">
        <v>367</v>
      </c>
      <c r="K467" s="350"/>
      <c r="L467" s="351" t="str">
        <f>[2]auxiliar!C36</f>
        <v>Estacionamiento A=291 m2</v>
      </c>
      <c r="M467" s="352"/>
      <c r="N467" s="93"/>
      <c r="O467" s="94"/>
      <c r="P467" s="95"/>
      <c r="Q467" s="96"/>
      <c r="R467" s="95"/>
      <c r="S467" s="96"/>
    </row>
    <row r="468" spans="2:19" ht="28.5" customHeight="1" x14ac:dyDescent="0.3">
      <c r="B468" s="363"/>
      <c r="C468" s="363"/>
      <c r="D468" s="373" t="s">
        <v>55</v>
      </c>
      <c r="E468" s="374"/>
      <c r="F468" s="374"/>
      <c r="G468" s="375"/>
      <c r="H468" s="347">
        <f>[2]auxiliar!D37</f>
        <v>1</v>
      </c>
      <c r="I468" s="348"/>
      <c r="J468" s="349" t="s">
        <v>367</v>
      </c>
      <c r="K468" s="350"/>
      <c r="L468" s="351" t="str">
        <f>[2]auxiliar!C37</f>
        <v>Estacionamiento A=180 m2</v>
      </c>
      <c r="M468" s="352"/>
      <c r="N468" s="93"/>
      <c r="O468" s="94"/>
      <c r="P468" s="95"/>
      <c r="Q468" s="96"/>
      <c r="R468" s="95"/>
      <c r="S468" s="96"/>
    </row>
    <row r="469" spans="2:19" ht="28.5" customHeight="1" x14ac:dyDescent="0.3">
      <c r="B469" s="363"/>
      <c r="C469" s="363"/>
      <c r="D469" s="100" t="s">
        <v>56</v>
      </c>
      <c r="E469" s="136"/>
      <c r="F469" s="136"/>
      <c r="G469" s="136"/>
      <c r="H469" s="136"/>
      <c r="I469" s="136"/>
      <c r="J469" s="136"/>
      <c r="K469" s="136"/>
      <c r="L469" s="136"/>
      <c r="M469" s="136"/>
      <c r="N469" s="136"/>
      <c r="O469" s="136"/>
      <c r="P469" s="136"/>
      <c r="Q469" s="136"/>
      <c r="R469" s="136"/>
      <c r="S469" s="136"/>
    </row>
    <row r="470" spans="2:19" ht="15" customHeight="1" x14ac:dyDescent="0.3">
      <c r="B470" s="363"/>
      <c r="C470" s="363"/>
      <c r="D470" s="373" t="s">
        <v>57</v>
      </c>
      <c r="E470" s="374"/>
      <c r="F470" s="374"/>
      <c r="G470" s="375"/>
      <c r="H470" s="347">
        <f>[2]auxiliar!D39</f>
        <v>1</v>
      </c>
      <c r="I470" s="348"/>
      <c r="J470" s="349" t="s">
        <v>367</v>
      </c>
      <c r="K470" s="350"/>
      <c r="L470" s="351" t="str">
        <f>[2]auxiliar!C39</f>
        <v>Arco</v>
      </c>
      <c r="M470" s="352"/>
      <c r="N470" s="93"/>
      <c r="O470" s="94"/>
      <c r="P470" s="95"/>
      <c r="Q470" s="96"/>
      <c r="R470" s="95"/>
      <c r="S470" s="96"/>
    </row>
    <row r="471" spans="2:19" ht="27" customHeight="1" x14ac:dyDescent="0.3">
      <c r="B471" s="363"/>
      <c r="C471" s="363"/>
      <c r="D471" s="373" t="s">
        <v>58</v>
      </c>
      <c r="E471" s="374"/>
      <c r="F471" s="374"/>
      <c r="G471" s="375"/>
      <c r="H471" s="347">
        <f>[2]auxiliar!D40</f>
        <v>1</v>
      </c>
      <c r="I471" s="348"/>
      <c r="J471" s="349" t="s">
        <v>367</v>
      </c>
      <c r="K471" s="350"/>
      <c r="L471" s="351" t="str">
        <f>[2]auxiliar!C40</f>
        <v>Centro de Interpretacion A=1693.25 m2</v>
      </c>
      <c r="M471" s="352"/>
      <c r="N471" s="93"/>
      <c r="O471" s="94"/>
      <c r="P471" s="95"/>
      <c r="Q471" s="96"/>
      <c r="R471" s="95"/>
      <c r="S471" s="96"/>
    </row>
    <row r="472" spans="2:19" ht="27" customHeight="1" x14ac:dyDescent="0.3">
      <c r="B472" s="363"/>
      <c r="C472" s="363"/>
      <c r="D472" s="373" t="s">
        <v>59</v>
      </c>
      <c r="E472" s="374"/>
      <c r="F472" s="374"/>
      <c r="G472" s="375"/>
      <c r="H472" s="347">
        <f>[2]auxiliar!D41</f>
        <v>1</v>
      </c>
      <c r="I472" s="348"/>
      <c r="J472" s="349" t="s">
        <v>367</v>
      </c>
      <c r="K472" s="350"/>
      <c r="L472" s="351" t="str">
        <f>[2]auxiliar!C41</f>
        <v>Muros de Interpretación A=10 m2</v>
      </c>
      <c r="M472" s="352"/>
      <c r="N472" s="93"/>
      <c r="O472" s="94"/>
      <c r="P472" s="95"/>
      <c r="Q472" s="96"/>
      <c r="R472" s="95"/>
      <c r="S472" s="96"/>
    </row>
    <row r="473" spans="2:19" ht="27" customHeight="1" x14ac:dyDescent="0.3">
      <c r="B473" s="363"/>
      <c r="C473" s="363"/>
      <c r="D473" s="373" t="s">
        <v>60</v>
      </c>
      <c r="E473" s="374"/>
      <c r="F473" s="374"/>
      <c r="G473" s="375"/>
      <c r="H473" s="347">
        <f>[2]auxiliar!D42</f>
        <v>1</v>
      </c>
      <c r="I473" s="348"/>
      <c r="J473" s="349" t="s">
        <v>367</v>
      </c>
      <c r="K473" s="350"/>
      <c r="L473" s="351" t="str">
        <f>[2]auxiliar!C42</f>
        <v>Muros de Interpretación A=10 m2</v>
      </c>
      <c r="M473" s="352"/>
      <c r="N473" s="93"/>
      <c r="O473" s="94"/>
      <c r="P473" s="95"/>
      <c r="Q473" s="96"/>
      <c r="R473" s="95"/>
      <c r="S473" s="96"/>
    </row>
    <row r="474" spans="2:19" ht="15" customHeight="1" x14ac:dyDescent="0.3">
      <c r="B474" s="363"/>
      <c r="C474" s="363"/>
      <c r="D474" s="373" t="s">
        <v>61</v>
      </c>
      <c r="E474" s="374"/>
      <c r="F474" s="374"/>
      <c r="G474" s="375"/>
      <c r="H474" s="347">
        <f>[2]auxiliar!D43</f>
        <v>1</v>
      </c>
      <c r="I474" s="348"/>
      <c r="J474" s="349" t="s">
        <v>367</v>
      </c>
      <c r="K474" s="350"/>
      <c r="L474" s="351" t="str">
        <f>[2]auxiliar!C43</f>
        <v>Muros de Interpretación A=10 m2</v>
      </c>
      <c r="M474" s="352"/>
      <c r="N474" s="93"/>
      <c r="O474" s="94"/>
      <c r="P474" s="95"/>
      <c r="Q474" s="96"/>
      <c r="R474" s="95"/>
      <c r="S474" s="96"/>
    </row>
    <row r="475" spans="2:19" ht="44.25" customHeight="1" x14ac:dyDescent="0.3">
      <c r="B475" s="363"/>
      <c r="C475" s="363"/>
      <c r="D475" s="373" t="s">
        <v>62</v>
      </c>
      <c r="E475" s="374"/>
      <c r="F475" s="374"/>
      <c r="G475" s="375"/>
      <c r="H475" s="347">
        <f>[2]auxiliar!D44</f>
        <v>1</v>
      </c>
      <c r="I475" s="348"/>
      <c r="J475" s="349" t="s">
        <v>367</v>
      </c>
      <c r="K475" s="350"/>
      <c r="L475" s="351" t="str">
        <f>[2]auxiliar!C44</f>
        <v>Muros de Interpretación A=10 m2</v>
      </c>
      <c r="M475" s="352"/>
      <c r="N475" s="93"/>
      <c r="O475" s="94"/>
      <c r="P475" s="95"/>
      <c r="Q475" s="96"/>
      <c r="R475" s="95"/>
      <c r="S475" s="96"/>
    </row>
    <row r="476" spans="2:19" ht="44.25" customHeight="1" x14ac:dyDescent="0.3">
      <c r="B476" s="363"/>
      <c r="C476" s="363"/>
      <c r="D476" s="100" t="s">
        <v>63</v>
      </c>
      <c r="E476" s="136"/>
      <c r="F476" s="136"/>
      <c r="G476" s="136"/>
      <c r="H476" s="136"/>
      <c r="I476" s="136"/>
      <c r="J476" s="136"/>
      <c r="K476" s="136"/>
      <c r="L476" s="136"/>
      <c r="M476" s="136"/>
      <c r="N476" s="136"/>
      <c r="O476" s="136"/>
      <c r="P476" s="136"/>
      <c r="Q476" s="136"/>
      <c r="R476" s="136"/>
      <c r="S476" s="136"/>
    </row>
    <row r="477" spans="2:19" ht="30" customHeight="1" x14ac:dyDescent="0.3">
      <c r="B477" s="363"/>
      <c r="C477" s="363"/>
      <c r="D477" s="373" t="s">
        <v>64</v>
      </c>
      <c r="E477" s="374"/>
      <c r="F477" s="374"/>
      <c r="G477" s="375"/>
      <c r="H477" s="347">
        <f>[2]auxiliar!D46</f>
        <v>150</v>
      </c>
      <c r="I477" s="348"/>
      <c r="J477" s="349" t="s">
        <v>367</v>
      </c>
      <c r="K477" s="350"/>
      <c r="L477" s="351" t="str">
        <f>[2]auxiliar!C46</f>
        <v>Metros Lineales</v>
      </c>
      <c r="M477" s="352"/>
      <c r="N477" s="93"/>
      <c r="O477" s="94"/>
      <c r="P477" s="95"/>
      <c r="Q477" s="96"/>
      <c r="R477" s="95"/>
      <c r="S477" s="96"/>
    </row>
    <row r="478" spans="2:19" ht="30" customHeight="1" x14ac:dyDescent="0.3">
      <c r="B478" s="363"/>
      <c r="C478" s="363"/>
      <c r="D478" s="373" t="s">
        <v>65</v>
      </c>
      <c r="E478" s="374"/>
      <c r="F478" s="374"/>
      <c r="G478" s="375"/>
      <c r="H478" s="347">
        <f>[2]auxiliar!D47</f>
        <v>300</v>
      </c>
      <c r="I478" s="348"/>
      <c r="J478" s="349" t="s">
        <v>367</v>
      </c>
      <c r="K478" s="350"/>
      <c r="L478" s="351" t="str">
        <f>[2]auxiliar!C47</f>
        <v>Metros Lineales</v>
      </c>
      <c r="M478" s="352"/>
      <c r="N478" s="93"/>
      <c r="O478" s="94"/>
      <c r="P478" s="95"/>
      <c r="Q478" s="96"/>
      <c r="R478" s="95"/>
      <c r="S478" s="96"/>
    </row>
    <row r="479" spans="2:19" ht="15" customHeight="1" x14ac:dyDescent="0.3">
      <c r="B479" s="363"/>
      <c r="C479" s="363"/>
      <c r="D479" s="373" t="s">
        <v>66</v>
      </c>
      <c r="E479" s="374"/>
      <c r="F479" s="374"/>
      <c r="G479" s="375"/>
      <c r="H479" s="347">
        <f>[2]auxiliar!D48</f>
        <v>300</v>
      </c>
      <c r="I479" s="348"/>
      <c r="J479" s="349" t="s">
        <v>367</v>
      </c>
      <c r="K479" s="350"/>
      <c r="L479" s="351" t="str">
        <f>[2]auxiliar!C48</f>
        <v>Metros Lineales</v>
      </c>
      <c r="M479" s="352"/>
      <c r="N479" s="93"/>
      <c r="O479" s="94"/>
      <c r="P479" s="95"/>
      <c r="Q479" s="96"/>
      <c r="R479" s="95"/>
      <c r="S479" s="96"/>
    </row>
    <row r="480" spans="2:19" ht="30" customHeight="1" x14ac:dyDescent="0.3">
      <c r="B480" s="363"/>
      <c r="C480" s="363"/>
      <c r="D480" s="100" t="s">
        <v>67</v>
      </c>
      <c r="E480" s="136"/>
      <c r="F480" s="136"/>
      <c r="G480" s="136"/>
      <c r="H480" s="136"/>
      <c r="I480" s="136"/>
      <c r="J480" s="136"/>
      <c r="K480" s="136"/>
      <c r="L480" s="136"/>
      <c r="M480" s="136"/>
      <c r="N480" s="136"/>
      <c r="O480" s="136"/>
      <c r="P480" s="136"/>
      <c r="Q480" s="136"/>
      <c r="R480" s="136"/>
      <c r="S480" s="136"/>
    </row>
    <row r="481" spans="2:19" ht="30" customHeight="1" x14ac:dyDescent="0.3">
      <c r="B481" s="363"/>
      <c r="C481" s="363"/>
      <c r="D481" s="373" t="s">
        <v>68</v>
      </c>
      <c r="E481" s="374"/>
      <c r="F481" s="374"/>
      <c r="G481" s="375"/>
      <c r="H481" s="347">
        <f>[2]auxiliar!D50</f>
        <v>4</v>
      </c>
      <c r="I481" s="348"/>
      <c r="J481" s="349" t="s">
        <v>367</v>
      </c>
      <c r="K481" s="350"/>
      <c r="L481" s="351" t="str">
        <f>[2]auxiliar!C50</f>
        <v xml:space="preserve">Parador de Descanso TIPO 2 </v>
      </c>
      <c r="M481" s="352"/>
      <c r="N481" s="93"/>
      <c r="O481" s="94"/>
      <c r="P481" s="95"/>
      <c r="Q481" s="96"/>
      <c r="R481" s="95"/>
      <c r="S481" s="96"/>
    </row>
    <row r="482" spans="2:19" ht="30" customHeight="1" x14ac:dyDescent="0.3">
      <c r="B482" s="363"/>
      <c r="C482" s="363"/>
      <c r="D482" s="373" t="s">
        <v>69</v>
      </c>
      <c r="E482" s="374"/>
      <c r="F482" s="374"/>
      <c r="G482" s="375"/>
      <c r="H482" s="347">
        <f>[2]auxiliar!D51</f>
        <v>3</v>
      </c>
      <c r="I482" s="348"/>
      <c r="J482" s="349" t="s">
        <v>367</v>
      </c>
      <c r="K482" s="350"/>
      <c r="L482" s="351" t="str">
        <f>[2]auxiliar!C51</f>
        <v xml:space="preserve">Parador de Descanso TIPO 1 </v>
      </c>
      <c r="M482" s="352"/>
      <c r="N482" s="93"/>
      <c r="O482" s="94"/>
      <c r="P482" s="95"/>
      <c r="Q482" s="96"/>
      <c r="R482" s="95"/>
      <c r="S482" s="96"/>
    </row>
    <row r="483" spans="2:19" ht="30" customHeight="1" x14ac:dyDescent="0.3">
      <c r="B483" s="363"/>
      <c r="C483" s="363"/>
      <c r="D483" s="373" t="s">
        <v>70</v>
      </c>
      <c r="E483" s="374"/>
      <c r="F483" s="374"/>
      <c r="G483" s="375"/>
      <c r="H483" s="347">
        <f>[2]auxiliar!D52</f>
        <v>5</v>
      </c>
      <c r="I483" s="348"/>
      <c r="J483" s="349" t="s">
        <v>367</v>
      </c>
      <c r="K483" s="350"/>
      <c r="L483" s="351" t="str">
        <f>[2]auxiliar!C52</f>
        <v xml:space="preserve">Parador de Descanso TIPO 1 </v>
      </c>
      <c r="M483" s="352"/>
      <c r="N483" s="93"/>
      <c r="O483" s="94"/>
      <c r="P483" s="95"/>
      <c r="Q483" s="96"/>
      <c r="R483" s="95"/>
      <c r="S483" s="96"/>
    </row>
    <row r="484" spans="2:19" ht="15" customHeight="1" x14ac:dyDescent="0.3">
      <c r="B484" s="363"/>
      <c r="C484" s="363"/>
      <c r="D484" s="373" t="s">
        <v>71</v>
      </c>
      <c r="E484" s="374"/>
      <c r="F484" s="374"/>
      <c r="G484" s="375"/>
      <c r="H484" s="347">
        <f>[2]auxiliar!D53</f>
        <v>2</v>
      </c>
      <c r="I484" s="348"/>
      <c r="J484" s="349" t="s">
        <v>367</v>
      </c>
      <c r="K484" s="350"/>
      <c r="L484" s="351" t="str">
        <f>[2]auxiliar!C53</f>
        <v xml:space="preserve">Parador de Descanso TIPO 2 </v>
      </c>
      <c r="M484" s="352"/>
      <c r="N484" s="93"/>
      <c r="O484" s="94"/>
      <c r="P484" s="95"/>
      <c r="Q484" s="96"/>
      <c r="R484" s="95"/>
      <c r="S484" s="96"/>
    </row>
    <row r="485" spans="2:19" ht="21.75" customHeight="1" x14ac:dyDescent="0.3">
      <c r="B485" s="363"/>
      <c r="C485" s="363"/>
      <c r="D485" s="100" t="s">
        <v>72</v>
      </c>
      <c r="E485" s="136"/>
      <c r="F485" s="136"/>
      <c r="G485" s="136"/>
      <c r="H485" s="136"/>
      <c r="I485" s="136"/>
      <c r="J485" s="136"/>
      <c r="K485" s="136"/>
      <c r="L485" s="136"/>
      <c r="M485" s="136"/>
      <c r="N485" s="136"/>
      <c r="O485" s="136"/>
      <c r="P485" s="136"/>
      <c r="Q485" s="136"/>
      <c r="R485" s="136"/>
      <c r="S485" s="136"/>
    </row>
    <row r="486" spans="2:19" ht="21.75" customHeight="1" x14ac:dyDescent="0.3">
      <c r="B486" s="363"/>
      <c r="C486" s="363"/>
      <c r="D486" s="373" t="s">
        <v>73</v>
      </c>
      <c r="E486" s="374"/>
      <c r="F486" s="374"/>
      <c r="G486" s="375"/>
      <c r="H486" s="347">
        <f>[2]auxiliar!D55</f>
        <v>1</v>
      </c>
      <c r="I486" s="348"/>
      <c r="J486" s="349" t="s">
        <v>367</v>
      </c>
      <c r="K486" s="350"/>
      <c r="L486" s="351" t="str">
        <f>[2]auxiliar!C55</f>
        <v>Mirador A= 594.54 m2</v>
      </c>
      <c r="M486" s="352"/>
      <c r="N486" s="93"/>
      <c r="O486" s="94"/>
      <c r="P486" s="95"/>
      <c r="Q486" s="96"/>
      <c r="R486" s="95"/>
      <c r="S486" s="96"/>
    </row>
    <row r="487" spans="2:19" ht="15" customHeight="1" x14ac:dyDescent="0.3">
      <c r="B487" s="363"/>
      <c r="C487" s="363"/>
      <c r="D487" s="373" t="s">
        <v>74</v>
      </c>
      <c r="E487" s="374"/>
      <c r="F487" s="374"/>
      <c r="G487" s="375"/>
      <c r="H487" s="347">
        <f>[2]auxiliar!D56</f>
        <v>1</v>
      </c>
      <c r="I487" s="348"/>
      <c r="J487" s="349" t="s">
        <v>367</v>
      </c>
      <c r="K487" s="350"/>
      <c r="L487" s="351" t="str">
        <f>[2]auxiliar!C56</f>
        <v>Mirador  A=  1160.00</v>
      </c>
      <c r="M487" s="352"/>
      <c r="N487" s="93"/>
      <c r="O487" s="94"/>
      <c r="P487" s="95"/>
      <c r="Q487" s="96"/>
      <c r="R487" s="95"/>
      <c r="S487" s="96"/>
    </row>
    <row r="488" spans="2:19" ht="25.5" customHeight="1" x14ac:dyDescent="0.3">
      <c r="B488" s="363"/>
      <c r="C488" s="363"/>
      <c r="D488" s="373" t="s">
        <v>75</v>
      </c>
      <c r="E488" s="374"/>
      <c r="F488" s="374"/>
      <c r="G488" s="375"/>
      <c r="H488" s="347">
        <f>[2]auxiliar!D57</f>
        <v>1</v>
      </c>
      <c r="I488" s="348"/>
      <c r="J488" s="349" t="s">
        <v>367</v>
      </c>
      <c r="K488" s="350"/>
      <c r="L488" s="351" t="str">
        <f>[2]auxiliar!C57</f>
        <v>Mirador  A= 1160.00</v>
      </c>
      <c r="M488" s="352"/>
      <c r="N488" s="93"/>
      <c r="O488" s="94"/>
      <c r="P488" s="95"/>
      <c r="Q488" s="96"/>
      <c r="R488" s="95"/>
      <c r="S488" s="96"/>
    </row>
    <row r="489" spans="2:19" ht="25.5" customHeight="1" x14ac:dyDescent="0.3">
      <c r="B489" s="363"/>
      <c r="C489" s="363"/>
      <c r="D489" s="373" t="s">
        <v>76</v>
      </c>
      <c r="E489" s="374"/>
      <c r="F489" s="374"/>
      <c r="G489" s="375"/>
      <c r="H489" s="347">
        <f>[2]auxiliar!D58</f>
        <v>3</v>
      </c>
      <c r="I489" s="348"/>
      <c r="J489" s="349" t="s">
        <v>367</v>
      </c>
      <c r="K489" s="350"/>
      <c r="L489" s="351" t="str">
        <f>[2]auxiliar!C58</f>
        <v>Escultura Tallada en Piedra</v>
      </c>
      <c r="M489" s="352"/>
      <c r="N489" s="93"/>
      <c r="O489" s="94"/>
      <c r="P489" s="95"/>
      <c r="Q489" s="96"/>
      <c r="R489" s="95"/>
      <c r="S489" s="96"/>
    </row>
    <row r="490" spans="2:19" ht="15" customHeight="1" x14ac:dyDescent="0.3">
      <c r="B490" s="363"/>
      <c r="C490" s="363"/>
      <c r="D490" s="100" t="s">
        <v>77</v>
      </c>
      <c r="E490" s="136"/>
      <c r="F490" s="136"/>
      <c r="G490" s="136"/>
      <c r="H490" s="136"/>
      <c r="I490" s="136"/>
      <c r="J490" s="136"/>
      <c r="K490" s="136"/>
      <c r="L490" s="136"/>
      <c r="M490" s="136"/>
      <c r="N490" s="136"/>
      <c r="O490" s="136"/>
      <c r="P490" s="136"/>
      <c r="Q490" s="136"/>
      <c r="R490" s="136"/>
      <c r="S490" s="136"/>
    </row>
    <row r="491" spans="2:19" ht="25.5" customHeight="1" x14ac:dyDescent="0.3">
      <c r="B491" s="363"/>
      <c r="C491" s="363"/>
      <c r="D491" s="353" t="s">
        <v>369</v>
      </c>
      <c r="E491" s="354"/>
      <c r="F491" s="354"/>
      <c r="G491" s="355"/>
      <c r="H491" s="347">
        <f>[2]auxiliar!D60</f>
        <v>1</v>
      </c>
      <c r="I491" s="348"/>
      <c r="J491" s="349" t="s">
        <v>367</v>
      </c>
      <c r="K491" s="350"/>
      <c r="L491" s="351" t="str">
        <f>[2]auxiliar!C60</f>
        <v>Área de Exposición Cultural en el Sector de Rurmi Rumi A=200 m2</v>
      </c>
      <c r="M491" s="352"/>
      <c r="N491" s="93"/>
      <c r="O491" s="94"/>
      <c r="P491" s="95"/>
      <c r="Q491" s="96"/>
      <c r="R491" s="95"/>
      <c r="S491" s="96"/>
    </row>
    <row r="492" spans="2:19" ht="15" customHeight="1" x14ac:dyDescent="0.3">
      <c r="B492" s="363"/>
      <c r="C492" s="363"/>
      <c r="D492" s="356"/>
      <c r="E492" s="357"/>
      <c r="F492" s="357"/>
      <c r="G492" s="358"/>
      <c r="H492" s="347">
        <f>[2]auxiliar!D61</f>
        <v>1</v>
      </c>
      <c r="I492" s="348"/>
      <c r="J492" s="349" t="s">
        <v>367</v>
      </c>
      <c r="K492" s="350"/>
      <c r="L492" s="351" t="str">
        <f>[2]auxiliar!C61</f>
        <v>Área de Exposición Cultural en el Sector de San Cristobal A= 200 m2</v>
      </c>
      <c r="M492" s="352"/>
      <c r="N492" s="93"/>
      <c r="O492" s="94"/>
      <c r="P492" s="95"/>
      <c r="Q492" s="96"/>
      <c r="R492" s="95"/>
      <c r="S492" s="96"/>
    </row>
    <row r="493" spans="2:19" ht="15" customHeight="1" x14ac:dyDescent="0.3">
      <c r="B493" s="363"/>
      <c r="C493" s="363"/>
      <c r="D493" s="100" t="s">
        <v>80</v>
      </c>
      <c r="E493" s="136"/>
      <c r="F493" s="136"/>
      <c r="G493" s="136"/>
      <c r="H493" s="136"/>
      <c r="I493" s="136"/>
      <c r="J493" s="136"/>
      <c r="K493" s="136"/>
      <c r="L493" s="136"/>
      <c r="M493" s="136"/>
      <c r="N493" s="136"/>
      <c r="O493" s="136"/>
      <c r="P493" s="136"/>
      <c r="Q493" s="136"/>
      <c r="R493" s="136"/>
      <c r="S493" s="136"/>
    </row>
    <row r="494" spans="2:19" ht="29.25" customHeight="1" x14ac:dyDescent="0.3">
      <c r="B494" s="363"/>
      <c r="C494" s="363"/>
      <c r="D494" s="353" t="s">
        <v>81</v>
      </c>
      <c r="E494" s="354"/>
      <c r="F494" s="354"/>
      <c r="G494" s="355"/>
      <c r="H494" s="347">
        <f>[2]auxiliar!D63</f>
        <v>1</v>
      </c>
      <c r="I494" s="348"/>
      <c r="J494" s="349" t="s">
        <v>367</v>
      </c>
      <c r="K494" s="350"/>
      <c r="L494" s="351" t="str">
        <f>[2]auxiliar!C63</f>
        <v>Embarcadero  en CCONOC      A= 100 m2</v>
      </c>
      <c r="M494" s="352"/>
      <c r="N494" s="93"/>
      <c r="O494" s="94"/>
      <c r="P494" s="95"/>
      <c r="Q494" s="96"/>
      <c r="R494" s="95"/>
      <c r="S494" s="96"/>
    </row>
    <row r="495" spans="2:19" ht="29.25" customHeight="1" x14ac:dyDescent="0.3">
      <c r="B495" s="363"/>
      <c r="C495" s="363"/>
      <c r="D495" s="356"/>
      <c r="E495" s="357"/>
      <c r="F495" s="357"/>
      <c r="G495" s="358"/>
      <c r="H495" s="347">
        <f>[2]auxiliar!D64</f>
        <v>1</v>
      </c>
      <c r="I495" s="348"/>
      <c r="J495" s="349" t="s">
        <v>367</v>
      </c>
      <c r="K495" s="350"/>
      <c r="L495" s="351" t="str">
        <f>[2]auxiliar!C64</f>
        <v>Embarcadero en CUNYAC      A= 100 m2</v>
      </c>
      <c r="M495" s="352"/>
      <c r="N495" s="93"/>
      <c r="O495" s="94"/>
      <c r="P495" s="95"/>
      <c r="Q495" s="96"/>
      <c r="R495" s="95"/>
      <c r="S495" s="96"/>
    </row>
    <row r="496" spans="2:19" ht="29.25" customHeight="1" x14ac:dyDescent="0.3">
      <c r="B496" s="363"/>
      <c r="C496" s="363"/>
      <c r="D496" s="100" t="s">
        <v>82</v>
      </c>
      <c r="E496" s="136"/>
      <c r="F496" s="136"/>
      <c r="G496" s="136"/>
      <c r="H496" s="136"/>
      <c r="I496" s="136"/>
      <c r="J496" s="136"/>
      <c r="K496" s="136"/>
      <c r="L496" s="136"/>
      <c r="M496" s="136"/>
      <c r="N496" s="136"/>
      <c r="O496" s="136"/>
      <c r="P496" s="136"/>
      <c r="Q496" s="136"/>
      <c r="R496" s="136"/>
      <c r="S496" s="136"/>
    </row>
    <row r="497" spans="2:19" ht="29.25" customHeight="1" x14ac:dyDescent="0.3">
      <c r="B497" s="363"/>
      <c r="C497" s="363"/>
      <c r="D497" s="373" t="s">
        <v>83</v>
      </c>
      <c r="E497" s="374"/>
      <c r="F497" s="374"/>
      <c r="G497" s="375"/>
      <c r="H497" s="347">
        <f>[2]auxiliar!D66</f>
        <v>1</v>
      </c>
      <c r="I497" s="348"/>
      <c r="J497" s="349" t="s">
        <v>367</v>
      </c>
      <c r="K497" s="350"/>
      <c r="L497" s="351" t="str">
        <f>[2]auxiliar!C66</f>
        <v>Área de Camping en MIRADOR DE SAN CRISTÓBAL A= 796.42</v>
      </c>
      <c r="M497" s="352"/>
      <c r="N497" s="93"/>
      <c r="O497" s="94"/>
      <c r="P497" s="95"/>
      <c r="Q497" s="96"/>
      <c r="R497" s="95"/>
      <c r="S497" s="96"/>
    </row>
    <row r="498" spans="2:19" ht="29.25" customHeight="1" x14ac:dyDescent="0.3">
      <c r="B498" s="363"/>
      <c r="C498" s="363"/>
      <c r="D498" s="133" t="s">
        <v>84</v>
      </c>
      <c r="E498" s="134"/>
      <c r="F498" s="134"/>
      <c r="G498" s="134"/>
      <c r="H498" s="134"/>
      <c r="I498" s="134"/>
      <c r="J498" s="134"/>
      <c r="K498" s="134"/>
      <c r="L498" s="134"/>
      <c r="M498" s="134"/>
      <c r="N498" s="134"/>
      <c r="O498" s="134"/>
      <c r="P498" s="134"/>
      <c r="Q498" s="134"/>
      <c r="R498" s="134"/>
      <c r="S498" s="135"/>
    </row>
    <row r="499" spans="2:19" ht="29.25" customHeight="1" x14ac:dyDescent="0.3">
      <c r="B499" s="363"/>
      <c r="C499" s="363"/>
      <c r="D499" s="100" t="s">
        <v>39</v>
      </c>
      <c r="E499" s="136"/>
      <c r="F499" s="136"/>
      <c r="G499" s="136"/>
      <c r="H499" s="136"/>
      <c r="I499" s="136"/>
      <c r="J499" s="136"/>
      <c r="K499" s="136"/>
      <c r="L499" s="136"/>
      <c r="M499" s="136"/>
      <c r="N499" s="136"/>
      <c r="O499" s="136"/>
      <c r="P499" s="136"/>
      <c r="Q499" s="136"/>
      <c r="R499" s="136"/>
      <c r="S499" s="136"/>
    </row>
    <row r="500" spans="2:19" ht="29.25" customHeight="1" x14ac:dyDescent="0.3">
      <c r="B500" s="363"/>
      <c r="C500" s="363"/>
      <c r="D500" s="353" t="s">
        <v>191</v>
      </c>
      <c r="E500" s="354"/>
      <c r="F500" s="354"/>
      <c r="G500" s="355"/>
      <c r="H500" s="347">
        <f>[2]auxiliar!D69</f>
        <v>5</v>
      </c>
      <c r="I500" s="348"/>
      <c r="J500" s="349" t="s">
        <v>370</v>
      </c>
      <c r="K500" s="350"/>
      <c r="L500" s="351" t="str">
        <f>[2]auxiliar!C69</f>
        <v>Señal TIPO INFORMATIVA SERIE B-4</v>
      </c>
      <c r="M500" s="352"/>
      <c r="N500" s="93"/>
      <c r="O500" s="94"/>
      <c r="P500" s="95"/>
      <c r="Q500" s="96"/>
      <c r="R500" s="95"/>
      <c r="S500" s="96"/>
    </row>
    <row r="501" spans="2:19" ht="15" customHeight="1" x14ac:dyDescent="0.3">
      <c r="B501" s="363"/>
      <c r="C501" s="363"/>
      <c r="D501" s="356"/>
      <c r="E501" s="357"/>
      <c r="F501" s="357"/>
      <c r="G501" s="358"/>
      <c r="H501" s="347">
        <f>[2]auxiliar!D70</f>
        <v>5</v>
      </c>
      <c r="I501" s="348"/>
      <c r="J501" s="349" t="s">
        <v>370</v>
      </c>
      <c r="K501" s="350"/>
      <c r="L501" s="351" t="str">
        <f>[2]auxiliar!C70</f>
        <v>Señal TIPO INFORMATIVA SERIE C-6</v>
      </c>
      <c r="M501" s="352"/>
      <c r="N501" s="93"/>
      <c r="O501" s="94"/>
      <c r="P501" s="95"/>
      <c r="Q501" s="96"/>
      <c r="R501" s="95"/>
      <c r="S501" s="96"/>
    </row>
    <row r="502" spans="2:19" ht="23.25" customHeight="1" x14ac:dyDescent="0.3">
      <c r="B502" s="363"/>
      <c r="C502" s="363"/>
      <c r="D502" s="353" t="s">
        <v>192</v>
      </c>
      <c r="E502" s="354"/>
      <c r="F502" s="354"/>
      <c r="G502" s="355"/>
      <c r="H502" s="347">
        <f>[2]auxiliar!D71</f>
        <v>2</v>
      </c>
      <c r="I502" s="348"/>
      <c r="J502" s="349" t="s">
        <v>370</v>
      </c>
      <c r="K502" s="350"/>
      <c r="L502" s="351" t="str">
        <f>[2]auxiliar!C71</f>
        <v>Señal TIPO INFORMATIVA SERIE C-6</v>
      </c>
      <c r="M502" s="352"/>
      <c r="N502" s="93"/>
      <c r="O502" s="94"/>
      <c r="P502" s="95"/>
      <c r="Q502" s="96"/>
      <c r="R502" s="95"/>
      <c r="S502" s="96"/>
    </row>
    <row r="503" spans="2:19" ht="23.25" customHeight="1" x14ac:dyDescent="0.3">
      <c r="B503" s="363"/>
      <c r="C503" s="363"/>
      <c r="D503" s="356">
        <v>0</v>
      </c>
      <c r="E503" s="357"/>
      <c r="F503" s="357"/>
      <c r="G503" s="358"/>
      <c r="H503" s="347">
        <f>[2]auxiliar!D72</f>
        <v>1</v>
      </c>
      <c r="I503" s="348"/>
      <c r="J503" s="349" t="s">
        <v>370</v>
      </c>
      <c r="K503" s="350"/>
      <c r="L503" s="351" t="str">
        <f>[2]auxiliar!C72</f>
        <v>Señal INTERPRETACIÓN TIPO PEDESTAL</v>
      </c>
      <c r="M503" s="352"/>
      <c r="N503" s="93"/>
      <c r="O503" s="94"/>
      <c r="P503" s="95"/>
      <c r="Q503" s="96"/>
      <c r="R503" s="95"/>
      <c r="S503" s="96"/>
    </row>
    <row r="504" spans="2:19" ht="23.25" customHeight="1" x14ac:dyDescent="0.3">
      <c r="B504" s="363"/>
      <c r="C504" s="363"/>
      <c r="D504" s="353" t="s">
        <v>193</v>
      </c>
      <c r="E504" s="354"/>
      <c r="F504" s="354"/>
      <c r="G504" s="355"/>
      <c r="H504" s="347">
        <f>[2]auxiliar!D73</f>
        <v>8</v>
      </c>
      <c r="I504" s="348"/>
      <c r="J504" s="349" t="s">
        <v>370</v>
      </c>
      <c r="K504" s="350"/>
      <c r="L504" s="351" t="str">
        <f>[2]auxiliar!C73</f>
        <v>Señal TIPO INFORMATIVA SERIE B-3</v>
      </c>
      <c r="M504" s="352"/>
      <c r="N504" s="93"/>
      <c r="O504" s="94"/>
      <c r="P504" s="95"/>
      <c r="Q504" s="96"/>
      <c r="R504" s="95"/>
      <c r="S504" s="96"/>
    </row>
    <row r="505" spans="2:19" ht="15" customHeight="1" x14ac:dyDescent="0.3">
      <c r="B505" s="363"/>
      <c r="C505" s="363"/>
      <c r="D505" s="356">
        <v>0</v>
      </c>
      <c r="E505" s="357"/>
      <c r="F505" s="357"/>
      <c r="G505" s="358"/>
      <c r="H505" s="347">
        <f>[2]auxiliar!D74</f>
        <v>7</v>
      </c>
      <c r="I505" s="348"/>
      <c r="J505" s="349" t="s">
        <v>370</v>
      </c>
      <c r="K505" s="350"/>
      <c r="L505" s="351" t="str">
        <f>[2]auxiliar!C74</f>
        <v>Señal TIPO INFORMATIVA SERIE C-6</v>
      </c>
      <c r="M505" s="352"/>
      <c r="N505" s="93"/>
      <c r="O505" s="94"/>
      <c r="P505" s="95"/>
      <c r="Q505" s="96"/>
      <c r="R505" s="95"/>
      <c r="S505" s="96"/>
    </row>
    <row r="506" spans="2:19" ht="29.25" customHeight="1" x14ac:dyDescent="0.3">
      <c r="B506" s="363"/>
      <c r="C506" s="363"/>
      <c r="D506" s="373" t="s">
        <v>85</v>
      </c>
      <c r="E506" s="374"/>
      <c r="F506" s="374"/>
      <c r="G506" s="375"/>
      <c r="H506" s="347">
        <f>[2]auxiliar!D75</f>
        <v>1</v>
      </c>
      <c r="I506" s="348"/>
      <c r="J506" s="349" t="s">
        <v>370</v>
      </c>
      <c r="K506" s="350"/>
      <c r="L506" s="351" t="str">
        <f>[2]auxiliar!C75</f>
        <v>Caseta de Información en  MIRADOR DE CAPULLIYOC       A= 16.00 m2</v>
      </c>
      <c r="M506" s="352"/>
      <c r="N506" s="93"/>
      <c r="O506" s="94"/>
      <c r="P506" s="95"/>
      <c r="Q506" s="96"/>
      <c r="R506" s="95"/>
      <c r="S506" s="96"/>
    </row>
    <row r="507" spans="2:19" ht="15" customHeight="1" x14ac:dyDescent="0.3">
      <c r="B507" s="363"/>
      <c r="C507" s="363"/>
      <c r="D507" s="100" t="s">
        <v>194</v>
      </c>
      <c r="E507" s="136"/>
      <c r="F507" s="136"/>
      <c r="G507" s="136"/>
      <c r="H507" s="136"/>
      <c r="I507" s="136"/>
      <c r="J507" s="136"/>
      <c r="K507" s="136"/>
      <c r="L507" s="136"/>
      <c r="M507" s="136"/>
      <c r="N507" s="136"/>
      <c r="O507" s="136"/>
      <c r="P507" s="136"/>
      <c r="Q507" s="136"/>
      <c r="R507" s="136"/>
      <c r="S507" s="136"/>
    </row>
    <row r="508" spans="2:19" ht="33" customHeight="1" x14ac:dyDescent="0.3">
      <c r="B508" s="363"/>
      <c r="C508" s="363"/>
      <c r="D508" s="353" t="s">
        <v>195</v>
      </c>
      <c r="E508" s="354"/>
      <c r="F508" s="354"/>
      <c r="G508" s="355"/>
      <c r="H508" s="347">
        <f>[2]auxiliar!D77</f>
        <v>4</v>
      </c>
      <c r="I508" s="348"/>
      <c r="J508" s="349" t="s">
        <v>370</v>
      </c>
      <c r="K508" s="350"/>
      <c r="L508" s="351" t="str">
        <f>[2]auxiliar!C77</f>
        <v>Señal de Orientación tipo O2 TRAMO PEATONAL MIRADOR DE CAPULIYOC - PLAYA ROSALINAS</v>
      </c>
      <c r="M508" s="352"/>
      <c r="N508" s="93"/>
      <c r="O508" s="94"/>
      <c r="P508" s="95"/>
      <c r="Q508" s="96"/>
      <c r="R508" s="95"/>
      <c r="S508" s="96"/>
    </row>
    <row r="509" spans="2:19" ht="15" customHeight="1" x14ac:dyDescent="0.3">
      <c r="B509" s="363"/>
      <c r="C509" s="363"/>
      <c r="D509" s="370"/>
      <c r="E509" s="371"/>
      <c r="F509" s="371"/>
      <c r="G509" s="372"/>
      <c r="H509" s="347">
        <f>[2]auxiliar!D78</f>
        <v>5</v>
      </c>
      <c r="I509" s="348"/>
      <c r="J509" s="349" t="s">
        <v>370</v>
      </c>
      <c r="K509" s="350"/>
      <c r="L509" s="351" t="str">
        <f>[2]auxiliar!C78</f>
        <v>Señal de Orientación tipo O1 TRAMO VEHICULAR RAMAL DE CACHORA – CACHORA - PARADOR TURÍSTICO DE CAPULLIYOC</v>
      </c>
      <c r="M509" s="352"/>
      <c r="N509" s="93"/>
      <c r="O509" s="94"/>
      <c r="P509" s="95"/>
      <c r="Q509" s="96"/>
      <c r="R509" s="95"/>
      <c r="S509" s="96"/>
    </row>
    <row r="510" spans="2:19" ht="33" customHeight="1" x14ac:dyDescent="0.3">
      <c r="B510" s="363"/>
      <c r="C510" s="363"/>
      <c r="D510" s="356"/>
      <c r="E510" s="357"/>
      <c r="F510" s="357"/>
      <c r="G510" s="358"/>
      <c r="H510" s="347">
        <f>[2]auxiliar!D79</f>
        <v>5</v>
      </c>
      <c r="I510" s="348"/>
      <c r="J510" s="349" t="s">
        <v>370</v>
      </c>
      <c r="K510" s="350"/>
      <c r="L510" s="351" t="str">
        <f>[2]auxiliar!C79</f>
        <v xml:space="preserve"> Señal TIPO REFERENCIA TIPO FLECHA DE PIEDRA </v>
      </c>
      <c r="M510" s="352"/>
      <c r="N510" s="93"/>
      <c r="O510" s="94"/>
      <c r="P510" s="95"/>
      <c r="Q510" s="96"/>
      <c r="R510" s="95"/>
      <c r="S510" s="96"/>
    </row>
    <row r="511" spans="2:19" ht="33" customHeight="1" x14ac:dyDescent="0.3">
      <c r="B511" s="363"/>
      <c r="C511" s="363"/>
      <c r="D511" s="100" t="s">
        <v>48</v>
      </c>
      <c r="E511" s="136"/>
      <c r="F511" s="136"/>
      <c r="G511" s="136"/>
      <c r="H511" s="136"/>
      <c r="I511" s="136"/>
      <c r="J511" s="136"/>
      <c r="K511" s="136"/>
      <c r="L511" s="136"/>
      <c r="M511" s="136"/>
      <c r="N511" s="136"/>
      <c r="O511" s="136"/>
      <c r="P511" s="136"/>
      <c r="Q511" s="136"/>
      <c r="R511" s="136"/>
      <c r="S511" s="136"/>
    </row>
    <row r="512" spans="2:19" ht="33" customHeight="1" x14ac:dyDescent="0.3">
      <c r="B512" s="363"/>
      <c r="C512" s="363"/>
      <c r="D512" s="373" t="s">
        <v>86</v>
      </c>
      <c r="E512" s="374"/>
      <c r="F512" s="374"/>
      <c r="G512" s="375"/>
      <c r="H512" s="347">
        <f>[2]auxiliar!D81</f>
        <v>9620</v>
      </c>
      <c r="I512" s="348"/>
      <c r="J512" s="349" t="s">
        <v>370</v>
      </c>
      <c r="K512" s="350"/>
      <c r="L512" s="351" t="str">
        <f>[2]auxiliar!C81</f>
        <v>Metros Lineales</v>
      </c>
      <c r="M512" s="352"/>
      <c r="N512" s="93"/>
      <c r="O512" s="94"/>
      <c r="P512" s="95"/>
      <c r="Q512" s="96"/>
      <c r="R512" s="95"/>
      <c r="S512" s="96"/>
    </row>
    <row r="513" spans="2:19" ht="33" customHeight="1" x14ac:dyDescent="0.3">
      <c r="B513" s="363"/>
      <c r="C513" s="363"/>
      <c r="D513" s="100" t="s">
        <v>52</v>
      </c>
      <c r="E513" s="136"/>
      <c r="F513" s="136"/>
      <c r="G513" s="136"/>
      <c r="H513" s="136"/>
      <c r="I513" s="136"/>
      <c r="J513" s="136"/>
      <c r="K513" s="136"/>
      <c r="L513" s="136"/>
      <c r="M513" s="136"/>
      <c r="N513" s="136"/>
      <c r="O513" s="136"/>
      <c r="P513" s="136"/>
      <c r="Q513" s="136"/>
      <c r="R513" s="136"/>
      <c r="S513" s="136"/>
    </row>
    <row r="514" spans="2:19" ht="33" customHeight="1" x14ac:dyDescent="0.3">
      <c r="B514" s="363"/>
      <c r="C514" s="363"/>
      <c r="D514" s="373" t="s">
        <v>87</v>
      </c>
      <c r="E514" s="374"/>
      <c r="F514" s="374"/>
      <c r="G514" s="375"/>
      <c r="H514" s="347">
        <f>[2]auxiliar!D83</f>
        <v>1</v>
      </c>
      <c r="I514" s="348"/>
      <c r="J514" s="349" t="s">
        <v>370</v>
      </c>
      <c r="K514" s="350"/>
      <c r="L514" s="351" t="str">
        <f>[2]auxiliar!C83</f>
        <v xml:space="preserve">Estacionamiento A= 120.00 .m2 </v>
      </c>
      <c r="M514" s="352"/>
      <c r="N514" s="93"/>
      <c r="O514" s="94"/>
      <c r="P514" s="95"/>
      <c r="Q514" s="96"/>
      <c r="R514" s="95"/>
      <c r="S514" s="96"/>
    </row>
    <row r="515" spans="2:19" ht="14.4" customHeight="1" x14ac:dyDescent="0.3">
      <c r="B515" s="363"/>
      <c r="C515" s="363"/>
      <c r="D515" s="100" t="s">
        <v>56</v>
      </c>
      <c r="E515" s="136"/>
      <c r="F515" s="136"/>
      <c r="G515" s="136"/>
      <c r="H515" s="136"/>
      <c r="I515" s="136"/>
      <c r="J515" s="136"/>
      <c r="K515" s="136"/>
      <c r="L515" s="136"/>
      <c r="M515" s="136"/>
      <c r="N515" s="136"/>
      <c r="O515" s="136"/>
      <c r="P515" s="136"/>
      <c r="Q515" s="136"/>
      <c r="R515" s="136"/>
      <c r="S515" s="136"/>
    </row>
    <row r="516" spans="2:19" ht="33" customHeight="1" x14ac:dyDescent="0.3">
      <c r="B516" s="363"/>
      <c r="C516" s="363"/>
      <c r="D516" s="373" t="s">
        <v>88</v>
      </c>
      <c r="E516" s="374"/>
      <c r="F516" s="374"/>
      <c r="G516" s="375"/>
      <c r="H516" s="347">
        <f>[2]auxiliar!D85</f>
        <v>1</v>
      </c>
      <c r="I516" s="348"/>
      <c r="J516" s="349" t="s">
        <v>370</v>
      </c>
      <c r="K516" s="350"/>
      <c r="L516" s="351" t="str">
        <f>[2]auxiliar!C85</f>
        <v>Muros de Interpretación A= 10.00 m2</v>
      </c>
      <c r="M516" s="352"/>
      <c r="N516" s="93"/>
      <c r="O516" s="94"/>
      <c r="P516" s="95"/>
      <c r="Q516" s="96"/>
      <c r="R516" s="95"/>
      <c r="S516" s="96"/>
    </row>
    <row r="517" spans="2:19" ht="15" customHeight="1" x14ac:dyDescent="0.3">
      <c r="B517" s="363"/>
      <c r="C517" s="363"/>
      <c r="D517" s="373" t="s">
        <v>89</v>
      </c>
      <c r="E517" s="374"/>
      <c r="F517" s="374"/>
      <c r="G517" s="375"/>
      <c r="H517" s="347">
        <f>[2]auxiliar!D86</f>
        <v>1</v>
      </c>
      <c r="I517" s="348"/>
      <c r="J517" s="349" t="s">
        <v>370</v>
      </c>
      <c r="K517" s="350"/>
      <c r="L517" s="351" t="str">
        <f>[2]auxiliar!C86</f>
        <v>Muros de Interpretación A= 10.00 m2</v>
      </c>
      <c r="M517" s="352"/>
      <c r="N517" s="93"/>
      <c r="O517" s="94"/>
      <c r="P517" s="95"/>
      <c r="Q517" s="96"/>
      <c r="R517" s="95"/>
      <c r="S517" s="96"/>
    </row>
    <row r="518" spans="2:19" ht="36.75" customHeight="1" x14ac:dyDescent="0.3">
      <c r="B518" s="363"/>
      <c r="C518" s="363"/>
      <c r="D518" s="373" t="s">
        <v>90</v>
      </c>
      <c r="E518" s="374"/>
      <c r="F518" s="374"/>
      <c r="G518" s="375"/>
      <c r="H518" s="347">
        <f>[2]auxiliar!D87</f>
        <v>1</v>
      </c>
      <c r="I518" s="348"/>
      <c r="J518" s="349" t="s">
        <v>370</v>
      </c>
      <c r="K518" s="350"/>
      <c r="L518" s="351" t="str">
        <f>[2]auxiliar!C87</f>
        <v>Muros de Interpretación A= 10.00 m2</v>
      </c>
      <c r="M518" s="352"/>
      <c r="N518" s="93"/>
      <c r="O518" s="94"/>
      <c r="P518" s="95"/>
      <c r="Q518" s="96"/>
      <c r="R518" s="95"/>
      <c r="S518" s="96"/>
    </row>
    <row r="519" spans="2:19" ht="15" customHeight="1" x14ac:dyDescent="0.3">
      <c r="B519" s="363"/>
      <c r="C519" s="363"/>
      <c r="D519" s="373" t="s">
        <v>91</v>
      </c>
      <c r="E519" s="374"/>
      <c r="F519" s="374"/>
      <c r="G519" s="375"/>
      <c r="H519" s="347">
        <f>[2]auxiliar!D88</f>
        <v>1</v>
      </c>
      <c r="I519" s="348"/>
      <c r="J519" s="349" t="s">
        <v>370</v>
      </c>
      <c r="K519" s="350"/>
      <c r="L519" s="351" t="str">
        <f>[2]auxiliar!C88</f>
        <v>Muros de Interpretación A= 10.00 m2</v>
      </c>
      <c r="M519" s="352"/>
      <c r="N519" s="93"/>
      <c r="O519" s="94"/>
      <c r="P519" s="95"/>
      <c r="Q519" s="96"/>
      <c r="R519" s="95"/>
      <c r="S519" s="96"/>
    </row>
    <row r="520" spans="2:19" ht="25.5" customHeight="1" x14ac:dyDescent="0.3">
      <c r="B520" s="363"/>
      <c r="C520" s="363"/>
      <c r="D520" s="373" t="s">
        <v>92</v>
      </c>
      <c r="E520" s="374"/>
      <c r="F520" s="374"/>
      <c r="G520" s="375"/>
      <c r="H520" s="347">
        <f>[2]auxiliar!D89</f>
        <v>1</v>
      </c>
      <c r="I520" s="348"/>
      <c r="J520" s="349" t="s">
        <v>370</v>
      </c>
      <c r="K520" s="350"/>
      <c r="L520" s="351" t="str">
        <f>[2]auxiliar!C89</f>
        <v>Muros de Interpretación A= 10.00 m2</v>
      </c>
      <c r="M520" s="352"/>
      <c r="N520" s="93"/>
      <c r="O520" s="94"/>
      <c r="P520" s="95"/>
      <c r="Q520" s="96"/>
      <c r="R520" s="95"/>
      <c r="S520" s="96"/>
    </row>
    <row r="521" spans="2:19" ht="14.4" customHeight="1" x14ac:dyDescent="0.3">
      <c r="B521" s="363"/>
      <c r="C521" s="363"/>
      <c r="D521" s="100" t="s">
        <v>63</v>
      </c>
      <c r="E521" s="136"/>
      <c r="F521" s="136"/>
      <c r="G521" s="136"/>
      <c r="H521" s="136"/>
      <c r="I521" s="136"/>
      <c r="J521" s="136"/>
      <c r="K521" s="136"/>
      <c r="L521" s="136"/>
      <c r="M521" s="136"/>
      <c r="N521" s="136"/>
      <c r="O521" s="136"/>
      <c r="P521" s="136"/>
      <c r="Q521" s="136"/>
      <c r="R521" s="136"/>
      <c r="S521" s="136"/>
    </row>
    <row r="522" spans="2:19" ht="15" customHeight="1" x14ac:dyDescent="0.3">
      <c r="B522" s="363"/>
      <c r="C522" s="363"/>
      <c r="D522" s="373" t="s">
        <v>93</v>
      </c>
      <c r="E522" s="374"/>
      <c r="F522" s="374"/>
      <c r="G522" s="375"/>
      <c r="H522" s="347">
        <f>[2]auxiliar!D91</f>
        <v>430</v>
      </c>
      <c r="I522" s="348"/>
      <c r="J522" s="349" t="s">
        <v>370</v>
      </c>
      <c r="K522" s="350"/>
      <c r="L522" s="351" t="str">
        <f>[2]auxiliar!C91</f>
        <v xml:space="preserve"> Metros Lineales</v>
      </c>
      <c r="M522" s="352"/>
      <c r="N522" s="93"/>
      <c r="O522" s="94"/>
      <c r="P522" s="95"/>
      <c r="Q522" s="96"/>
      <c r="R522" s="95"/>
      <c r="S522" s="96"/>
    </row>
    <row r="523" spans="2:19" ht="24.75" customHeight="1" x14ac:dyDescent="0.3">
      <c r="B523" s="363"/>
      <c r="C523" s="363"/>
      <c r="D523" s="100" t="s">
        <v>67</v>
      </c>
      <c r="E523" s="136"/>
      <c r="F523" s="136"/>
      <c r="G523" s="136"/>
      <c r="H523" s="136"/>
      <c r="I523" s="136"/>
      <c r="J523" s="136"/>
      <c r="K523" s="136"/>
      <c r="L523" s="136"/>
      <c r="M523" s="136"/>
      <c r="N523" s="136"/>
      <c r="O523" s="136"/>
      <c r="P523" s="136"/>
      <c r="Q523" s="136"/>
      <c r="R523" s="136"/>
      <c r="S523" s="136"/>
    </row>
    <row r="524" spans="2:19" ht="24.75" customHeight="1" x14ac:dyDescent="0.3">
      <c r="B524" s="363"/>
      <c r="C524" s="363"/>
      <c r="D524" s="373" t="s">
        <v>94</v>
      </c>
      <c r="E524" s="374"/>
      <c r="F524" s="374"/>
      <c r="G524" s="375"/>
      <c r="H524" s="347">
        <f>[2]auxiliar!D93</f>
        <v>6</v>
      </c>
      <c r="I524" s="348"/>
      <c r="J524" s="349" t="s">
        <v>370</v>
      </c>
      <c r="K524" s="350"/>
      <c r="L524" s="351" t="str">
        <f>[2]auxiliar!C93</f>
        <v xml:space="preserve">Parador de Descanso TIPO 2 </v>
      </c>
      <c r="M524" s="352"/>
      <c r="N524" s="93"/>
      <c r="O524" s="94"/>
      <c r="P524" s="95"/>
      <c r="Q524" s="96"/>
      <c r="R524" s="95"/>
      <c r="S524" s="96"/>
    </row>
    <row r="525" spans="2:19" ht="24.75" customHeight="1" x14ac:dyDescent="0.3">
      <c r="B525" s="363"/>
      <c r="C525" s="363"/>
      <c r="D525" s="100" t="s">
        <v>95</v>
      </c>
      <c r="E525" s="136"/>
      <c r="F525" s="136"/>
      <c r="G525" s="136"/>
      <c r="H525" s="136"/>
      <c r="I525" s="136"/>
      <c r="J525" s="136"/>
      <c r="K525" s="136"/>
      <c r="L525" s="136"/>
      <c r="M525" s="136"/>
      <c r="N525" s="136"/>
      <c r="O525" s="136"/>
      <c r="P525" s="136"/>
      <c r="Q525" s="136"/>
      <c r="R525" s="136"/>
      <c r="S525" s="136"/>
    </row>
    <row r="526" spans="2:19" ht="24.75" customHeight="1" x14ac:dyDescent="0.3">
      <c r="B526" s="363"/>
      <c r="C526" s="363"/>
      <c r="D526" s="373" t="s">
        <v>96</v>
      </c>
      <c r="E526" s="374"/>
      <c r="F526" s="374"/>
      <c r="G526" s="375"/>
      <c r="H526" s="347">
        <f>[2]auxiliar!D95</f>
        <v>1</v>
      </c>
      <c r="I526" s="348"/>
      <c r="J526" s="349" t="s">
        <v>370</v>
      </c>
      <c r="K526" s="350"/>
      <c r="L526" s="351" t="str">
        <f>[2]auxiliar!C95</f>
        <v>Mirador A= 579.40 m2</v>
      </c>
      <c r="M526" s="352"/>
      <c r="N526" s="93"/>
      <c r="O526" s="94"/>
      <c r="P526" s="95"/>
      <c r="Q526" s="96"/>
      <c r="R526" s="95"/>
      <c r="S526" s="96"/>
    </row>
    <row r="527" spans="2:19" ht="24.75" customHeight="1" x14ac:dyDescent="0.3">
      <c r="B527" s="363"/>
      <c r="C527" s="363"/>
      <c r="D527" s="133" t="s">
        <v>97</v>
      </c>
      <c r="E527" s="134"/>
      <c r="F527" s="134"/>
      <c r="G527" s="134"/>
      <c r="H527" s="134"/>
      <c r="I527" s="134"/>
      <c r="J527" s="134"/>
      <c r="K527" s="134"/>
      <c r="L527" s="134"/>
      <c r="M527" s="134"/>
      <c r="N527" s="134"/>
      <c r="O527" s="134"/>
      <c r="P527" s="134"/>
      <c r="Q527" s="134"/>
      <c r="R527" s="134"/>
      <c r="S527" s="135"/>
    </row>
    <row r="528" spans="2:19" ht="24.75" customHeight="1" x14ac:dyDescent="0.3">
      <c r="B528" s="363"/>
      <c r="C528" s="363"/>
      <c r="D528" s="100" t="s">
        <v>39</v>
      </c>
      <c r="E528" s="136"/>
      <c r="F528" s="136"/>
      <c r="G528" s="136"/>
      <c r="H528" s="136"/>
      <c r="I528" s="136"/>
      <c r="J528" s="136"/>
      <c r="K528" s="136"/>
      <c r="L528" s="136"/>
      <c r="M528" s="136"/>
      <c r="N528" s="136"/>
      <c r="O528" s="136"/>
      <c r="P528" s="136"/>
      <c r="Q528" s="136"/>
      <c r="R528" s="136"/>
      <c r="S528" s="136"/>
    </row>
    <row r="529" spans="2:19" ht="14.4" customHeight="1" x14ac:dyDescent="0.3">
      <c r="B529" s="363"/>
      <c r="C529" s="363"/>
      <c r="D529" s="353" t="s">
        <v>196</v>
      </c>
      <c r="E529" s="354"/>
      <c r="F529" s="354"/>
      <c r="G529" s="355"/>
      <c r="H529" s="347">
        <f>[2]auxiliar!D98</f>
        <v>6</v>
      </c>
      <c r="I529" s="348"/>
      <c r="J529" s="349" t="s">
        <v>370</v>
      </c>
      <c r="K529" s="350"/>
      <c r="L529" s="351" t="str">
        <f>[2]auxiliar!C98</f>
        <v>Señal informativas TIPO Serie B-3</v>
      </c>
      <c r="M529" s="352"/>
      <c r="N529" s="93"/>
      <c r="O529" s="94"/>
      <c r="P529" s="95"/>
      <c r="Q529" s="96"/>
      <c r="R529" s="95"/>
      <c r="S529" s="96"/>
    </row>
    <row r="530" spans="2:19" ht="24.75" customHeight="1" x14ac:dyDescent="0.3">
      <c r="B530" s="363"/>
      <c r="C530" s="363"/>
      <c r="D530" s="370">
        <v>0</v>
      </c>
      <c r="E530" s="371"/>
      <c r="F530" s="371"/>
      <c r="G530" s="372"/>
      <c r="H530" s="347">
        <f>[2]auxiliar!D99</f>
        <v>4</v>
      </c>
      <c r="I530" s="348"/>
      <c r="J530" s="349" t="s">
        <v>370</v>
      </c>
      <c r="K530" s="350"/>
      <c r="L530" s="351" t="str">
        <f>[2]auxiliar!C99</f>
        <v>Señal TIPO INFORMATIVA SERIE B-4</v>
      </c>
      <c r="M530" s="352"/>
      <c r="N530" s="93"/>
      <c r="O530" s="94"/>
      <c r="P530" s="95"/>
      <c r="Q530" s="96"/>
      <c r="R530" s="95"/>
      <c r="S530" s="96"/>
    </row>
    <row r="531" spans="2:19" ht="24.75" customHeight="1" x14ac:dyDescent="0.3">
      <c r="B531" s="363"/>
      <c r="C531" s="363"/>
      <c r="D531" s="356">
        <v>0</v>
      </c>
      <c r="E531" s="357"/>
      <c r="F531" s="357"/>
      <c r="G531" s="358"/>
      <c r="H531" s="347">
        <f>[2]auxiliar!D100</f>
        <v>6</v>
      </c>
      <c r="I531" s="348"/>
      <c r="J531" s="349" t="s">
        <v>370</v>
      </c>
      <c r="K531" s="350"/>
      <c r="L531" s="351" t="str">
        <f>[2]auxiliar!C100</f>
        <v>Señal informativas TIPO Serie C-6</v>
      </c>
      <c r="M531" s="352"/>
      <c r="N531" s="93"/>
      <c r="O531" s="94"/>
      <c r="P531" s="95"/>
      <c r="Q531" s="96"/>
      <c r="R531" s="95"/>
      <c r="S531" s="96"/>
    </row>
    <row r="532" spans="2:19" ht="14.4" customHeight="1" x14ac:dyDescent="0.3">
      <c r="B532" s="363"/>
      <c r="C532" s="363"/>
      <c r="D532" s="373" t="s">
        <v>197</v>
      </c>
      <c r="E532" s="374"/>
      <c r="F532" s="374"/>
      <c r="G532" s="375"/>
      <c r="H532" s="347">
        <f>[2]auxiliar!D101</f>
        <v>4</v>
      </c>
      <c r="I532" s="348"/>
      <c r="J532" s="349" t="s">
        <v>370</v>
      </c>
      <c r="K532" s="350"/>
      <c r="L532" s="351" t="str">
        <f>[2]auxiliar!C101</f>
        <v>Señal TIPO INFORMATIVA SERIE C-6</v>
      </c>
      <c r="M532" s="352"/>
      <c r="N532" s="93"/>
      <c r="O532" s="94"/>
      <c r="P532" s="95"/>
      <c r="Q532" s="96"/>
      <c r="R532" s="95"/>
      <c r="S532" s="96"/>
    </row>
    <row r="533" spans="2:19" ht="24.75" customHeight="1" x14ac:dyDescent="0.3">
      <c r="B533" s="363"/>
      <c r="C533" s="363"/>
      <c r="D533" s="373" t="s">
        <v>98</v>
      </c>
      <c r="E533" s="374"/>
      <c r="F533" s="374"/>
      <c r="G533" s="375"/>
      <c r="H533" s="347">
        <f>[2]auxiliar!D102</f>
        <v>1</v>
      </c>
      <c r="I533" s="348"/>
      <c r="J533" s="349" t="s">
        <v>370</v>
      </c>
      <c r="K533" s="350"/>
      <c r="L533" s="351" t="str">
        <f>[2]auxiliar!C102</f>
        <v>Caseta de Información A= 16.00 m2</v>
      </c>
      <c r="M533" s="352"/>
      <c r="N533" s="93"/>
      <c r="O533" s="94"/>
      <c r="P533" s="95"/>
      <c r="Q533" s="96"/>
      <c r="R533" s="95"/>
      <c r="S533" s="96"/>
    </row>
    <row r="534" spans="2:19" ht="24.75" customHeight="1" x14ac:dyDescent="0.3">
      <c r="B534" s="363"/>
      <c r="C534" s="363"/>
      <c r="D534" s="373" t="s">
        <v>99</v>
      </c>
      <c r="E534" s="374"/>
      <c r="F534" s="374"/>
      <c r="G534" s="375"/>
      <c r="H534" s="347">
        <f>[2]auxiliar!D103</f>
        <v>1</v>
      </c>
      <c r="I534" s="348"/>
      <c r="J534" s="349" t="s">
        <v>370</v>
      </c>
      <c r="K534" s="350"/>
      <c r="L534" s="351" t="str">
        <f>[2]auxiliar!C103</f>
        <v>Caseta de Información A= 16.00 m2</v>
      </c>
      <c r="M534" s="352"/>
      <c r="N534" s="93"/>
      <c r="O534" s="94"/>
      <c r="P534" s="95"/>
      <c r="Q534" s="96"/>
      <c r="R534" s="95"/>
      <c r="S534" s="96"/>
    </row>
    <row r="535" spans="2:19" ht="14.4" customHeight="1" x14ac:dyDescent="0.3">
      <c r="B535" s="363"/>
      <c r="C535" s="363"/>
      <c r="D535" s="100" t="s">
        <v>188</v>
      </c>
      <c r="E535" s="136"/>
      <c r="F535" s="136"/>
      <c r="G535" s="136"/>
      <c r="H535" s="136"/>
      <c r="I535" s="136"/>
      <c r="J535" s="136"/>
      <c r="K535" s="136"/>
      <c r="L535" s="136"/>
      <c r="M535" s="136"/>
      <c r="N535" s="136"/>
      <c r="O535" s="136"/>
      <c r="P535" s="136"/>
      <c r="Q535" s="136"/>
      <c r="R535" s="136"/>
      <c r="S535" s="136"/>
    </row>
    <row r="536" spans="2:19" ht="24.75" customHeight="1" x14ac:dyDescent="0.3">
      <c r="B536" s="363"/>
      <c r="C536" s="363"/>
      <c r="D536" s="373" t="s">
        <v>198</v>
      </c>
      <c r="E536" s="374"/>
      <c r="F536" s="374"/>
      <c r="G536" s="375"/>
      <c r="H536" s="347">
        <f>[2]auxiliar!D105</f>
        <v>8</v>
      </c>
      <c r="I536" s="348"/>
      <c r="J536" s="349" t="s">
        <v>370</v>
      </c>
      <c r="K536" s="350"/>
      <c r="L536" s="351" t="str">
        <f>[2]auxiliar!C105</f>
        <v xml:space="preserve">Señal TIPO orientación O1 </v>
      </c>
      <c r="M536" s="352"/>
      <c r="N536" s="93"/>
      <c r="O536" s="94"/>
      <c r="P536" s="95"/>
      <c r="Q536" s="96"/>
      <c r="R536" s="95"/>
      <c r="S536" s="96"/>
    </row>
    <row r="537" spans="2:19" ht="24.75" customHeight="1" x14ac:dyDescent="0.3">
      <c r="B537" s="363"/>
      <c r="C537" s="363"/>
      <c r="D537" s="373" t="s">
        <v>197</v>
      </c>
      <c r="E537" s="374"/>
      <c r="F537" s="374"/>
      <c r="G537" s="375"/>
      <c r="H537" s="347">
        <f>[2]auxiliar!D106</f>
        <v>2</v>
      </c>
      <c r="I537" s="348"/>
      <c r="J537" s="349" t="s">
        <v>370</v>
      </c>
      <c r="K537" s="350"/>
      <c r="L537" s="351" t="str">
        <f>[2]auxiliar!C106</f>
        <v xml:space="preserve">Señal TIPO orientación O1 </v>
      </c>
      <c r="M537" s="352"/>
      <c r="N537" s="93"/>
      <c r="O537" s="94"/>
      <c r="P537" s="95"/>
      <c r="Q537" s="96"/>
      <c r="R537" s="95"/>
      <c r="S537" s="96"/>
    </row>
    <row r="538" spans="2:19" ht="24.75" customHeight="1" x14ac:dyDescent="0.3">
      <c r="B538" s="363"/>
      <c r="C538" s="363"/>
      <c r="D538" s="100" t="s">
        <v>52</v>
      </c>
      <c r="E538" s="136"/>
      <c r="F538" s="136"/>
      <c r="G538" s="136"/>
      <c r="H538" s="136"/>
      <c r="I538" s="136"/>
      <c r="J538" s="136"/>
      <c r="K538" s="136"/>
      <c r="L538" s="136"/>
      <c r="M538" s="136"/>
      <c r="N538" s="136"/>
      <c r="O538" s="136"/>
      <c r="P538" s="136"/>
      <c r="Q538" s="136"/>
      <c r="R538" s="136"/>
      <c r="S538" s="136"/>
    </row>
    <row r="539" spans="2:19" ht="24.75" customHeight="1" x14ac:dyDescent="0.3">
      <c r="B539" s="363"/>
      <c r="C539" s="363"/>
      <c r="D539" s="373" t="s">
        <v>100</v>
      </c>
      <c r="E539" s="374"/>
      <c r="F539" s="374"/>
      <c r="G539" s="375"/>
      <c r="H539" s="347">
        <f>[2]auxiliar!D108</f>
        <v>1</v>
      </c>
      <c r="I539" s="348"/>
      <c r="J539" s="349" t="s">
        <v>370</v>
      </c>
      <c r="K539" s="350"/>
      <c r="L539" s="351" t="str">
        <f>[2]auxiliar!C108</f>
        <v>Estacionamiento A= 128.54 m2</v>
      </c>
      <c r="M539" s="352"/>
      <c r="N539" s="93"/>
      <c r="O539" s="94"/>
      <c r="P539" s="95"/>
      <c r="Q539" s="96"/>
      <c r="R539" s="95"/>
      <c r="S539" s="96"/>
    </row>
    <row r="540" spans="2:19" ht="24.75" customHeight="1" x14ac:dyDescent="0.3">
      <c r="B540" s="363"/>
      <c r="C540" s="363"/>
      <c r="D540" s="373" t="s">
        <v>101</v>
      </c>
      <c r="E540" s="374"/>
      <c r="F540" s="374"/>
      <c r="G540" s="375"/>
      <c r="H540" s="347">
        <f>[2]auxiliar!D109</f>
        <v>1</v>
      </c>
      <c r="I540" s="348"/>
      <c r="J540" s="349" t="s">
        <v>370</v>
      </c>
      <c r="K540" s="350"/>
      <c r="L540" s="351" t="str">
        <f>[2]auxiliar!C109</f>
        <v>Estacionamiento A= 128.54 m2</v>
      </c>
      <c r="M540" s="352"/>
      <c r="N540" s="93"/>
      <c r="O540" s="94"/>
      <c r="P540" s="95"/>
      <c r="Q540" s="96"/>
      <c r="R540" s="95"/>
      <c r="S540" s="96"/>
    </row>
    <row r="541" spans="2:19" ht="14.4" customHeight="1" x14ac:dyDescent="0.3">
      <c r="B541" s="363"/>
      <c r="C541" s="363"/>
      <c r="D541" s="100" t="s">
        <v>56</v>
      </c>
      <c r="E541" s="136"/>
      <c r="F541" s="136"/>
      <c r="G541" s="136"/>
      <c r="H541" s="136"/>
      <c r="I541" s="136"/>
      <c r="J541" s="136"/>
      <c r="K541" s="136"/>
      <c r="L541" s="136"/>
      <c r="M541" s="136"/>
      <c r="N541" s="136"/>
      <c r="O541" s="136"/>
      <c r="P541" s="136"/>
      <c r="Q541" s="136"/>
      <c r="R541" s="136"/>
      <c r="S541" s="136"/>
    </row>
    <row r="542" spans="2:19" ht="24.75" customHeight="1" x14ac:dyDescent="0.3">
      <c r="B542" s="363"/>
      <c r="C542" s="363"/>
      <c r="D542" s="373" t="s">
        <v>102</v>
      </c>
      <c r="E542" s="374"/>
      <c r="F542" s="374"/>
      <c r="G542" s="375"/>
      <c r="H542" s="347">
        <f>[2]auxiliar!D111</f>
        <v>2</v>
      </c>
      <c r="I542" s="348"/>
      <c r="J542" s="349" t="s">
        <v>370</v>
      </c>
      <c r="K542" s="350"/>
      <c r="L542" s="351" t="str">
        <f>[2]auxiliar!C111</f>
        <v>Muros de Interpretación A= 10.00 m2</v>
      </c>
      <c r="M542" s="352"/>
      <c r="N542" s="93"/>
      <c r="O542" s="94"/>
      <c r="P542" s="95"/>
      <c r="Q542" s="96"/>
      <c r="R542" s="95"/>
      <c r="S542" s="96"/>
    </row>
    <row r="543" spans="2:19" ht="24.75" customHeight="1" x14ac:dyDescent="0.3">
      <c r="B543" s="363"/>
      <c r="C543" s="363"/>
      <c r="D543" s="373" t="s">
        <v>103</v>
      </c>
      <c r="E543" s="374"/>
      <c r="F543" s="374"/>
      <c r="G543" s="375"/>
      <c r="H543" s="347">
        <f>[2]auxiliar!D112</f>
        <v>2</v>
      </c>
      <c r="I543" s="348"/>
      <c r="J543" s="349" t="s">
        <v>370</v>
      </c>
      <c r="K543" s="350"/>
      <c r="L543" s="351" t="str">
        <f>[2]auxiliar!C112</f>
        <v>Muros de Interpretación A= 10.00 m2</v>
      </c>
      <c r="M543" s="352"/>
      <c r="N543" s="93"/>
      <c r="O543" s="94"/>
      <c r="P543" s="95"/>
      <c r="Q543" s="96"/>
      <c r="R543" s="95"/>
      <c r="S543" s="96"/>
    </row>
    <row r="544" spans="2:19" ht="14.4" customHeight="1" x14ac:dyDescent="0.3">
      <c r="B544" s="363"/>
      <c r="C544" s="363"/>
      <c r="D544" s="373" t="s">
        <v>104</v>
      </c>
      <c r="E544" s="374"/>
      <c r="F544" s="374"/>
      <c r="G544" s="375"/>
      <c r="H544" s="347">
        <f>[2]auxiliar!D113</f>
        <v>3</v>
      </c>
      <c r="I544" s="348"/>
      <c r="J544" s="349" t="s">
        <v>370</v>
      </c>
      <c r="K544" s="350"/>
      <c r="L544" s="351" t="str">
        <f>[2]auxiliar!C113</f>
        <v>Muros de Interpretación A= 10.00 m2</v>
      </c>
      <c r="M544" s="352"/>
      <c r="N544" s="93"/>
      <c r="O544" s="94"/>
      <c r="P544" s="95"/>
      <c r="Q544" s="96"/>
      <c r="R544" s="95"/>
      <c r="S544" s="96"/>
    </row>
    <row r="545" spans="2:19" ht="24.75" customHeight="1" x14ac:dyDescent="0.3">
      <c r="B545" s="363"/>
      <c r="C545" s="363"/>
      <c r="D545" s="373" t="s">
        <v>105</v>
      </c>
      <c r="E545" s="374"/>
      <c r="F545" s="374"/>
      <c r="G545" s="375"/>
      <c r="H545" s="347">
        <f>[2]auxiliar!D114</f>
        <v>1</v>
      </c>
      <c r="I545" s="348"/>
      <c r="J545" s="349" t="s">
        <v>370</v>
      </c>
      <c r="K545" s="350"/>
      <c r="L545" s="351" t="str">
        <f>[2]auxiliar!C114</f>
        <v>Centro de Interpretación A= 400.00 m2</v>
      </c>
      <c r="M545" s="352"/>
      <c r="N545" s="93"/>
      <c r="O545" s="94"/>
      <c r="P545" s="95"/>
      <c r="Q545" s="96"/>
      <c r="R545" s="95"/>
      <c r="S545" s="96"/>
    </row>
    <row r="546" spans="2:19" ht="24.75" customHeight="1" x14ac:dyDescent="0.3">
      <c r="B546" s="363"/>
      <c r="C546" s="363"/>
      <c r="D546" s="373" t="s">
        <v>106</v>
      </c>
      <c r="E546" s="374"/>
      <c r="F546" s="374"/>
      <c r="G546" s="375"/>
      <c r="H546" s="347">
        <f>[2]auxiliar!D115</f>
        <v>1</v>
      </c>
      <c r="I546" s="348"/>
      <c r="J546" s="349" t="s">
        <v>370</v>
      </c>
      <c r="K546" s="350"/>
      <c r="L546" s="351" t="str">
        <f>[2]auxiliar!C115</f>
        <v>Centro de Interpretación A= 1693.25 m2</v>
      </c>
      <c r="M546" s="352"/>
      <c r="N546" s="93"/>
      <c r="O546" s="94"/>
      <c r="P546" s="95"/>
      <c r="Q546" s="96"/>
      <c r="R546" s="95"/>
      <c r="S546" s="96"/>
    </row>
    <row r="547" spans="2:19" ht="24.75" customHeight="1" x14ac:dyDescent="0.3">
      <c r="B547" s="363"/>
      <c r="C547" s="363"/>
      <c r="D547" s="100" t="s">
        <v>63</v>
      </c>
      <c r="E547" s="136"/>
      <c r="F547" s="136"/>
      <c r="G547" s="136"/>
      <c r="H547" s="136"/>
      <c r="I547" s="136"/>
      <c r="J547" s="136"/>
      <c r="K547" s="136"/>
      <c r="L547" s="136"/>
      <c r="M547" s="136"/>
      <c r="N547" s="136"/>
      <c r="O547" s="136"/>
      <c r="P547" s="136"/>
      <c r="Q547" s="136"/>
      <c r="R547" s="136"/>
      <c r="S547" s="136"/>
    </row>
    <row r="548" spans="2:19" ht="14.4" customHeight="1" x14ac:dyDescent="0.3">
      <c r="B548" s="363"/>
      <c r="C548" s="363"/>
      <c r="D548" s="373" t="s">
        <v>107</v>
      </c>
      <c r="E548" s="374"/>
      <c r="F548" s="374"/>
      <c r="G548" s="375"/>
      <c r="H548" s="347">
        <f>[2]auxiliar!D117</f>
        <v>430</v>
      </c>
      <c r="I548" s="348"/>
      <c r="J548" s="349" t="s">
        <v>370</v>
      </c>
      <c r="K548" s="350"/>
      <c r="L548" s="351" t="str">
        <f>[2]auxiliar!C117</f>
        <v>Metros Lineales</v>
      </c>
      <c r="M548" s="352"/>
      <c r="N548" s="93"/>
      <c r="O548" s="94"/>
      <c r="P548" s="95"/>
      <c r="Q548" s="96"/>
      <c r="R548" s="95"/>
      <c r="S548" s="96"/>
    </row>
    <row r="549" spans="2:19" ht="24.75" customHeight="1" x14ac:dyDescent="0.3">
      <c r="B549" s="363"/>
      <c r="C549" s="363"/>
      <c r="D549" s="373" t="s">
        <v>108</v>
      </c>
      <c r="E549" s="374"/>
      <c r="F549" s="374"/>
      <c r="G549" s="375"/>
      <c r="H549" s="347">
        <f>[2]auxiliar!D118</f>
        <v>2340</v>
      </c>
      <c r="I549" s="348"/>
      <c r="J549" s="349" t="s">
        <v>370</v>
      </c>
      <c r="K549" s="350"/>
      <c r="L549" s="351" t="str">
        <f>[2]auxiliar!C118</f>
        <v>Metros Lineales</v>
      </c>
      <c r="M549" s="352"/>
      <c r="N549" s="93"/>
      <c r="O549" s="94"/>
      <c r="P549" s="95"/>
      <c r="Q549" s="96"/>
      <c r="R549" s="95"/>
      <c r="S549" s="96"/>
    </row>
    <row r="550" spans="2:19" ht="24.75" customHeight="1" x14ac:dyDescent="0.3">
      <c r="B550" s="363"/>
      <c r="C550" s="363"/>
      <c r="D550" s="100" t="s">
        <v>109</v>
      </c>
      <c r="E550" s="136"/>
      <c r="F550" s="136"/>
      <c r="G550" s="136"/>
      <c r="H550" s="136"/>
      <c r="I550" s="136"/>
      <c r="J550" s="136"/>
      <c r="K550" s="136"/>
      <c r="L550" s="136"/>
      <c r="M550" s="136"/>
      <c r="N550" s="136"/>
      <c r="O550" s="136"/>
      <c r="P550" s="136"/>
      <c r="Q550" s="136"/>
      <c r="R550" s="136"/>
      <c r="S550" s="136"/>
    </row>
    <row r="551" spans="2:19" ht="14.4" customHeight="1" x14ac:dyDescent="0.3">
      <c r="B551" s="363"/>
      <c r="C551" s="363"/>
      <c r="D551" s="373" t="s">
        <v>110</v>
      </c>
      <c r="E551" s="374"/>
      <c r="F551" s="374"/>
      <c r="G551" s="375"/>
      <c r="H551" s="347">
        <f>[2]auxiliar!D120</f>
        <v>3</v>
      </c>
      <c r="I551" s="348"/>
      <c r="J551" s="349" t="s">
        <v>370</v>
      </c>
      <c r="K551" s="350"/>
      <c r="L551" s="351" t="str">
        <f>[2]auxiliar!C120</f>
        <v xml:space="preserve">Parador de Descanso TIPO 2 </v>
      </c>
      <c r="M551" s="352"/>
      <c r="N551" s="93"/>
      <c r="O551" s="94"/>
      <c r="P551" s="95"/>
      <c r="Q551" s="96"/>
      <c r="R551" s="95"/>
      <c r="S551" s="96"/>
    </row>
    <row r="552" spans="2:19" ht="24.75" customHeight="1" x14ac:dyDescent="0.3">
      <c r="B552" s="363"/>
      <c r="C552" s="363"/>
      <c r="D552" s="373" t="s">
        <v>111</v>
      </c>
      <c r="E552" s="374"/>
      <c r="F552" s="374"/>
      <c r="G552" s="375"/>
      <c r="H552" s="347">
        <f>[2]auxiliar!D121</f>
        <v>2</v>
      </c>
      <c r="I552" s="348"/>
      <c r="J552" s="349" t="s">
        <v>370</v>
      </c>
      <c r="K552" s="350"/>
      <c r="L552" s="351" t="str">
        <f>[2]auxiliar!C121</f>
        <v>Parador de Descanso TIPO 1</v>
      </c>
      <c r="M552" s="352"/>
      <c r="N552" s="93"/>
      <c r="O552" s="94"/>
      <c r="P552" s="95"/>
      <c r="Q552" s="96"/>
      <c r="R552" s="95"/>
      <c r="S552" s="96"/>
    </row>
    <row r="553" spans="2:19" ht="24.75" customHeight="1" x14ac:dyDescent="0.3">
      <c r="B553" s="363"/>
      <c r="C553" s="363"/>
      <c r="D553" s="373" t="s">
        <v>112</v>
      </c>
      <c r="E553" s="374"/>
      <c r="F553" s="374"/>
      <c r="G553" s="375"/>
      <c r="H553" s="347">
        <f>[2]auxiliar!D122</f>
        <v>4</v>
      </c>
      <c r="I553" s="348"/>
      <c r="J553" s="349" t="s">
        <v>370</v>
      </c>
      <c r="K553" s="350"/>
      <c r="L553" s="351" t="str">
        <f>[2]auxiliar!C122</f>
        <v>Parador de Descanso TIPO 1</v>
      </c>
      <c r="M553" s="352"/>
      <c r="N553" s="93"/>
      <c r="O553" s="94"/>
      <c r="P553" s="95"/>
      <c r="Q553" s="96"/>
      <c r="R553" s="95"/>
      <c r="S553" s="96"/>
    </row>
    <row r="554" spans="2:19" ht="14.4" customHeight="1" x14ac:dyDescent="0.3">
      <c r="B554" s="363"/>
      <c r="C554" s="363"/>
      <c r="D554" s="100" t="s">
        <v>95</v>
      </c>
      <c r="E554" s="136"/>
      <c r="F554" s="136"/>
      <c r="G554" s="136"/>
      <c r="H554" s="136"/>
      <c r="I554" s="136"/>
      <c r="J554" s="136"/>
      <c r="K554" s="136"/>
      <c r="L554" s="136"/>
      <c r="M554" s="136"/>
      <c r="N554" s="136"/>
      <c r="O554" s="136"/>
      <c r="P554" s="136"/>
      <c r="Q554" s="136"/>
      <c r="R554" s="136"/>
      <c r="S554" s="136"/>
    </row>
    <row r="555" spans="2:19" ht="14.4" customHeight="1" x14ac:dyDescent="0.3">
      <c r="B555" s="363"/>
      <c r="C555" s="363"/>
      <c r="D555" s="373" t="s">
        <v>113</v>
      </c>
      <c r="E555" s="374"/>
      <c r="F555" s="374"/>
      <c r="G555" s="375"/>
      <c r="H555" s="347">
        <f>[2]auxiliar!D124</f>
        <v>1</v>
      </c>
      <c r="I555" s="348"/>
      <c r="J555" s="349" t="s">
        <v>370</v>
      </c>
      <c r="K555" s="350"/>
      <c r="L555" s="351" t="str">
        <f>[2]auxiliar!C124</f>
        <v>Mirador  A= 1458.02 m2</v>
      </c>
      <c r="M555" s="352"/>
      <c r="N555" s="93"/>
      <c r="O555" s="94"/>
      <c r="P555" s="95"/>
      <c r="Q555" s="96"/>
      <c r="R555" s="95"/>
      <c r="S555" s="96"/>
    </row>
    <row r="556" spans="2:19" ht="24.75" customHeight="1" x14ac:dyDescent="0.3">
      <c r="B556" s="363"/>
      <c r="C556" s="363"/>
      <c r="D556" s="373" t="s">
        <v>114</v>
      </c>
      <c r="E556" s="374"/>
      <c r="F556" s="374"/>
      <c r="G556" s="375"/>
      <c r="H556" s="347">
        <f>[2]auxiliar!D125</f>
        <v>1</v>
      </c>
      <c r="I556" s="348"/>
      <c r="J556" s="349" t="s">
        <v>370</v>
      </c>
      <c r="K556" s="350"/>
      <c r="L556" s="351" t="str">
        <f>[2]auxiliar!C125</f>
        <v>Mirador  A= 697.95 m2</v>
      </c>
      <c r="M556" s="352"/>
      <c r="N556" s="93"/>
      <c r="O556" s="94"/>
      <c r="P556" s="95"/>
      <c r="Q556" s="96"/>
      <c r="R556" s="95"/>
      <c r="S556" s="96"/>
    </row>
    <row r="557" spans="2:19" ht="24.75" customHeight="1" x14ac:dyDescent="0.3">
      <c r="B557" s="363"/>
      <c r="C557" s="363"/>
      <c r="D557" s="100" t="s">
        <v>77</v>
      </c>
      <c r="E557" s="136"/>
      <c r="F557" s="136"/>
      <c r="G557" s="136"/>
      <c r="H557" s="136"/>
      <c r="I557" s="136"/>
      <c r="J557" s="136"/>
      <c r="K557" s="136"/>
      <c r="L557" s="136"/>
      <c r="M557" s="136"/>
      <c r="N557" s="136"/>
      <c r="O557" s="136"/>
      <c r="P557" s="136"/>
      <c r="Q557" s="136"/>
      <c r="R557" s="136"/>
      <c r="S557" s="136"/>
    </row>
    <row r="558" spans="2:19" ht="24.75" customHeight="1" x14ac:dyDescent="0.3">
      <c r="B558" s="363"/>
      <c r="C558" s="363"/>
      <c r="D558" s="373" t="s">
        <v>115</v>
      </c>
      <c r="E558" s="374"/>
      <c r="F558" s="374"/>
      <c r="G558" s="375"/>
      <c r="H558" s="347">
        <f>[2]auxiliar!D127</f>
        <v>1</v>
      </c>
      <c r="I558" s="348"/>
      <c r="J558" s="349" t="s">
        <v>370</v>
      </c>
      <c r="K558" s="350"/>
      <c r="L558" s="351" t="str">
        <f>[2]auxiliar!C127</f>
        <v>Área de Exposición Cultural  A= 200.00 m2</v>
      </c>
      <c r="M558" s="352"/>
      <c r="N558" s="93"/>
      <c r="O558" s="94"/>
      <c r="P558" s="95"/>
      <c r="Q558" s="96"/>
      <c r="R558" s="95"/>
      <c r="S558" s="96"/>
    </row>
    <row r="559" spans="2:19" ht="24.75" customHeight="1" x14ac:dyDescent="0.3">
      <c r="B559" s="363"/>
      <c r="C559" s="363"/>
      <c r="D559" s="373" t="s">
        <v>116</v>
      </c>
      <c r="E559" s="374"/>
      <c r="F559" s="374"/>
      <c r="G559" s="375"/>
      <c r="H559" s="347">
        <f>[2]auxiliar!D128</f>
        <v>1</v>
      </c>
      <c r="I559" s="348"/>
      <c r="J559" s="349" t="s">
        <v>370</v>
      </c>
      <c r="K559" s="350"/>
      <c r="L559" s="351" t="str">
        <f>[2]auxiliar!C128</f>
        <v>Área de Exposición Cultural  A= 200.00 m2</v>
      </c>
      <c r="M559" s="352"/>
      <c r="N559" s="93"/>
      <c r="O559" s="94"/>
      <c r="P559" s="95"/>
      <c r="Q559" s="96"/>
      <c r="R559" s="95"/>
      <c r="S559" s="96"/>
    </row>
    <row r="560" spans="2:19" ht="24.75" customHeight="1" x14ac:dyDescent="0.3">
      <c r="B560" s="363"/>
      <c r="C560" s="363"/>
      <c r="D560" s="133" t="s">
        <v>117</v>
      </c>
      <c r="E560" s="134"/>
      <c r="F560" s="134"/>
      <c r="G560" s="134"/>
      <c r="H560" s="134"/>
      <c r="I560" s="134"/>
      <c r="J560" s="134"/>
      <c r="K560" s="134"/>
      <c r="L560" s="134"/>
      <c r="M560" s="134"/>
      <c r="N560" s="134"/>
      <c r="O560" s="134"/>
      <c r="P560" s="134"/>
      <c r="Q560" s="134"/>
      <c r="R560" s="134"/>
      <c r="S560" s="135"/>
    </row>
    <row r="561" spans="2:19" ht="14.4" customHeight="1" x14ac:dyDescent="0.3">
      <c r="B561" s="363"/>
      <c r="C561" s="363"/>
      <c r="D561" s="100" t="s">
        <v>39</v>
      </c>
      <c r="E561" s="136"/>
      <c r="F561" s="136"/>
      <c r="G561" s="136"/>
      <c r="H561" s="136"/>
      <c r="I561" s="136"/>
      <c r="J561" s="136"/>
      <c r="K561" s="136"/>
      <c r="L561" s="136"/>
      <c r="M561" s="136"/>
      <c r="N561" s="136"/>
      <c r="O561" s="136"/>
      <c r="P561" s="136"/>
      <c r="Q561" s="136"/>
      <c r="R561" s="136"/>
      <c r="S561" s="136"/>
    </row>
    <row r="562" spans="2:19" ht="24.75" customHeight="1" x14ac:dyDescent="0.3">
      <c r="B562" s="363"/>
      <c r="C562" s="363"/>
      <c r="D562" s="353" t="s">
        <v>199</v>
      </c>
      <c r="E562" s="354"/>
      <c r="F562" s="354"/>
      <c r="G562" s="355"/>
      <c r="H562" s="347">
        <f>[2]auxiliar!D131</f>
        <v>4</v>
      </c>
      <c r="I562" s="348"/>
      <c r="J562" s="349" t="s">
        <v>371</v>
      </c>
      <c r="K562" s="350"/>
      <c r="L562" s="351" t="str">
        <f>[2]auxiliar!C131</f>
        <v>Señal TIPO INFORMATIVA SERIE C-6</v>
      </c>
      <c r="M562" s="352"/>
      <c r="N562" s="93"/>
      <c r="O562" s="94"/>
      <c r="P562" s="95"/>
      <c r="Q562" s="96"/>
      <c r="R562" s="95"/>
      <c r="S562" s="96"/>
    </row>
    <row r="563" spans="2:19" ht="24.75" customHeight="1" x14ac:dyDescent="0.3">
      <c r="B563" s="363"/>
      <c r="C563" s="363"/>
      <c r="D563" s="356">
        <v>0</v>
      </c>
      <c r="E563" s="357"/>
      <c r="F563" s="357"/>
      <c r="G563" s="358"/>
      <c r="H563" s="347">
        <f>[2]auxiliar!D132</f>
        <v>3</v>
      </c>
      <c r="I563" s="348"/>
      <c r="J563" s="349" t="s">
        <v>371</v>
      </c>
      <c r="K563" s="350"/>
      <c r="L563" s="351" t="str">
        <f>[2]auxiliar!C132</f>
        <v>Señal INTERPRETACIÓN TIPO PEDESTAL</v>
      </c>
      <c r="M563" s="352"/>
      <c r="N563" s="93"/>
      <c r="O563" s="94"/>
      <c r="P563" s="95"/>
      <c r="Q563" s="96"/>
      <c r="R563" s="95"/>
      <c r="S563" s="96"/>
    </row>
    <row r="564" spans="2:19" ht="14.4" customHeight="1" x14ac:dyDescent="0.3">
      <c r="B564" s="363"/>
      <c r="C564" s="363"/>
      <c r="D564" s="353" t="s">
        <v>200</v>
      </c>
      <c r="E564" s="354"/>
      <c r="F564" s="354"/>
      <c r="G564" s="355"/>
      <c r="H564" s="347">
        <f>[2]auxiliar!D133</f>
        <v>5</v>
      </c>
      <c r="I564" s="348"/>
      <c r="J564" s="349" t="s">
        <v>371</v>
      </c>
      <c r="K564" s="350"/>
      <c r="L564" s="351" t="str">
        <f>[2]auxiliar!C133</f>
        <v>Señal TIPO INFORMATIVA SERIE B-4</v>
      </c>
      <c r="M564" s="352"/>
      <c r="N564" s="93"/>
      <c r="O564" s="94"/>
      <c r="P564" s="95"/>
      <c r="Q564" s="96"/>
      <c r="R564" s="95"/>
      <c r="S564" s="96"/>
    </row>
    <row r="565" spans="2:19" ht="24.75" customHeight="1" x14ac:dyDescent="0.3">
      <c r="B565" s="363"/>
      <c r="C565" s="363"/>
      <c r="D565" s="356">
        <v>0</v>
      </c>
      <c r="E565" s="357"/>
      <c r="F565" s="357"/>
      <c r="G565" s="358"/>
      <c r="H565" s="347">
        <f>[2]auxiliar!D134</f>
        <v>5</v>
      </c>
      <c r="I565" s="348"/>
      <c r="J565" s="349" t="s">
        <v>371</v>
      </c>
      <c r="K565" s="350"/>
      <c r="L565" s="351" t="str">
        <f>[2]auxiliar!C134</f>
        <v xml:space="preserve"> Señal TIPO INFORMATIVA SERIE C-6</v>
      </c>
      <c r="M565" s="352"/>
      <c r="N565" s="93"/>
      <c r="O565" s="94"/>
      <c r="P565" s="95"/>
      <c r="Q565" s="96"/>
      <c r="R565" s="95"/>
      <c r="S565" s="96"/>
    </row>
    <row r="566" spans="2:19" ht="14.4" customHeight="1" x14ac:dyDescent="0.3">
      <c r="B566" s="363"/>
      <c r="C566" s="363"/>
      <c r="D566" s="373" t="s">
        <v>118</v>
      </c>
      <c r="E566" s="374"/>
      <c r="F566" s="374"/>
      <c r="G566" s="375"/>
      <c r="H566" s="347">
        <f>[2]auxiliar!D135</f>
        <v>1</v>
      </c>
      <c r="I566" s="348"/>
      <c r="J566" s="349" t="s">
        <v>371</v>
      </c>
      <c r="K566" s="350"/>
      <c r="L566" s="351" t="str">
        <f>[2]auxiliar!C135</f>
        <v>Caseta de Información  A= 16.00 m2</v>
      </c>
      <c r="M566" s="352"/>
      <c r="N566" s="93"/>
      <c r="O566" s="94"/>
      <c r="P566" s="95"/>
      <c r="Q566" s="96"/>
      <c r="R566" s="95"/>
      <c r="S566" s="96"/>
    </row>
    <row r="567" spans="2:19" ht="24.75" customHeight="1" x14ac:dyDescent="0.3">
      <c r="B567" s="363"/>
      <c r="C567" s="363"/>
      <c r="D567" s="100" t="s">
        <v>188</v>
      </c>
      <c r="E567" s="136"/>
      <c r="F567" s="136"/>
      <c r="G567" s="136"/>
      <c r="H567" s="136"/>
      <c r="I567" s="136"/>
      <c r="J567" s="136"/>
      <c r="K567" s="136"/>
      <c r="L567" s="136"/>
      <c r="M567" s="136"/>
      <c r="N567" s="136"/>
      <c r="O567" s="136"/>
      <c r="P567" s="136"/>
      <c r="Q567" s="136"/>
      <c r="R567" s="136"/>
      <c r="S567" s="136"/>
    </row>
    <row r="568" spans="2:19" ht="24.75" customHeight="1" x14ac:dyDescent="0.3">
      <c r="B568" s="363"/>
      <c r="C568" s="363"/>
      <c r="D568" s="353" t="s">
        <v>200</v>
      </c>
      <c r="E568" s="354"/>
      <c r="F568" s="354"/>
      <c r="G568" s="355"/>
      <c r="H568" s="347">
        <f>[2]auxiliar!D137</f>
        <v>10</v>
      </c>
      <c r="I568" s="348"/>
      <c r="J568" s="349" t="s">
        <v>371</v>
      </c>
      <c r="K568" s="350"/>
      <c r="L568" s="351" t="str">
        <f>[2]auxiliar!C137</f>
        <v>Señal TIPO orientación 01</v>
      </c>
      <c r="M568" s="352"/>
      <c r="N568" s="93"/>
      <c r="O568" s="94"/>
      <c r="P568" s="95"/>
      <c r="Q568" s="96"/>
      <c r="R568" s="95"/>
      <c r="S568" s="96"/>
    </row>
    <row r="569" spans="2:19" ht="24.75" customHeight="1" x14ac:dyDescent="0.3">
      <c r="B569" s="363"/>
      <c r="C569" s="363"/>
      <c r="D569" s="356">
        <v>0</v>
      </c>
      <c r="E569" s="357"/>
      <c r="F569" s="357"/>
      <c r="G569" s="358"/>
      <c r="H569" s="347">
        <f>[2]auxiliar!D138</f>
        <v>4</v>
      </c>
      <c r="I569" s="348"/>
      <c r="J569" s="349" t="s">
        <v>371</v>
      </c>
      <c r="K569" s="350"/>
      <c r="L569" s="351" t="str">
        <f>[2]auxiliar!C138</f>
        <v xml:space="preserve">Señal TIPO B-4 </v>
      </c>
      <c r="M569" s="352"/>
      <c r="N569" s="93"/>
      <c r="O569" s="94"/>
      <c r="P569" s="95"/>
      <c r="Q569" s="96"/>
      <c r="R569" s="95"/>
      <c r="S569" s="96"/>
    </row>
    <row r="570" spans="2:19" ht="24.75" customHeight="1" x14ac:dyDescent="0.3">
      <c r="B570" s="363"/>
      <c r="C570" s="363"/>
      <c r="D570" s="100" t="s">
        <v>52</v>
      </c>
      <c r="E570" s="136"/>
      <c r="F570" s="136"/>
      <c r="G570" s="136"/>
      <c r="H570" s="136"/>
      <c r="I570" s="136"/>
      <c r="J570" s="136"/>
      <c r="K570" s="136"/>
      <c r="L570" s="136"/>
      <c r="M570" s="136"/>
      <c r="N570" s="136"/>
      <c r="O570" s="136"/>
      <c r="P570" s="136"/>
      <c r="Q570" s="136"/>
      <c r="R570" s="136"/>
      <c r="S570" s="136"/>
    </row>
    <row r="571" spans="2:19" ht="24.75" customHeight="1" x14ac:dyDescent="0.3">
      <c r="B571" s="363"/>
      <c r="C571" s="363"/>
      <c r="D571" s="373" t="s">
        <v>119</v>
      </c>
      <c r="E571" s="374"/>
      <c r="F571" s="374"/>
      <c r="G571" s="375"/>
      <c r="H571" s="347">
        <f>[2]auxiliar!D140</f>
        <v>1</v>
      </c>
      <c r="I571" s="348"/>
      <c r="J571" s="349" t="s">
        <v>371</v>
      </c>
      <c r="K571" s="350"/>
      <c r="L571" s="351" t="str">
        <f>[2]auxiliar!C140</f>
        <v>Estacionamiento A= 1534.51 m2</v>
      </c>
      <c r="M571" s="352"/>
      <c r="N571" s="93"/>
      <c r="O571" s="94"/>
      <c r="P571" s="95"/>
      <c r="Q571" s="96"/>
      <c r="R571" s="95"/>
      <c r="S571" s="96"/>
    </row>
    <row r="572" spans="2:19" ht="14.4" customHeight="1" x14ac:dyDescent="0.3">
      <c r="B572" s="363"/>
      <c r="C572" s="363"/>
      <c r="D572" s="100" t="s">
        <v>56</v>
      </c>
      <c r="E572" s="136"/>
      <c r="F572" s="136"/>
      <c r="G572" s="136"/>
      <c r="H572" s="136"/>
      <c r="I572" s="136"/>
      <c r="J572" s="136"/>
      <c r="K572" s="136"/>
      <c r="L572" s="136"/>
      <c r="M572" s="136"/>
      <c r="N572" s="136"/>
      <c r="O572" s="136"/>
      <c r="P572" s="136"/>
      <c r="Q572" s="136"/>
      <c r="R572" s="136"/>
      <c r="S572" s="136"/>
    </row>
    <row r="573" spans="2:19" ht="24.75" customHeight="1" x14ac:dyDescent="0.3">
      <c r="B573" s="363"/>
      <c r="C573" s="363"/>
      <c r="D573" s="373" t="s">
        <v>120</v>
      </c>
      <c r="E573" s="374"/>
      <c r="F573" s="374"/>
      <c r="G573" s="375"/>
      <c r="H573" s="347">
        <f>[2]auxiliar!D142</f>
        <v>2</v>
      </c>
      <c r="I573" s="348"/>
      <c r="J573" s="349" t="s">
        <v>371</v>
      </c>
      <c r="K573" s="350"/>
      <c r="L573" s="351" t="str">
        <f>[2]auxiliar!C142</f>
        <v>Muros de Interpretación A= 10.00 m2</v>
      </c>
      <c r="M573" s="352"/>
      <c r="N573" s="93"/>
      <c r="O573" s="94"/>
      <c r="P573" s="95"/>
      <c r="Q573" s="96"/>
      <c r="R573" s="95"/>
      <c r="S573" s="96"/>
    </row>
    <row r="574" spans="2:19" ht="14.4" customHeight="1" x14ac:dyDescent="0.3">
      <c r="B574" s="363"/>
      <c r="C574" s="363"/>
      <c r="D574" s="373" t="s">
        <v>121</v>
      </c>
      <c r="E574" s="374"/>
      <c r="F574" s="374"/>
      <c r="G574" s="375"/>
      <c r="H574" s="347">
        <f>[2]auxiliar!D143</f>
        <v>2</v>
      </c>
      <c r="I574" s="348"/>
      <c r="J574" s="349" t="s">
        <v>371</v>
      </c>
      <c r="K574" s="350"/>
      <c r="L574" s="351" t="str">
        <f>[2]auxiliar!C143</f>
        <v>Muros de Interpretación A= 10.00 m2</v>
      </c>
      <c r="M574" s="352"/>
      <c r="N574" s="93"/>
      <c r="O574" s="94"/>
      <c r="P574" s="95"/>
      <c r="Q574" s="96"/>
      <c r="R574" s="95"/>
      <c r="S574" s="96"/>
    </row>
    <row r="575" spans="2:19" ht="24.75" customHeight="1" x14ac:dyDescent="0.3">
      <c r="B575" s="363"/>
      <c r="C575" s="363"/>
      <c r="D575" s="373" t="s">
        <v>122</v>
      </c>
      <c r="E575" s="374"/>
      <c r="F575" s="374"/>
      <c r="G575" s="375"/>
      <c r="H575" s="347">
        <f>[2]auxiliar!D144</f>
        <v>1</v>
      </c>
      <c r="I575" s="348"/>
      <c r="J575" s="349" t="s">
        <v>371</v>
      </c>
      <c r="K575" s="350"/>
      <c r="L575" s="351" t="str">
        <f>[2]auxiliar!C144</f>
        <v>Centro de Interpretacion - Sector Kiuñalla                         A= 1693.25 m2</v>
      </c>
      <c r="M575" s="352"/>
      <c r="N575" s="93"/>
      <c r="O575" s="94"/>
      <c r="P575" s="95"/>
      <c r="Q575" s="96"/>
      <c r="R575" s="95"/>
      <c r="S575" s="96"/>
    </row>
    <row r="576" spans="2:19" ht="14.4" customHeight="1" x14ac:dyDescent="0.3">
      <c r="B576" s="363"/>
      <c r="C576" s="363"/>
      <c r="D576" s="373" t="s">
        <v>63</v>
      </c>
      <c r="E576" s="374"/>
      <c r="F576" s="374"/>
      <c r="G576" s="375"/>
      <c r="H576" s="347">
        <f>[2]auxiliar!D145</f>
        <v>0</v>
      </c>
      <c r="I576" s="348"/>
      <c r="J576" s="349" t="s">
        <v>371</v>
      </c>
      <c r="K576" s="350"/>
      <c r="L576" s="351">
        <f>[2]auxiliar!C145</f>
        <v>0</v>
      </c>
      <c r="M576" s="352"/>
      <c r="N576" s="93"/>
      <c r="O576" s="94"/>
      <c r="P576" s="95"/>
      <c r="Q576" s="96"/>
      <c r="R576" s="95"/>
      <c r="S576" s="96"/>
    </row>
    <row r="577" spans="2:19" ht="24.75" customHeight="1" x14ac:dyDescent="0.3">
      <c r="B577" s="363"/>
      <c r="C577" s="363"/>
      <c r="D577" s="373" t="s">
        <v>123</v>
      </c>
      <c r="E577" s="374"/>
      <c r="F577" s="374"/>
      <c r="G577" s="375"/>
      <c r="H577" s="347">
        <f>[2]auxiliar!D146</f>
        <v>300</v>
      </c>
      <c r="I577" s="348"/>
      <c r="J577" s="349" t="s">
        <v>371</v>
      </c>
      <c r="K577" s="350"/>
      <c r="L577" s="351" t="str">
        <f>[2]auxiliar!C146</f>
        <v>Metros Lineales</v>
      </c>
      <c r="M577" s="352"/>
      <c r="N577" s="93"/>
      <c r="O577" s="94"/>
      <c r="P577" s="95"/>
      <c r="Q577" s="96"/>
      <c r="R577" s="95"/>
      <c r="S577" s="96"/>
    </row>
    <row r="578" spans="2:19" ht="14.4" customHeight="1" x14ac:dyDescent="0.3">
      <c r="B578" s="363"/>
      <c r="C578" s="363"/>
      <c r="D578" s="100" t="s">
        <v>67</v>
      </c>
      <c r="E578" s="136"/>
      <c r="F578" s="136"/>
      <c r="G578" s="136"/>
      <c r="H578" s="136"/>
      <c r="I578" s="136"/>
      <c r="J578" s="136"/>
      <c r="K578" s="136"/>
      <c r="L578" s="136"/>
      <c r="M578" s="136"/>
      <c r="N578" s="136"/>
      <c r="O578" s="136"/>
      <c r="P578" s="136"/>
      <c r="Q578" s="136"/>
      <c r="R578" s="136"/>
      <c r="S578" s="136"/>
    </row>
    <row r="579" spans="2:19" ht="24.75" customHeight="1" x14ac:dyDescent="0.3">
      <c r="B579" s="363"/>
      <c r="C579" s="363"/>
      <c r="D579" s="373" t="s">
        <v>124</v>
      </c>
      <c r="E579" s="374"/>
      <c r="F579" s="374"/>
      <c r="G579" s="375"/>
      <c r="H579" s="347">
        <f>[2]auxiliar!D148</f>
        <v>5</v>
      </c>
      <c r="I579" s="348"/>
      <c r="J579" s="349" t="s">
        <v>371</v>
      </c>
      <c r="K579" s="350"/>
      <c r="L579" s="351" t="str">
        <f>[2]auxiliar!C148</f>
        <v>Parador de Descanso Pérgola tipo 3</v>
      </c>
      <c r="M579" s="352"/>
      <c r="N579" s="93"/>
      <c r="O579" s="94"/>
      <c r="P579" s="95"/>
      <c r="Q579" s="96"/>
      <c r="R579" s="95"/>
      <c r="S579" s="96"/>
    </row>
    <row r="580" spans="2:19" ht="14.4" customHeight="1" x14ac:dyDescent="0.3">
      <c r="B580" s="363"/>
      <c r="C580" s="363"/>
      <c r="D580" s="100" t="s">
        <v>95</v>
      </c>
      <c r="E580" s="136"/>
      <c r="F580" s="136"/>
      <c r="G580" s="136"/>
      <c r="H580" s="136"/>
      <c r="I580" s="136"/>
      <c r="J580" s="136"/>
      <c r="K580" s="136"/>
      <c r="L580" s="136"/>
      <c r="M580" s="136"/>
      <c r="N580" s="136"/>
      <c r="O580" s="136"/>
      <c r="P580" s="136"/>
      <c r="Q580" s="136"/>
      <c r="R580" s="136"/>
      <c r="S580" s="136"/>
    </row>
    <row r="581" spans="2:19" ht="14.4" customHeight="1" x14ac:dyDescent="0.3">
      <c r="B581" s="363"/>
      <c r="C581" s="363"/>
      <c r="D581" s="373" t="s">
        <v>125</v>
      </c>
      <c r="E581" s="374"/>
      <c r="F581" s="374"/>
      <c r="G581" s="375"/>
      <c r="H581" s="347">
        <f>[2]auxiliar!D150</f>
        <v>1</v>
      </c>
      <c r="I581" s="348"/>
      <c r="J581" s="349" t="s">
        <v>371</v>
      </c>
      <c r="K581" s="350"/>
      <c r="L581" s="351" t="str">
        <f>[2]auxiliar!C150</f>
        <v>Mirador  A= 545.32 m2</v>
      </c>
      <c r="M581" s="352"/>
      <c r="N581" s="93"/>
      <c r="O581" s="94"/>
      <c r="P581" s="95"/>
      <c r="Q581" s="96"/>
      <c r="R581" s="95"/>
      <c r="S581" s="96"/>
    </row>
    <row r="582" spans="2:19" ht="24.75" customHeight="1" x14ac:dyDescent="0.3">
      <c r="B582" s="363"/>
      <c r="C582" s="363"/>
      <c r="D582" s="100" t="s">
        <v>77</v>
      </c>
      <c r="E582" s="136"/>
      <c r="F582" s="136"/>
      <c r="G582" s="136"/>
      <c r="H582" s="136"/>
      <c r="I582" s="136"/>
      <c r="J582" s="136"/>
      <c r="K582" s="136"/>
      <c r="L582" s="136"/>
      <c r="M582" s="136"/>
      <c r="N582" s="136"/>
      <c r="O582" s="136"/>
      <c r="P582" s="136"/>
      <c r="Q582" s="136"/>
      <c r="R582" s="136"/>
      <c r="S582" s="136"/>
    </row>
    <row r="583" spans="2:19" ht="24.75" customHeight="1" x14ac:dyDescent="0.3">
      <c r="B583" s="363"/>
      <c r="C583" s="363"/>
      <c r="D583" s="373" t="s">
        <v>126</v>
      </c>
      <c r="E583" s="374"/>
      <c r="F583" s="374"/>
      <c r="G583" s="375"/>
      <c r="H583" s="347">
        <f>[2]auxiliar!D152</f>
        <v>1</v>
      </c>
      <c r="I583" s="348"/>
      <c r="J583" s="349" t="s">
        <v>371</v>
      </c>
      <c r="K583" s="350"/>
      <c r="L583" s="351" t="str">
        <f>[2]auxiliar!C152</f>
        <v>Área de Exposición Cultural A= 200.00 m2</v>
      </c>
      <c r="M583" s="352"/>
      <c r="N583" s="93"/>
      <c r="O583" s="94"/>
      <c r="P583" s="95"/>
      <c r="Q583" s="96"/>
      <c r="R583" s="95"/>
      <c r="S583" s="96"/>
    </row>
    <row r="584" spans="2:19" ht="24.75" customHeight="1" x14ac:dyDescent="0.3">
      <c r="B584" s="363"/>
      <c r="C584" s="363"/>
      <c r="D584" s="100" t="s">
        <v>82</v>
      </c>
      <c r="E584" s="136"/>
      <c r="F584" s="136"/>
      <c r="G584" s="136"/>
      <c r="H584" s="136"/>
      <c r="I584" s="136"/>
      <c r="J584" s="136"/>
      <c r="K584" s="136"/>
      <c r="L584" s="136"/>
      <c r="M584" s="136"/>
      <c r="N584" s="136"/>
      <c r="O584" s="136"/>
      <c r="P584" s="136"/>
      <c r="Q584" s="136"/>
      <c r="R584" s="136"/>
      <c r="S584" s="136"/>
    </row>
    <row r="585" spans="2:19" ht="24.75" customHeight="1" x14ac:dyDescent="0.3">
      <c r="B585" s="363"/>
      <c r="C585" s="363"/>
      <c r="D585" s="373" t="s">
        <v>127</v>
      </c>
      <c r="E585" s="374"/>
      <c r="F585" s="374"/>
      <c r="G585" s="375"/>
      <c r="H585" s="347">
        <f>[2]auxiliar!D154</f>
        <v>1</v>
      </c>
      <c r="I585" s="348"/>
      <c r="J585" s="349" t="s">
        <v>371</v>
      </c>
      <c r="K585" s="350"/>
      <c r="L585" s="351" t="str">
        <f>[2]auxiliar!C154</f>
        <v>Área de Camping  A= 1000 m2</v>
      </c>
      <c r="M585" s="352"/>
      <c r="N585" s="93"/>
      <c r="O585" s="94"/>
      <c r="P585" s="95"/>
      <c r="Q585" s="96"/>
      <c r="R585" s="95"/>
      <c r="S585" s="96"/>
    </row>
    <row r="586" spans="2:19" ht="14.4" customHeight="1" x14ac:dyDescent="0.3">
      <c r="B586" s="363"/>
      <c r="C586" s="363"/>
      <c r="D586" s="133" t="s">
        <v>128</v>
      </c>
      <c r="E586" s="134"/>
      <c r="F586" s="134"/>
      <c r="G586" s="134"/>
      <c r="H586" s="134"/>
      <c r="I586" s="134"/>
      <c r="J586" s="134"/>
      <c r="K586" s="134"/>
      <c r="L586" s="134"/>
      <c r="M586" s="134"/>
      <c r="N586" s="134"/>
      <c r="O586" s="134"/>
      <c r="P586" s="134"/>
      <c r="Q586" s="134"/>
      <c r="R586" s="134"/>
      <c r="S586" s="135"/>
    </row>
    <row r="587" spans="2:19" ht="24.75" customHeight="1" x14ac:dyDescent="0.3">
      <c r="B587" s="363"/>
      <c r="C587" s="363"/>
      <c r="D587" s="100" t="s">
        <v>39</v>
      </c>
      <c r="E587" s="136"/>
      <c r="F587" s="136"/>
      <c r="G587" s="136"/>
      <c r="H587" s="136"/>
      <c r="I587" s="136"/>
      <c r="J587" s="136"/>
      <c r="K587" s="136"/>
      <c r="L587" s="136"/>
      <c r="M587" s="136"/>
      <c r="N587" s="136"/>
      <c r="O587" s="136"/>
      <c r="P587" s="136"/>
      <c r="Q587" s="136"/>
      <c r="R587" s="136"/>
      <c r="S587" s="136"/>
    </row>
    <row r="588" spans="2:19" ht="24.75" customHeight="1" x14ac:dyDescent="0.3">
      <c r="B588" s="363"/>
      <c r="C588" s="363"/>
      <c r="D588" s="353" t="s">
        <v>201</v>
      </c>
      <c r="E588" s="354"/>
      <c r="F588" s="354"/>
      <c r="G588" s="355"/>
      <c r="H588" s="347">
        <f>[2]auxiliar!D157</f>
        <v>2</v>
      </c>
      <c r="I588" s="348"/>
      <c r="J588" s="349" t="s">
        <v>371</v>
      </c>
      <c r="K588" s="350"/>
      <c r="L588" s="351" t="str">
        <f>[2]auxiliar!C157</f>
        <v>Señal TIPO INFORMATIVA SERIE B-4</v>
      </c>
      <c r="M588" s="352"/>
      <c r="N588" s="93"/>
      <c r="O588" s="94"/>
      <c r="P588" s="95"/>
      <c r="Q588" s="96"/>
      <c r="R588" s="95"/>
      <c r="S588" s="96"/>
    </row>
    <row r="589" spans="2:19" ht="14.4" customHeight="1" x14ac:dyDescent="0.3">
      <c r="B589" s="363"/>
      <c r="C589" s="363"/>
      <c r="D589" s="356">
        <v>0</v>
      </c>
      <c r="E589" s="357"/>
      <c r="F589" s="357"/>
      <c r="G589" s="358"/>
      <c r="H589" s="347">
        <f>[2]auxiliar!D158</f>
        <v>3</v>
      </c>
      <c r="I589" s="348"/>
      <c r="J589" s="349" t="s">
        <v>371</v>
      </c>
      <c r="K589" s="350"/>
      <c r="L589" s="351" t="str">
        <f>[2]auxiliar!C158</f>
        <v xml:space="preserve"> Señal TIPO INFORMATIVA SERIE C-6</v>
      </c>
      <c r="M589" s="352"/>
      <c r="N589" s="93"/>
      <c r="O589" s="94"/>
      <c r="P589" s="95"/>
      <c r="Q589" s="96"/>
      <c r="R589" s="95"/>
      <c r="S589" s="96"/>
    </row>
    <row r="590" spans="2:19" ht="24.75" customHeight="1" x14ac:dyDescent="0.3">
      <c r="B590" s="363"/>
      <c r="C590" s="363"/>
      <c r="D590" s="353" t="s">
        <v>202</v>
      </c>
      <c r="E590" s="354"/>
      <c r="F590" s="354"/>
      <c r="G590" s="355"/>
      <c r="H590" s="347">
        <f>[2]auxiliar!D159</f>
        <v>3</v>
      </c>
      <c r="I590" s="348"/>
      <c r="J590" s="349" t="s">
        <v>371</v>
      </c>
      <c r="K590" s="350"/>
      <c r="L590" s="351" t="str">
        <f>[2]auxiliar!C159</f>
        <v xml:space="preserve"> Señal TIPO INFORMATIVA SERIE B-4</v>
      </c>
      <c r="M590" s="352"/>
      <c r="N590" s="93"/>
      <c r="O590" s="94"/>
      <c r="P590" s="95"/>
      <c r="Q590" s="96"/>
      <c r="R590" s="95"/>
      <c r="S590" s="96"/>
    </row>
    <row r="591" spans="2:19" ht="14.4" customHeight="1" x14ac:dyDescent="0.3">
      <c r="B591" s="363"/>
      <c r="C591" s="363"/>
      <c r="D591" s="356">
        <v>0</v>
      </c>
      <c r="E591" s="357"/>
      <c r="F591" s="357"/>
      <c r="G591" s="358"/>
      <c r="H591" s="347">
        <f>[2]auxiliar!D160</f>
        <v>5</v>
      </c>
      <c r="I591" s="348"/>
      <c r="J591" s="349" t="s">
        <v>371</v>
      </c>
      <c r="K591" s="350"/>
      <c r="L591" s="351" t="str">
        <f>[2]auxiliar!C160</f>
        <v>Señal TIPO INFORMATIVA SERIE C-6</v>
      </c>
      <c r="M591" s="352"/>
      <c r="N591" s="93"/>
      <c r="O591" s="94"/>
      <c r="P591" s="95"/>
      <c r="Q591" s="96"/>
      <c r="R591" s="95"/>
      <c r="S591" s="96"/>
    </row>
    <row r="592" spans="2:19" ht="24.75" customHeight="1" x14ac:dyDescent="0.3">
      <c r="B592" s="363"/>
      <c r="C592" s="363"/>
      <c r="D592" s="100" t="s">
        <v>188</v>
      </c>
      <c r="E592" s="136"/>
      <c r="F592" s="136"/>
      <c r="G592" s="136"/>
      <c r="H592" s="136"/>
      <c r="I592" s="136"/>
      <c r="J592" s="136"/>
      <c r="K592" s="136"/>
      <c r="L592" s="136"/>
      <c r="M592" s="136"/>
      <c r="N592" s="136"/>
      <c r="O592" s="136"/>
      <c r="P592" s="136"/>
      <c r="Q592" s="136"/>
      <c r="R592" s="136"/>
      <c r="S592" s="136"/>
    </row>
    <row r="593" spans="2:19" ht="24.75" customHeight="1" x14ac:dyDescent="0.3">
      <c r="B593" s="363"/>
      <c r="C593" s="363"/>
      <c r="D593" s="373" t="s">
        <v>201</v>
      </c>
      <c r="E593" s="374"/>
      <c r="F593" s="374"/>
      <c r="G593" s="375"/>
      <c r="H593" s="347">
        <f>[2]auxiliar!D162</f>
        <v>4</v>
      </c>
      <c r="I593" s="348"/>
      <c r="J593" s="349" t="s">
        <v>371</v>
      </c>
      <c r="K593" s="350"/>
      <c r="L593" s="351" t="str">
        <f>[2]auxiliar!C162</f>
        <v xml:space="preserve"> Señal TIPO INFORMATIVA SERIE B-4</v>
      </c>
      <c r="M593" s="352"/>
      <c r="N593" s="93"/>
      <c r="O593" s="94"/>
      <c r="P593" s="95"/>
      <c r="Q593" s="96"/>
      <c r="R593" s="95"/>
      <c r="S593" s="96"/>
    </row>
    <row r="594" spans="2:19" ht="24.75" customHeight="1" x14ac:dyDescent="0.3">
      <c r="B594" s="363"/>
      <c r="C594" s="363"/>
      <c r="D594" s="373" t="s">
        <v>203</v>
      </c>
      <c r="E594" s="374"/>
      <c r="F594" s="374"/>
      <c r="G594" s="375"/>
      <c r="H594" s="347">
        <f>[2]auxiliar!D163</f>
        <v>4</v>
      </c>
      <c r="I594" s="348"/>
      <c r="J594" s="349" t="s">
        <v>371</v>
      </c>
      <c r="K594" s="350"/>
      <c r="L594" s="351" t="str">
        <f>[2]auxiliar!C163</f>
        <v xml:space="preserve"> Señal TIPO INFORMATIVA SERIE B-4</v>
      </c>
      <c r="M594" s="352"/>
      <c r="N594" s="93"/>
      <c r="O594" s="94"/>
      <c r="P594" s="95"/>
      <c r="Q594" s="96"/>
      <c r="R594" s="95"/>
      <c r="S594" s="96"/>
    </row>
    <row r="595" spans="2:19" ht="24.75" customHeight="1" x14ac:dyDescent="0.3">
      <c r="B595" s="363"/>
      <c r="C595" s="363"/>
      <c r="D595" s="100" t="s">
        <v>48</v>
      </c>
      <c r="E595" s="136"/>
      <c r="F595" s="136"/>
      <c r="G595" s="136"/>
      <c r="H595" s="136">
        <f>[2]auxiliar!D164</f>
        <v>0</v>
      </c>
      <c r="I595" s="136"/>
      <c r="J595" s="136"/>
      <c r="K595" s="136"/>
      <c r="L595" s="136">
        <f>[2]auxiliar!C164</f>
        <v>0</v>
      </c>
      <c r="M595" s="136"/>
      <c r="N595" s="136"/>
      <c r="O595" s="136"/>
      <c r="P595" s="136"/>
      <c r="Q595" s="136"/>
      <c r="R595" s="136"/>
      <c r="S595" s="136"/>
    </row>
    <row r="596" spans="2:19" ht="14.4" customHeight="1" x14ac:dyDescent="0.3">
      <c r="B596" s="363"/>
      <c r="C596" s="363"/>
      <c r="D596" s="373" t="s">
        <v>129</v>
      </c>
      <c r="E596" s="374"/>
      <c r="F596" s="374"/>
      <c r="G596" s="375"/>
      <c r="H596" s="347">
        <f>[2]auxiliar!D165</f>
        <v>7800</v>
      </c>
      <c r="I596" s="348"/>
      <c r="J596" s="349" t="s">
        <v>371</v>
      </c>
      <c r="K596" s="350"/>
      <c r="L596" s="351" t="str">
        <f>[2]auxiliar!C165</f>
        <v xml:space="preserve"> Metros Lineales</v>
      </c>
      <c r="M596" s="352"/>
      <c r="N596" s="93"/>
      <c r="O596" s="94"/>
      <c r="P596" s="95"/>
      <c r="Q596" s="96"/>
      <c r="R596" s="95"/>
      <c r="S596" s="96"/>
    </row>
    <row r="597" spans="2:19" ht="24.75" customHeight="1" x14ac:dyDescent="0.3">
      <c r="B597" s="363"/>
      <c r="C597" s="363"/>
      <c r="D597" s="100" t="s">
        <v>56</v>
      </c>
      <c r="E597" s="136"/>
      <c r="F597" s="136"/>
      <c r="G597" s="136"/>
      <c r="H597" s="136"/>
      <c r="I597" s="136"/>
      <c r="J597" s="136"/>
      <c r="K597" s="136"/>
      <c r="L597" s="136"/>
      <c r="M597" s="136"/>
      <c r="N597" s="136"/>
      <c r="O597" s="136"/>
      <c r="P597" s="136"/>
      <c r="Q597" s="136"/>
      <c r="R597" s="136"/>
      <c r="S597" s="136"/>
    </row>
    <row r="598" spans="2:19" ht="14.4" customHeight="1" x14ac:dyDescent="0.3">
      <c r="B598" s="363"/>
      <c r="C598" s="363"/>
      <c r="D598" s="373" t="s">
        <v>130</v>
      </c>
      <c r="E598" s="374"/>
      <c r="F598" s="374"/>
      <c r="G598" s="375"/>
      <c r="H598" s="347">
        <f>[2]auxiliar!D167</f>
        <v>2</v>
      </c>
      <c r="I598" s="348"/>
      <c r="J598" s="349" t="s">
        <v>371</v>
      </c>
      <c r="K598" s="350"/>
      <c r="L598" s="351" t="str">
        <f>[2]auxiliar!C167</f>
        <v>Muros de Interpretación A= 10.00 m2</v>
      </c>
      <c r="M598" s="352"/>
      <c r="N598" s="93"/>
      <c r="O598" s="94"/>
      <c r="P598" s="95"/>
      <c r="Q598" s="96"/>
      <c r="R598" s="95"/>
      <c r="S598" s="96"/>
    </row>
    <row r="599" spans="2:19" ht="24.75" customHeight="1" x14ac:dyDescent="0.3">
      <c r="B599" s="363"/>
      <c r="C599" s="363"/>
      <c r="D599" s="373" t="s">
        <v>131</v>
      </c>
      <c r="E599" s="374"/>
      <c r="F599" s="374"/>
      <c r="G599" s="375"/>
      <c r="H599" s="347">
        <f>[2]auxiliar!D168</f>
        <v>1</v>
      </c>
      <c r="I599" s="348"/>
      <c r="J599" s="349" t="s">
        <v>371</v>
      </c>
      <c r="K599" s="350"/>
      <c r="L599" s="351" t="str">
        <f>[2]auxiliar!C168</f>
        <v>Muros de Interpretación A= 10.00 m2</v>
      </c>
      <c r="M599" s="352"/>
      <c r="N599" s="93"/>
      <c r="O599" s="94"/>
      <c r="P599" s="95"/>
      <c r="Q599" s="96"/>
      <c r="R599" s="95"/>
      <c r="S599" s="96"/>
    </row>
    <row r="600" spans="2:19" ht="24.75" customHeight="1" x14ac:dyDescent="0.3">
      <c r="B600" s="363"/>
      <c r="C600" s="363"/>
      <c r="D600" s="373" t="s">
        <v>132</v>
      </c>
      <c r="E600" s="374"/>
      <c r="F600" s="374"/>
      <c r="G600" s="375"/>
      <c r="H600" s="347">
        <f>[2]auxiliar!D169</f>
        <v>1</v>
      </c>
      <c r="I600" s="348"/>
      <c r="J600" s="349" t="s">
        <v>371</v>
      </c>
      <c r="K600" s="350"/>
      <c r="L600" s="351" t="str">
        <f>[2]auxiliar!C169</f>
        <v>Muros de Interpretación A= 10.00 m2</v>
      </c>
      <c r="M600" s="352"/>
      <c r="N600" s="93"/>
      <c r="O600" s="94"/>
      <c r="P600" s="95"/>
      <c r="Q600" s="96"/>
      <c r="R600" s="95"/>
      <c r="S600" s="96"/>
    </row>
    <row r="601" spans="2:19" ht="24.75" customHeight="1" x14ac:dyDescent="0.3">
      <c r="B601" s="363"/>
      <c r="C601" s="363"/>
      <c r="D601" s="373" t="s">
        <v>133</v>
      </c>
      <c r="E601" s="374"/>
      <c r="F601" s="374"/>
      <c r="G601" s="375"/>
      <c r="H601" s="347">
        <f>[2]auxiliar!D170</f>
        <v>1</v>
      </c>
      <c r="I601" s="348"/>
      <c r="J601" s="349" t="s">
        <v>371</v>
      </c>
      <c r="K601" s="350"/>
      <c r="L601" s="351" t="str">
        <f>[2]auxiliar!C170</f>
        <v>Centro de Interpretación A= 400.00 m2</v>
      </c>
      <c r="M601" s="352"/>
      <c r="N601" s="93"/>
      <c r="O601" s="94"/>
      <c r="P601" s="95"/>
      <c r="Q601" s="96"/>
      <c r="R601" s="95"/>
      <c r="S601" s="96"/>
    </row>
    <row r="602" spans="2:19" ht="14.4" customHeight="1" x14ac:dyDescent="0.3">
      <c r="B602" s="363"/>
      <c r="C602" s="363"/>
      <c r="D602" s="100" t="s">
        <v>67</v>
      </c>
      <c r="E602" s="136"/>
      <c r="F602" s="136"/>
      <c r="G602" s="136"/>
      <c r="H602" s="136"/>
      <c r="I602" s="136"/>
      <c r="J602" s="136"/>
      <c r="K602" s="136"/>
      <c r="L602" s="136"/>
      <c r="M602" s="136"/>
      <c r="N602" s="136"/>
      <c r="O602" s="136"/>
      <c r="P602" s="136"/>
      <c r="Q602" s="136"/>
      <c r="R602" s="136"/>
      <c r="S602" s="136"/>
    </row>
    <row r="603" spans="2:19" ht="14.4" customHeight="1" x14ac:dyDescent="0.3">
      <c r="B603" s="363"/>
      <c r="C603" s="363"/>
      <c r="D603" s="373" t="s">
        <v>134</v>
      </c>
      <c r="E603" s="374"/>
      <c r="F603" s="374"/>
      <c r="G603" s="375"/>
      <c r="H603" s="347">
        <f>[2]auxiliar!D172</f>
        <v>6</v>
      </c>
      <c r="I603" s="348"/>
      <c r="J603" s="349" t="s">
        <v>371</v>
      </c>
      <c r="K603" s="350"/>
      <c r="L603" s="351" t="str">
        <f>[2]auxiliar!C172</f>
        <v>Paradores de Descanso Pérgola TIPO 1</v>
      </c>
      <c r="M603" s="352"/>
      <c r="N603" s="93"/>
      <c r="O603" s="94"/>
      <c r="P603" s="95"/>
      <c r="Q603" s="96"/>
      <c r="R603" s="95"/>
      <c r="S603" s="96"/>
    </row>
    <row r="604" spans="2:19" ht="24.75" customHeight="1" x14ac:dyDescent="0.3">
      <c r="B604" s="363"/>
      <c r="C604" s="363"/>
      <c r="D604" s="100" t="s">
        <v>135</v>
      </c>
      <c r="E604" s="136"/>
      <c r="F604" s="136"/>
      <c r="G604" s="136"/>
      <c r="H604" s="136"/>
      <c r="I604" s="136"/>
      <c r="J604" s="136"/>
      <c r="K604" s="136"/>
      <c r="L604" s="136"/>
      <c r="M604" s="136"/>
      <c r="N604" s="136"/>
      <c r="O604" s="136"/>
      <c r="P604" s="136"/>
      <c r="Q604" s="136"/>
      <c r="R604" s="136"/>
      <c r="S604" s="136"/>
    </row>
    <row r="605" spans="2:19" ht="24.75" customHeight="1" x14ac:dyDescent="0.3">
      <c r="B605" s="363"/>
      <c r="C605" s="363"/>
      <c r="D605" s="373" t="s">
        <v>136</v>
      </c>
      <c r="E605" s="374"/>
      <c r="F605" s="374"/>
      <c r="G605" s="375"/>
      <c r="H605" s="347">
        <f>[2]auxiliar!D174</f>
        <v>1</v>
      </c>
      <c r="I605" s="348"/>
      <c r="J605" s="349" t="s">
        <v>371</v>
      </c>
      <c r="K605" s="350"/>
      <c r="L605" s="351" t="str">
        <f>[2]auxiliar!C174</f>
        <v>Área de Camping   A= 120.00 .m2</v>
      </c>
      <c r="M605" s="352"/>
      <c r="N605" s="93"/>
      <c r="O605" s="94"/>
      <c r="P605" s="95"/>
      <c r="Q605" s="96"/>
      <c r="R605" s="95"/>
      <c r="S605" s="96"/>
    </row>
    <row r="606" spans="2:19" ht="24.75" customHeight="1" x14ac:dyDescent="0.3">
      <c r="B606" s="363"/>
      <c r="C606" s="363"/>
      <c r="D606" s="373" t="s">
        <v>137</v>
      </c>
      <c r="E606" s="374"/>
      <c r="F606" s="374"/>
      <c r="G606" s="375"/>
      <c r="H606" s="347">
        <f>[2]auxiliar!D175</f>
        <v>1</v>
      </c>
      <c r="I606" s="348"/>
      <c r="J606" s="349" t="s">
        <v>371</v>
      </c>
      <c r="K606" s="350"/>
      <c r="L606" s="351" t="str">
        <f>[2]auxiliar!C175</f>
        <v>Parador turístico   A= 700.00 m2</v>
      </c>
      <c r="M606" s="352"/>
      <c r="N606" s="93"/>
      <c r="O606" s="94"/>
      <c r="P606" s="95"/>
      <c r="Q606" s="96"/>
      <c r="R606" s="95"/>
      <c r="S606" s="96"/>
    </row>
    <row r="607" spans="2:19" ht="24.75" customHeight="1" x14ac:dyDescent="0.3">
      <c r="B607" s="363"/>
      <c r="C607" s="363"/>
      <c r="D607" s="373" t="s">
        <v>138</v>
      </c>
      <c r="E607" s="374"/>
      <c r="F607" s="374"/>
      <c r="G607" s="375"/>
      <c r="H607" s="347">
        <f>[2]auxiliar!D176</f>
        <v>1</v>
      </c>
      <c r="I607" s="348"/>
      <c r="J607" s="349" t="s">
        <v>371</v>
      </c>
      <c r="K607" s="350"/>
      <c r="L607" s="351" t="str">
        <f>[2]auxiliar!C176</f>
        <v>Parador turístico   A= 350.00 m2</v>
      </c>
      <c r="M607" s="352"/>
      <c r="N607" s="93"/>
      <c r="O607" s="94"/>
      <c r="P607" s="95"/>
      <c r="Q607" s="96"/>
      <c r="R607" s="95"/>
      <c r="S607" s="96"/>
    </row>
    <row r="608" spans="2:19" ht="14.4" customHeight="1" x14ac:dyDescent="0.3">
      <c r="B608" s="363"/>
      <c r="C608" s="363"/>
      <c r="D608" s="133" t="s">
        <v>139</v>
      </c>
      <c r="E608" s="134"/>
      <c r="F608" s="134"/>
      <c r="G608" s="134"/>
      <c r="H608" s="134"/>
      <c r="I608" s="134"/>
      <c r="J608" s="134"/>
      <c r="K608" s="134"/>
      <c r="L608" s="134"/>
      <c r="M608" s="134"/>
      <c r="N608" s="134"/>
      <c r="O608" s="134"/>
      <c r="P608" s="134"/>
      <c r="Q608" s="134"/>
      <c r="R608" s="134"/>
      <c r="S608" s="135"/>
    </row>
    <row r="609" spans="2:19" ht="24.75" customHeight="1" x14ac:dyDescent="0.3">
      <c r="B609" s="363"/>
      <c r="C609" s="363"/>
      <c r="D609" s="100" t="s">
        <v>39</v>
      </c>
      <c r="E609" s="136"/>
      <c r="F609" s="136"/>
      <c r="G609" s="136"/>
      <c r="H609" s="136"/>
      <c r="I609" s="136"/>
      <c r="J609" s="136"/>
      <c r="K609" s="136"/>
      <c r="L609" s="136"/>
      <c r="M609" s="136"/>
      <c r="N609" s="136"/>
      <c r="O609" s="136"/>
      <c r="P609" s="136"/>
      <c r="Q609" s="136"/>
      <c r="R609" s="136"/>
      <c r="S609" s="136"/>
    </row>
    <row r="610" spans="2:19" ht="24.75" customHeight="1" x14ac:dyDescent="0.3">
      <c r="B610" s="363"/>
      <c r="C610" s="363"/>
      <c r="D610" s="373" t="s">
        <v>204</v>
      </c>
      <c r="E610" s="374"/>
      <c r="F610" s="374"/>
      <c r="G610" s="375"/>
      <c r="H610" s="347">
        <f>[2]auxiliar!D179</f>
        <v>3</v>
      </c>
      <c r="I610" s="348"/>
      <c r="J610" s="349" t="s">
        <v>372</v>
      </c>
      <c r="K610" s="350"/>
      <c r="L610" s="351" t="str">
        <f>[2]auxiliar!C179</f>
        <v>Señal INTERPRETACIÓN TIPO PEDESTAL</v>
      </c>
      <c r="M610" s="352"/>
      <c r="N610" s="93"/>
      <c r="O610" s="94"/>
      <c r="P610" s="95"/>
      <c r="Q610" s="96"/>
      <c r="R610" s="95"/>
      <c r="S610" s="96"/>
    </row>
    <row r="611" spans="2:19" ht="14.4" customHeight="1" x14ac:dyDescent="0.3">
      <c r="B611" s="363"/>
      <c r="C611" s="363"/>
      <c r="D611" s="353" t="s">
        <v>205</v>
      </c>
      <c r="E611" s="354"/>
      <c r="F611" s="354"/>
      <c r="G611" s="355"/>
      <c r="H611" s="347">
        <f>[2]auxiliar!D180</f>
        <v>4</v>
      </c>
      <c r="I611" s="348"/>
      <c r="J611" s="349" t="s">
        <v>372</v>
      </c>
      <c r="K611" s="350"/>
      <c r="L611" s="351" t="str">
        <f>[2]auxiliar!C180</f>
        <v xml:space="preserve">Señal TIPO INFORMATIVA SERIE C-6 </v>
      </c>
      <c r="M611" s="352"/>
      <c r="N611" s="93"/>
      <c r="O611" s="94"/>
      <c r="P611" s="95"/>
      <c r="Q611" s="96"/>
      <c r="R611" s="95"/>
      <c r="S611" s="96"/>
    </row>
    <row r="612" spans="2:19" ht="24.75" customHeight="1" x14ac:dyDescent="0.3">
      <c r="B612" s="363"/>
      <c r="C612" s="363"/>
      <c r="D612" s="356">
        <v>0</v>
      </c>
      <c r="E612" s="357"/>
      <c r="F612" s="357"/>
      <c r="G612" s="358"/>
      <c r="H612" s="347">
        <f>[2]auxiliar!D181</f>
        <v>4</v>
      </c>
      <c r="I612" s="348"/>
      <c r="J612" s="349" t="s">
        <v>372</v>
      </c>
      <c r="K612" s="350"/>
      <c r="L612" s="351" t="str">
        <f>[2]auxiliar!C181</f>
        <v>Señal TIPO INFORMATIVA SERIE B-4</v>
      </c>
      <c r="M612" s="352"/>
      <c r="N612" s="93"/>
      <c r="O612" s="94"/>
      <c r="P612" s="95"/>
      <c r="Q612" s="96"/>
      <c r="R612" s="95"/>
      <c r="S612" s="96"/>
    </row>
    <row r="613" spans="2:19" ht="14.4" customHeight="1" x14ac:dyDescent="0.3">
      <c r="B613" s="363"/>
      <c r="C613" s="363"/>
      <c r="D613" s="373" t="s">
        <v>140</v>
      </c>
      <c r="E613" s="374"/>
      <c r="F613" s="374"/>
      <c r="G613" s="375"/>
      <c r="H613" s="347">
        <f>[2]auxiliar!D182</f>
        <v>1</v>
      </c>
      <c r="I613" s="348"/>
      <c r="J613" s="349" t="s">
        <v>372</v>
      </c>
      <c r="K613" s="350"/>
      <c r="L613" s="351" t="str">
        <f>[2]auxiliar!C182</f>
        <v>Caseta de Información A= 16.00 m2</v>
      </c>
      <c r="M613" s="352"/>
      <c r="N613" s="93"/>
      <c r="O613" s="94"/>
      <c r="P613" s="95"/>
      <c r="Q613" s="96"/>
      <c r="R613" s="95"/>
      <c r="S613" s="96"/>
    </row>
    <row r="614" spans="2:19" ht="24.75" customHeight="1" x14ac:dyDescent="0.3">
      <c r="B614" s="363"/>
      <c r="C614" s="363"/>
      <c r="D614" s="100" t="s">
        <v>188</v>
      </c>
      <c r="E614" s="136"/>
      <c r="F614" s="136"/>
      <c r="G614" s="136"/>
      <c r="H614" s="136"/>
      <c r="I614" s="136"/>
      <c r="J614" s="136"/>
      <c r="K614" s="136"/>
      <c r="L614" s="136"/>
      <c r="M614" s="136"/>
      <c r="N614" s="136"/>
      <c r="O614" s="136"/>
      <c r="P614" s="136"/>
      <c r="Q614" s="136"/>
      <c r="R614" s="136"/>
      <c r="S614" s="136"/>
    </row>
    <row r="615" spans="2:19" ht="24.75" customHeight="1" x14ac:dyDescent="0.3">
      <c r="B615" s="363"/>
      <c r="C615" s="363"/>
      <c r="D615" s="353" t="s">
        <v>206</v>
      </c>
      <c r="E615" s="354"/>
      <c r="F615" s="354"/>
      <c r="G615" s="355"/>
      <c r="H615" s="347">
        <f>[2]auxiliar!D184</f>
        <v>4</v>
      </c>
      <c r="I615" s="348"/>
      <c r="J615" s="349" t="s">
        <v>372</v>
      </c>
      <c r="K615" s="350"/>
      <c r="L615" s="351" t="str">
        <f>[2]auxiliar!C184</f>
        <v>Señal TIPO orientación O1</v>
      </c>
      <c r="M615" s="352"/>
      <c r="N615" s="93"/>
      <c r="O615" s="94"/>
      <c r="P615" s="95"/>
      <c r="Q615" s="96"/>
      <c r="R615" s="95"/>
      <c r="S615" s="96"/>
    </row>
    <row r="616" spans="2:19" ht="24.75" customHeight="1" x14ac:dyDescent="0.3">
      <c r="B616" s="363"/>
      <c r="C616" s="363"/>
      <c r="D616" s="356">
        <v>0</v>
      </c>
      <c r="E616" s="357"/>
      <c r="F616" s="357"/>
      <c r="G616" s="358"/>
      <c r="H616" s="347">
        <f>[2]auxiliar!D185</f>
        <v>4</v>
      </c>
      <c r="I616" s="348"/>
      <c r="J616" s="349" t="s">
        <v>372</v>
      </c>
      <c r="K616" s="350"/>
      <c r="L616" s="351" t="str">
        <f>[2]auxiliar!C185</f>
        <v xml:space="preserve">Señal TIPO SERIE C-6 </v>
      </c>
      <c r="M616" s="352"/>
      <c r="N616" s="93"/>
      <c r="O616" s="94"/>
      <c r="P616" s="95"/>
      <c r="Q616" s="96"/>
      <c r="R616" s="95"/>
      <c r="S616" s="96"/>
    </row>
    <row r="617" spans="2:19" ht="14.4" customHeight="1" x14ac:dyDescent="0.3">
      <c r="B617" s="363"/>
      <c r="C617" s="363"/>
      <c r="D617" s="100" t="s">
        <v>48</v>
      </c>
      <c r="E617" s="136"/>
      <c r="F617" s="136"/>
      <c r="G617" s="136"/>
      <c r="H617" s="136"/>
      <c r="I617" s="136"/>
      <c r="J617" s="136"/>
      <c r="K617" s="136"/>
      <c r="L617" s="136"/>
      <c r="M617" s="136"/>
      <c r="N617" s="136"/>
      <c r="O617" s="136"/>
      <c r="P617" s="136"/>
      <c r="Q617" s="136"/>
      <c r="R617" s="136"/>
      <c r="S617" s="136"/>
    </row>
    <row r="618" spans="2:19" ht="24.75" customHeight="1" x14ac:dyDescent="0.3">
      <c r="B618" s="363"/>
      <c r="C618" s="363"/>
      <c r="D618" s="373" t="s">
        <v>141</v>
      </c>
      <c r="E618" s="374"/>
      <c r="F618" s="374"/>
      <c r="G618" s="375"/>
      <c r="H618" s="347">
        <f>[2]auxiliar!D187</f>
        <v>225</v>
      </c>
      <c r="I618" s="348"/>
      <c r="J618" s="349" t="s">
        <v>372</v>
      </c>
      <c r="K618" s="350"/>
      <c r="L618" s="351" t="str">
        <f>[2]auxiliar!C187</f>
        <v xml:space="preserve"> Metros Lineales</v>
      </c>
      <c r="M618" s="352"/>
      <c r="N618" s="93"/>
      <c r="O618" s="94"/>
      <c r="P618" s="95"/>
      <c r="Q618" s="96"/>
      <c r="R618" s="95"/>
      <c r="S618" s="96"/>
    </row>
    <row r="619" spans="2:19" ht="24.75" customHeight="1" x14ac:dyDescent="0.3">
      <c r="B619" s="363"/>
      <c r="C619" s="363"/>
      <c r="D619" s="100" t="s">
        <v>52</v>
      </c>
      <c r="E619" s="136"/>
      <c r="F619" s="136"/>
      <c r="G619" s="136"/>
      <c r="H619" s="136"/>
      <c r="I619" s="136"/>
      <c r="J619" s="136"/>
      <c r="K619" s="136"/>
      <c r="L619" s="136"/>
      <c r="M619" s="136"/>
      <c r="N619" s="136"/>
      <c r="O619" s="136"/>
      <c r="P619" s="136"/>
      <c r="Q619" s="136"/>
      <c r="R619" s="136"/>
      <c r="S619" s="136"/>
    </row>
    <row r="620" spans="2:19" ht="24.75" customHeight="1" x14ac:dyDescent="0.3">
      <c r="B620" s="363"/>
      <c r="C620" s="363"/>
      <c r="D620" s="373" t="s">
        <v>142</v>
      </c>
      <c r="E620" s="374"/>
      <c r="F620" s="374"/>
      <c r="G620" s="375"/>
      <c r="H620" s="347">
        <f>[2]auxiliar!D189</f>
        <v>1</v>
      </c>
      <c r="I620" s="348"/>
      <c r="J620" s="349" t="s">
        <v>372</v>
      </c>
      <c r="K620" s="350"/>
      <c r="L620" s="351" t="str">
        <f>[2]auxiliar!C189</f>
        <v>Estacionamiento A= 1081.50 m2</v>
      </c>
      <c r="M620" s="352"/>
      <c r="N620" s="93"/>
      <c r="O620" s="94"/>
      <c r="P620" s="95"/>
      <c r="Q620" s="96"/>
      <c r="R620" s="95"/>
      <c r="S620" s="96"/>
    </row>
    <row r="621" spans="2:19" ht="24.75" customHeight="1" x14ac:dyDescent="0.3">
      <c r="B621" s="363"/>
      <c r="C621" s="363"/>
      <c r="D621" s="373" t="s">
        <v>143</v>
      </c>
      <c r="E621" s="374"/>
      <c r="F621" s="374"/>
      <c r="G621" s="375"/>
      <c r="H621" s="347">
        <f>[2]auxiliar!D190</f>
        <v>1</v>
      </c>
      <c r="I621" s="348"/>
      <c r="J621" s="349" t="s">
        <v>372</v>
      </c>
      <c r="K621" s="350"/>
      <c r="L621" s="351" t="str">
        <f>[2]auxiliar!C190</f>
        <v>Estacionamiento   A= 100.00 m2</v>
      </c>
      <c r="M621" s="352"/>
      <c r="N621" s="93"/>
      <c r="O621" s="94"/>
      <c r="P621" s="95"/>
      <c r="Q621" s="96"/>
      <c r="R621" s="95"/>
      <c r="S621" s="96"/>
    </row>
    <row r="622" spans="2:19" ht="24.75" customHeight="1" x14ac:dyDescent="0.3">
      <c r="B622" s="363"/>
      <c r="C622" s="363"/>
      <c r="D622" s="373" t="s">
        <v>144</v>
      </c>
      <c r="E622" s="374"/>
      <c r="F622" s="374"/>
      <c r="G622" s="375"/>
      <c r="H622" s="347">
        <f>[2]auxiliar!D191</f>
        <v>1</v>
      </c>
      <c r="I622" s="348"/>
      <c r="J622" s="349" t="s">
        <v>372</v>
      </c>
      <c r="K622" s="350"/>
      <c r="L622" s="351" t="str">
        <f>[2]auxiliar!C191</f>
        <v>Estacionamiento   A= 100.00 m2</v>
      </c>
      <c r="M622" s="352"/>
      <c r="N622" s="93"/>
      <c r="O622" s="94"/>
      <c r="P622" s="95"/>
      <c r="Q622" s="96"/>
      <c r="R622" s="95"/>
      <c r="S622" s="96"/>
    </row>
    <row r="623" spans="2:19" ht="14.4" customHeight="1" x14ac:dyDescent="0.3">
      <c r="B623" s="363"/>
      <c r="C623" s="363"/>
      <c r="D623" s="100" t="s">
        <v>56</v>
      </c>
      <c r="E623" s="136"/>
      <c r="F623" s="136"/>
      <c r="G623" s="136"/>
      <c r="H623" s="136"/>
      <c r="I623" s="136"/>
      <c r="J623" s="136"/>
      <c r="K623" s="136"/>
      <c r="L623" s="136"/>
      <c r="M623" s="136"/>
      <c r="N623" s="136"/>
      <c r="O623" s="136"/>
      <c r="P623" s="136"/>
      <c r="Q623" s="136"/>
      <c r="R623" s="136"/>
      <c r="S623" s="136"/>
    </row>
    <row r="624" spans="2:19" ht="24.75" customHeight="1" x14ac:dyDescent="0.3">
      <c r="B624" s="363"/>
      <c r="C624" s="363"/>
      <c r="D624" s="373" t="s">
        <v>145</v>
      </c>
      <c r="E624" s="374"/>
      <c r="F624" s="374"/>
      <c r="G624" s="375"/>
      <c r="H624" s="347">
        <f>[2]auxiliar!D193</f>
        <v>1</v>
      </c>
      <c r="I624" s="348"/>
      <c r="J624" s="349" t="s">
        <v>372</v>
      </c>
      <c r="K624" s="350"/>
      <c r="L624" s="351" t="str">
        <f>[2]auxiliar!C193</f>
        <v>Muros de Interpretación A= 10.00 m2</v>
      </c>
      <c r="M624" s="352"/>
      <c r="N624" s="93"/>
      <c r="O624" s="94"/>
      <c r="P624" s="95"/>
      <c r="Q624" s="96"/>
      <c r="R624" s="95"/>
      <c r="S624" s="96"/>
    </row>
    <row r="625" spans="2:19" ht="14.4" customHeight="1" x14ac:dyDescent="0.3">
      <c r="B625" s="363"/>
      <c r="C625" s="363"/>
      <c r="D625" s="373" t="s">
        <v>146</v>
      </c>
      <c r="E625" s="374"/>
      <c r="F625" s="374"/>
      <c r="G625" s="375"/>
      <c r="H625" s="347">
        <f>[2]auxiliar!D194</f>
        <v>2</v>
      </c>
      <c r="I625" s="348"/>
      <c r="J625" s="349" t="s">
        <v>372</v>
      </c>
      <c r="K625" s="350"/>
      <c r="L625" s="351" t="str">
        <f>[2]auxiliar!C194</f>
        <v>Muros de Interpretación A= 10.00 m2</v>
      </c>
      <c r="M625" s="352"/>
      <c r="N625" s="93"/>
      <c r="O625" s="94"/>
      <c r="P625" s="95"/>
      <c r="Q625" s="96"/>
      <c r="R625" s="95"/>
      <c r="S625" s="96"/>
    </row>
    <row r="626" spans="2:19" ht="24.75" customHeight="1" x14ac:dyDescent="0.3">
      <c r="B626" s="363"/>
      <c r="C626" s="363"/>
      <c r="D626" s="373" t="s">
        <v>147</v>
      </c>
      <c r="E626" s="374"/>
      <c r="F626" s="374"/>
      <c r="G626" s="375"/>
      <c r="H626" s="347">
        <f>[2]auxiliar!D195</f>
        <v>2</v>
      </c>
      <c r="I626" s="348"/>
      <c r="J626" s="349" t="s">
        <v>372</v>
      </c>
      <c r="K626" s="350"/>
      <c r="L626" s="351" t="str">
        <f>[2]auxiliar!C195</f>
        <v>Muros de Interpretación A= 10.00 m2</v>
      </c>
      <c r="M626" s="352"/>
      <c r="N626" s="93"/>
      <c r="O626" s="94"/>
      <c r="P626" s="95"/>
      <c r="Q626" s="96"/>
      <c r="R626" s="95"/>
      <c r="S626" s="96"/>
    </row>
    <row r="627" spans="2:19" ht="24.75" customHeight="1" x14ac:dyDescent="0.3">
      <c r="B627" s="363"/>
      <c r="C627" s="363"/>
      <c r="D627" s="373" t="s">
        <v>148</v>
      </c>
      <c r="E627" s="374"/>
      <c r="F627" s="374"/>
      <c r="G627" s="375"/>
      <c r="H627" s="347">
        <f>[2]auxiliar!D196</f>
        <v>4</v>
      </c>
      <c r="I627" s="348"/>
      <c r="J627" s="349" t="s">
        <v>372</v>
      </c>
      <c r="K627" s="350"/>
      <c r="L627" s="351" t="str">
        <f>[2]auxiliar!C196</f>
        <v>Muros de Interpretación A= 10.00 m2</v>
      </c>
      <c r="M627" s="352"/>
      <c r="N627" s="93"/>
      <c r="O627" s="94"/>
      <c r="P627" s="95"/>
      <c r="Q627" s="96"/>
      <c r="R627" s="95"/>
      <c r="S627" s="96"/>
    </row>
    <row r="628" spans="2:19" ht="24.75" customHeight="1" x14ac:dyDescent="0.3">
      <c r="B628" s="363"/>
      <c r="C628" s="363"/>
      <c r="D628" s="373" t="s">
        <v>149</v>
      </c>
      <c r="E628" s="374"/>
      <c r="F628" s="374"/>
      <c r="G628" s="375"/>
      <c r="H628" s="347">
        <f>[2]auxiliar!D197</f>
        <v>1</v>
      </c>
      <c r="I628" s="348"/>
      <c r="J628" s="349" t="s">
        <v>372</v>
      </c>
      <c r="K628" s="350"/>
      <c r="L628" s="351" t="str">
        <f>[2]auxiliar!C197</f>
        <v>Centro de Interpretación   A= 500.00 m2</v>
      </c>
      <c r="M628" s="352"/>
      <c r="N628" s="93"/>
      <c r="O628" s="94"/>
      <c r="P628" s="95"/>
      <c r="Q628" s="96"/>
      <c r="R628" s="95"/>
      <c r="S628" s="96"/>
    </row>
    <row r="629" spans="2:19" ht="24.75" customHeight="1" x14ac:dyDescent="0.3">
      <c r="B629" s="363"/>
      <c r="C629" s="363"/>
      <c r="D629" s="100" t="s">
        <v>150</v>
      </c>
      <c r="E629" s="136"/>
      <c r="F629" s="136"/>
      <c r="G629" s="136"/>
      <c r="H629" s="136"/>
      <c r="I629" s="136"/>
      <c r="J629" s="136"/>
      <c r="K629" s="136"/>
      <c r="L629" s="136"/>
      <c r="M629" s="136"/>
      <c r="N629" s="136"/>
      <c r="O629" s="136"/>
      <c r="P629" s="136"/>
      <c r="Q629" s="136"/>
      <c r="R629" s="136"/>
      <c r="S629" s="136"/>
    </row>
    <row r="630" spans="2:19" ht="24.75" customHeight="1" x14ac:dyDescent="0.3">
      <c r="B630" s="363"/>
      <c r="C630" s="363"/>
      <c r="D630" s="373" t="s">
        <v>151</v>
      </c>
      <c r="E630" s="374"/>
      <c r="F630" s="374"/>
      <c r="G630" s="375"/>
      <c r="H630" s="347">
        <f>[2]auxiliar!D199</f>
        <v>740</v>
      </c>
      <c r="I630" s="348"/>
      <c r="J630" s="349" t="s">
        <v>372</v>
      </c>
      <c r="K630" s="350"/>
      <c r="L630" s="351" t="str">
        <f>[2]auxiliar!C199</f>
        <v>Metros Lineales</v>
      </c>
      <c r="M630" s="352"/>
      <c r="N630" s="93"/>
      <c r="O630" s="94"/>
      <c r="P630" s="95"/>
      <c r="Q630" s="96"/>
      <c r="R630" s="95"/>
      <c r="S630" s="96"/>
    </row>
    <row r="631" spans="2:19" ht="14.4" customHeight="1" x14ac:dyDescent="0.3">
      <c r="B631" s="363"/>
      <c r="C631" s="363"/>
      <c r="D631" s="100" t="s">
        <v>67</v>
      </c>
      <c r="E631" s="136"/>
      <c r="F631" s="136"/>
      <c r="G631" s="136"/>
      <c r="H631" s="136"/>
      <c r="I631" s="136"/>
      <c r="J631" s="136"/>
      <c r="K631" s="136"/>
      <c r="L631" s="136"/>
      <c r="M631" s="136"/>
      <c r="N631" s="136"/>
      <c r="O631" s="136"/>
      <c r="P631" s="136"/>
      <c r="Q631" s="136"/>
      <c r="R631" s="136"/>
      <c r="S631" s="136"/>
    </row>
    <row r="632" spans="2:19" ht="24.75" customHeight="1" x14ac:dyDescent="0.3">
      <c r="B632" s="363"/>
      <c r="C632" s="363"/>
      <c r="D632" s="373" t="s">
        <v>152</v>
      </c>
      <c r="E632" s="374"/>
      <c r="F632" s="374"/>
      <c r="G632" s="375"/>
      <c r="H632" s="347">
        <f>[2]auxiliar!D201</f>
        <v>2</v>
      </c>
      <c r="I632" s="348"/>
      <c r="J632" s="349" t="s">
        <v>372</v>
      </c>
      <c r="K632" s="350"/>
      <c r="L632" s="351" t="str">
        <f>[2]auxiliar!C201</f>
        <v>Parador de Descanso TIPO 3</v>
      </c>
      <c r="M632" s="352"/>
      <c r="N632" s="93"/>
      <c r="O632" s="94"/>
      <c r="P632" s="95"/>
      <c r="Q632" s="96"/>
      <c r="R632" s="95"/>
      <c r="S632" s="96"/>
    </row>
    <row r="633" spans="2:19" ht="24.75" customHeight="1" x14ac:dyDescent="0.3">
      <c r="B633" s="363"/>
      <c r="C633" s="363"/>
      <c r="D633" s="373" t="s">
        <v>153</v>
      </c>
      <c r="E633" s="374"/>
      <c r="F633" s="374"/>
      <c r="G633" s="375"/>
      <c r="H633" s="347">
        <f>[2]auxiliar!D202</f>
        <v>3</v>
      </c>
      <c r="I633" s="348"/>
      <c r="J633" s="349" t="s">
        <v>372</v>
      </c>
      <c r="K633" s="350"/>
      <c r="L633" s="351" t="str">
        <f>[2]auxiliar!C202</f>
        <v>Parador de Descanso TIPO 3</v>
      </c>
      <c r="M633" s="352"/>
      <c r="N633" s="93"/>
      <c r="O633" s="94"/>
      <c r="P633" s="95"/>
      <c r="Q633" s="96"/>
      <c r="R633" s="95"/>
      <c r="S633" s="96"/>
    </row>
    <row r="634" spans="2:19" ht="24.75" customHeight="1" x14ac:dyDescent="0.3">
      <c r="B634" s="363"/>
      <c r="C634" s="363"/>
      <c r="D634" s="373" t="s">
        <v>154</v>
      </c>
      <c r="E634" s="374"/>
      <c r="F634" s="374"/>
      <c r="G634" s="375"/>
      <c r="H634" s="347">
        <f>[2]auxiliar!D203</f>
        <v>1</v>
      </c>
      <c r="I634" s="348"/>
      <c r="J634" s="349" t="s">
        <v>372</v>
      </c>
      <c r="K634" s="350"/>
      <c r="L634" s="351" t="str">
        <f>[2]auxiliar!C203</f>
        <v>Parador de Descanso TIPO 1</v>
      </c>
      <c r="M634" s="352"/>
      <c r="N634" s="93"/>
      <c r="O634" s="94"/>
      <c r="P634" s="95"/>
      <c r="Q634" s="96"/>
      <c r="R634" s="95"/>
      <c r="S634" s="96"/>
    </row>
    <row r="635" spans="2:19" ht="14.4" customHeight="1" x14ac:dyDescent="0.3">
      <c r="B635" s="363"/>
      <c r="C635" s="363"/>
      <c r="D635" s="373" t="s">
        <v>155</v>
      </c>
      <c r="E635" s="374"/>
      <c r="F635" s="374"/>
      <c r="G635" s="375"/>
      <c r="H635" s="347">
        <f>[2]auxiliar!D204</f>
        <v>4</v>
      </c>
      <c r="I635" s="348"/>
      <c r="J635" s="349" t="s">
        <v>372</v>
      </c>
      <c r="K635" s="350"/>
      <c r="L635" s="351" t="str">
        <f>[2]auxiliar!C204</f>
        <v>Parador de Descanso TIPO 1</v>
      </c>
      <c r="M635" s="352"/>
      <c r="N635" s="93"/>
      <c r="O635" s="94"/>
      <c r="P635" s="95"/>
      <c r="Q635" s="96"/>
      <c r="R635" s="95"/>
      <c r="S635" s="96"/>
    </row>
    <row r="636" spans="2:19" ht="24.75" customHeight="1" x14ac:dyDescent="0.3">
      <c r="B636" s="363"/>
      <c r="C636" s="363"/>
      <c r="D636" s="373" t="s">
        <v>156</v>
      </c>
      <c r="E636" s="374"/>
      <c r="F636" s="374"/>
      <c r="G636" s="375"/>
      <c r="H636" s="347">
        <f>[2]auxiliar!D205</f>
        <v>1</v>
      </c>
      <c r="I636" s="348"/>
      <c r="J636" s="349" t="s">
        <v>372</v>
      </c>
      <c r="K636" s="350"/>
      <c r="L636" s="351" t="str">
        <f>[2]auxiliar!C205</f>
        <v>Parador de Descanso TIPO 1</v>
      </c>
      <c r="M636" s="352"/>
      <c r="N636" s="93"/>
      <c r="O636" s="94"/>
      <c r="P636" s="95"/>
      <c r="Q636" s="96"/>
      <c r="R636" s="95"/>
      <c r="S636" s="96"/>
    </row>
    <row r="637" spans="2:19" ht="14.4" customHeight="1" x14ac:dyDescent="0.3">
      <c r="B637" s="363"/>
      <c r="C637" s="363"/>
      <c r="D637" s="100" t="s">
        <v>135</v>
      </c>
      <c r="E637" s="136"/>
      <c r="F637" s="136"/>
      <c r="G637" s="136"/>
      <c r="H637" s="136"/>
      <c r="I637" s="136"/>
      <c r="J637" s="136"/>
      <c r="K637" s="136"/>
      <c r="L637" s="136"/>
      <c r="M637" s="136"/>
      <c r="N637" s="136"/>
      <c r="O637" s="136"/>
      <c r="P637" s="136"/>
      <c r="Q637" s="136"/>
      <c r="R637" s="136"/>
      <c r="S637" s="136"/>
    </row>
    <row r="638" spans="2:19" ht="14.4" customHeight="1" x14ac:dyDescent="0.3">
      <c r="B638" s="363"/>
      <c r="C638" s="363"/>
      <c r="D638" s="373" t="s">
        <v>157</v>
      </c>
      <c r="E638" s="374"/>
      <c r="F638" s="374"/>
      <c r="G638" s="375"/>
      <c r="H638" s="347">
        <f>[2]auxiliar!D207</f>
        <v>1</v>
      </c>
      <c r="I638" s="348"/>
      <c r="J638" s="349" t="s">
        <v>372</v>
      </c>
      <c r="K638" s="350"/>
      <c r="L638" s="351" t="str">
        <f>[2]auxiliar!C207</f>
        <v>Mirador A= 800.00 m2</v>
      </c>
      <c r="M638" s="352"/>
      <c r="N638" s="93"/>
      <c r="O638" s="94"/>
      <c r="P638" s="95"/>
      <c r="Q638" s="96"/>
      <c r="R638" s="95"/>
      <c r="S638" s="96"/>
    </row>
    <row r="639" spans="2:19" ht="24.75" customHeight="1" x14ac:dyDescent="0.3">
      <c r="B639" s="363"/>
      <c r="C639" s="363"/>
      <c r="D639" s="373" t="s">
        <v>158</v>
      </c>
      <c r="E639" s="374"/>
      <c r="F639" s="374"/>
      <c r="G639" s="375"/>
      <c r="H639" s="347">
        <f>[2]auxiliar!D208</f>
        <v>3</v>
      </c>
      <c r="I639" s="348"/>
      <c r="J639" s="349" t="s">
        <v>372</v>
      </c>
      <c r="K639" s="350"/>
      <c r="L639" s="351" t="str">
        <f>[2]auxiliar!C208</f>
        <v>Mirador  A= 150.00 m2</v>
      </c>
      <c r="M639" s="352"/>
      <c r="N639" s="93"/>
      <c r="O639" s="94"/>
      <c r="P639" s="95"/>
      <c r="Q639" s="96"/>
      <c r="R639" s="95"/>
      <c r="S639" s="96"/>
    </row>
    <row r="640" spans="2:19" ht="24.75" customHeight="1" x14ac:dyDescent="0.3">
      <c r="B640" s="363"/>
      <c r="C640" s="363"/>
      <c r="D640" s="373" t="s">
        <v>159</v>
      </c>
      <c r="E640" s="374"/>
      <c r="F640" s="374"/>
      <c r="G640" s="375"/>
      <c r="H640" s="347">
        <f>[2]auxiliar!D209</f>
        <v>1</v>
      </c>
      <c r="I640" s="348"/>
      <c r="J640" s="349" t="s">
        <v>372</v>
      </c>
      <c r="K640" s="350"/>
      <c r="L640" s="351" t="str">
        <f>[2]auxiliar!C209</f>
        <v>Mirador  A= 150.00 m2</v>
      </c>
      <c r="M640" s="352"/>
      <c r="N640" s="93"/>
      <c r="O640" s="94"/>
      <c r="P640" s="95"/>
      <c r="Q640" s="96"/>
      <c r="R640" s="95"/>
      <c r="S640" s="96"/>
    </row>
    <row r="641" spans="2:19" ht="24.75" customHeight="1" x14ac:dyDescent="0.3">
      <c r="B641" s="363"/>
      <c r="C641" s="363"/>
      <c r="D641" s="100" t="s">
        <v>77</v>
      </c>
      <c r="E641" s="136"/>
      <c r="F641" s="136"/>
      <c r="G641" s="136"/>
      <c r="H641" s="136"/>
      <c r="I641" s="136"/>
      <c r="J641" s="136"/>
      <c r="K641" s="136"/>
      <c r="L641" s="136"/>
      <c r="M641" s="136"/>
      <c r="N641" s="136"/>
      <c r="O641" s="136"/>
      <c r="P641" s="136"/>
      <c r="Q641" s="136"/>
      <c r="R641" s="136"/>
      <c r="S641" s="136"/>
    </row>
    <row r="642" spans="2:19" ht="24.75" customHeight="1" x14ac:dyDescent="0.3">
      <c r="B642" s="363"/>
      <c r="C642" s="363"/>
      <c r="D642" s="373" t="s">
        <v>160</v>
      </c>
      <c r="E642" s="374"/>
      <c r="F642" s="374"/>
      <c r="G642" s="375"/>
      <c r="H642" s="347">
        <f>[2]auxiliar!D211</f>
        <v>1</v>
      </c>
      <c r="I642" s="348"/>
      <c r="J642" s="349" t="s">
        <v>372</v>
      </c>
      <c r="K642" s="350"/>
      <c r="L642" s="351" t="str">
        <f>[2]auxiliar!C211</f>
        <v>Área de Exposición Cultural    A= 200.00 m2</v>
      </c>
      <c r="M642" s="352"/>
      <c r="N642" s="93"/>
      <c r="O642" s="94"/>
      <c r="P642" s="95"/>
      <c r="Q642" s="96"/>
      <c r="R642" s="95"/>
      <c r="S642" s="96"/>
    </row>
    <row r="643" spans="2:19" ht="14.4" customHeight="1" x14ac:dyDescent="0.3">
      <c r="B643" s="363"/>
      <c r="C643" s="363"/>
      <c r="D643" s="133" t="s">
        <v>161</v>
      </c>
      <c r="E643" s="134"/>
      <c r="F643" s="134"/>
      <c r="G643" s="134"/>
      <c r="H643" s="134"/>
      <c r="I643" s="134"/>
      <c r="J643" s="134"/>
      <c r="K643" s="134"/>
      <c r="L643" s="134"/>
      <c r="M643" s="134"/>
      <c r="N643" s="134"/>
      <c r="O643" s="134"/>
      <c r="P643" s="134"/>
      <c r="Q643" s="134"/>
      <c r="R643" s="134"/>
      <c r="S643" s="135"/>
    </row>
    <row r="644" spans="2:19" ht="48.6" customHeight="1" x14ac:dyDescent="0.3">
      <c r="B644" s="363"/>
      <c r="C644" s="363"/>
      <c r="D644" s="100" t="s">
        <v>39</v>
      </c>
      <c r="E644" s="136"/>
      <c r="F644" s="136"/>
      <c r="G644" s="136"/>
      <c r="H644" s="136"/>
      <c r="I644" s="136"/>
      <c r="J644" s="136"/>
      <c r="K644" s="136"/>
      <c r="L644" s="136"/>
      <c r="M644" s="136"/>
      <c r="N644" s="136"/>
      <c r="O644" s="136"/>
      <c r="P644" s="136"/>
      <c r="Q644" s="136"/>
      <c r="R644" s="136"/>
      <c r="S644" s="136"/>
    </row>
    <row r="645" spans="2:19" ht="48.6" customHeight="1" x14ac:dyDescent="0.3">
      <c r="B645" s="363"/>
      <c r="C645" s="363"/>
      <c r="D645" s="353" t="s">
        <v>207</v>
      </c>
      <c r="E645" s="354"/>
      <c r="F645" s="354"/>
      <c r="G645" s="355"/>
      <c r="H645" s="347">
        <f>[2]auxiliar!D214</f>
        <v>14</v>
      </c>
      <c r="I645" s="348"/>
      <c r="J645" s="349" t="s">
        <v>373</v>
      </c>
      <c r="K645" s="350"/>
      <c r="L645" s="351" t="str">
        <f>[2]auxiliar!C214</f>
        <v xml:space="preserve">Señal de Orientación tipo O2 TRAMO PEATONAL </v>
      </c>
      <c r="M645" s="352"/>
      <c r="N645" s="93"/>
      <c r="O645" s="94"/>
      <c r="P645" s="95"/>
      <c r="Q645" s="96"/>
      <c r="R645" s="95"/>
      <c r="S645" s="96"/>
    </row>
    <row r="646" spans="2:19" ht="14.4" customHeight="1" x14ac:dyDescent="0.3">
      <c r="B646" s="363"/>
      <c r="C646" s="363"/>
      <c r="D646" s="356">
        <v>0</v>
      </c>
      <c r="E646" s="357"/>
      <c r="F646" s="357"/>
      <c r="G646" s="358"/>
      <c r="H646" s="347">
        <f>[2]auxiliar!D215</f>
        <v>20</v>
      </c>
      <c r="I646" s="348"/>
      <c r="J646" s="349" t="s">
        <v>373</v>
      </c>
      <c r="K646" s="350"/>
      <c r="L646" s="351" t="str">
        <f>[2]auxiliar!C215</f>
        <v xml:space="preserve">Señal TIPO REFERENCIA TIPO FLECHA DE PIEDRA </v>
      </c>
      <c r="M646" s="352"/>
      <c r="N646" s="93"/>
      <c r="O646" s="94"/>
      <c r="P646" s="95"/>
      <c r="Q646" s="96"/>
      <c r="R646" s="95"/>
      <c r="S646" s="96"/>
    </row>
    <row r="647" spans="2:19" ht="38.4" customHeight="1" x14ac:dyDescent="0.3">
      <c r="B647" s="363"/>
      <c r="C647" s="363"/>
      <c r="D647" s="373" t="s">
        <v>208</v>
      </c>
      <c r="E647" s="374"/>
      <c r="F647" s="374"/>
      <c r="G647" s="375"/>
      <c r="H647" s="347">
        <f>[2]auxiliar!D216</f>
        <v>9</v>
      </c>
      <c r="I647" s="348"/>
      <c r="J647" s="349" t="s">
        <v>373</v>
      </c>
      <c r="K647" s="350"/>
      <c r="L647" s="351" t="str">
        <f>[2]auxiliar!C216</f>
        <v xml:space="preserve"> Señal de Orientación tipo O1 </v>
      </c>
      <c r="M647" s="352"/>
      <c r="N647" s="93"/>
      <c r="O647" s="94"/>
      <c r="P647" s="95"/>
      <c r="Q647" s="96"/>
      <c r="R647" s="95"/>
      <c r="S647" s="96"/>
    </row>
    <row r="648" spans="2:19" ht="38.4" customHeight="1" x14ac:dyDescent="0.3">
      <c r="B648" s="363"/>
      <c r="C648" s="363"/>
      <c r="D648" s="373" t="s">
        <v>162</v>
      </c>
      <c r="E648" s="374"/>
      <c r="F648" s="374"/>
      <c r="G648" s="375"/>
      <c r="H648" s="347">
        <f>[2]auxiliar!D217</f>
        <v>1</v>
      </c>
      <c r="I648" s="348"/>
      <c r="J648" s="349" t="s">
        <v>373</v>
      </c>
      <c r="K648" s="350"/>
      <c r="L648" s="351" t="str">
        <f>[2]auxiliar!C217</f>
        <v>Caseta de Información A= 16.00 m2</v>
      </c>
      <c r="M648" s="352"/>
      <c r="N648" s="93"/>
      <c r="O648" s="94"/>
      <c r="P648" s="95"/>
      <c r="Q648" s="96"/>
      <c r="R648" s="95"/>
      <c r="S648" s="96"/>
    </row>
    <row r="649" spans="2:19" ht="38.4" customHeight="1" x14ac:dyDescent="0.3">
      <c r="B649" s="363"/>
      <c r="C649" s="363"/>
      <c r="D649" s="100" t="s">
        <v>188</v>
      </c>
      <c r="E649" s="136"/>
      <c r="F649" s="136"/>
      <c r="G649" s="136"/>
      <c r="H649" s="136"/>
      <c r="I649" s="136"/>
      <c r="J649" s="136"/>
      <c r="K649" s="136"/>
      <c r="L649" s="136"/>
      <c r="M649" s="136"/>
      <c r="N649" s="136"/>
      <c r="O649" s="136"/>
      <c r="P649" s="136"/>
      <c r="Q649" s="136"/>
      <c r="R649" s="136"/>
      <c r="S649" s="136"/>
    </row>
    <row r="650" spans="2:19" ht="38.4" customHeight="1" x14ac:dyDescent="0.3">
      <c r="B650" s="363"/>
      <c r="C650" s="363"/>
      <c r="D650" s="373" t="s">
        <v>209</v>
      </c>
      <c r="E650" s="374"/>
      <c r="F650" s="374"/>
      <c r="G650" s="375"/>
      <c r="H650" s="347">
        <f>[2]auxiliar!D219</f>
        <v>10</v>
      </c>
      <c r="I650" s="348"/>
      <c r="J650" s="349" t="s">
        <v>373</v>
      </c>
      <c r="K650" s="350"/>
      <c r="L650" s="351" t="str">
        <f>[2]auxiliar!C219</f>
        <v>Señal de Orientación tipo O1</v>
      </c>
      <c r="M650" s="352"/>
      <c r="N650" s="93"/>
      <c r="O650" s="94"/>
      <c r="P650" s="95"/>
      <c r="Q650" s="96"/>
      <c r="R650" s="95"/>
      <c r="S650" s="96"/>
    </row>
    <row r="651" spans="2:19" ht="38.4" customHeight="1" x14ac:dyDescent="0.3">
      <c r="B651" s="363"/>
      <c r="C651" s="363"/>
      <c r="D651" s="373" t="s">
        <v>207</v>
      </c>
      <c r="E651" s="374"/>
      <c r="F651" s="374"/>
      <c r="G651" s="375"/>
      <c r="H651" s="347">
        <f>[2]auxiliar!D220</f>
        <v>10</v>
      </c>
      <c r="I651" s="348"/>
      <c r="J651" s="349" t="s">
        <v>373</v>
      </c>
      <c r="K651" s="350"/>
      <c r="L651" s="351" t="str">
        <f>[2]auxiliar!C220</f>
        <v>Señal de Orientación tipo O1</v>
      </c>
      <c r="M651" s="352"/>
      <c r="N651" s="93"/>
      <c r="O651" s="94"/>
      <c r="P651" s="95"/>
      <c r="Q651" s="96"/>
      <c r="R651" s="95"/>
      <c r="S651" s="96"/>
    </row>
    <row r="652" spans="2:19" ht="38.4" customHeight="1" x14ac:dyDescent="0.3">
      <c r="B652" s="363"/>
      <c r="C652" s="363"/>
      <c r="D652" s="100" t="s">
        <v>56</v>
      </c>
      <c r="E652" s="136"/>
      <c r="F652" s="136"/>
      <c r="G652" s="136"/>
      <c r="H652" s="136"/>
      <c r="I652" s="136"/>
      <c r="J652" s="136"/>
      <c r="K652" s="136"/>
      <c r="L652" s="136"/>
      <c r="M652" s="136"/>
      <c r="N652" s="136"/>
      <c r="O652" s="136"/>
      <c r="P652" s="136"/>
      <c r="Q652" s="136"/>
      <c r="R652" s="136"/>
      <c r="S652" s="136"/>
    </row>
    <row r="653" spans="2:19" ht="38.4" customHeight="1" x14ac:dyDescent="0.3">
      <c r="B653" s="363"/>
      <c r="C653" s="363"/>
      <c r="D653" s="373" t="s">
        <v>163</v>
      </c>
      <c r="E653" s="374"/>
      <c r="F653" s="374"/>
      <c r="G653" s="375"/>
      <c r="H653" s="347">
        <f>[2]auxiliar!D222</f>
        <v>2</v>
      </c>
      <c r="I653" s="348"/>
      <c r="J653" s="349" t="s">
        <v>373</v>
      </c>
      <c r="K653" s="350"/>
      <c r="L653" s="351" t="str">
        <f>[2]auxiliar!C222</f>
        <v>Muros de Interpretación A= 10.00 m2</v>
      </c>
      <c r="M653" s="352"/>
      <c r="N653" s="93"/>
      <c r="O653" s="94"/>
      <c r="P653" s="95"/>
      <c r="Q653" s="96"/>
      <c r="R653" s="95"/>
      <c r="S653" s="96"/>
    </row>
    <row r="654" spans="2:19" ht="14.4" customHeight="1" x14ac:dyDescent="0.3">
      <c r="B654" s="363"/>
      <c r="C654" s="363"/>
      <c r="D654" s="373" t="s">
        <v>164</v>
      </c>
      <c r="E654" s="374"/>
      <c r="F654" s="374"/>
      <c r="G654" s="375"/>
      <c r="H654" s="347">
        <f>[2]auxiliar!D223</f>
        <v>2</v>
      </c>
      <c r="I654" s="348"/>
      <c r="J654" s="349" t="s">
        <v>373</v>
      </c>
      <c r="K654" s="350"/>
      <c r="L654" s="351" t="str">
        <f>[2]auxiliar!C223</f>
        <v>Muros de Interpretación A= 10.00 m2</v>
      </c>
      <c r="M654" s="352"/>
      <c r="N654" s="93"/>
      <c r="O654" s="94"/>
      <c r="P654" s="95"/>
      <c r="Q654" s="96"/>
      <c r="R654" s="95"/>
      <c r="S654" s="96"/>
    </row>
    <row r="655" spans="2:19" ht="56.4" customHeight="1" x14ac:dyDescent="0.3">
      <c r="B655" s="363"/>
      <c r="C655" s="363"/>
      <c r="D655" s="373" t="s">
        <v>165</v>
      </c>
      <c r="E655" s="374"/>
      <c r="F655" s="374"/>
      <c r="G655" s="375"/>
      <c r="H655" s="347">
        <f>[2]auxiliar!D224</f>
        <v>2</v>
      </c>
      <c r="I655" s="348"/>
      <c r="J655" s="349" t="s">
        <v>373</v>
      </c>
      <c r="K655" s="350"/>
      <c r="L655" s="351" t="str">
        <f>[2]auxiliar!C224</f>
        <v>Muros de Interpretación A= 10.00 m2</v>
      </c>
      <c r="M655" s="352"/>
      <c r="N655" s="93"/>
      <c r="O655" s="94"/>
      <c r="P655" s="95"/>
      <c r="Q655" s="96"/>
      <c r="R655" s="95"/>
      <c r="S655" s="96"/>
    </row>
    <row r="656" spans="2:19" ht="14.4" customHeight="1" x14ac:dyDescent="0.3">
      <c r="B656" s="363"/>
      <c r="C656" s="363"/>
      <c r="D656" s="373" t="s">
        <v>166</v>
      </c>
      <c r="E656" s="374"/>
      <c r="F656" s="374"/>
      <c r="G656" s="375"/>
      <c r="H656" s="347">
        <f>[2]auxiliar!D225</f>
        <v>2</v>
      </c>
      <c r="I656" s="348"/>
      <c r="J656" s="349" t="s">
        <v>373</v>
      </c>
      <c r="K656" s="350"/>
      <c r="L656" s="351" t="str">
        <f>[2]auxiliar!C225</f>
        <v>Muros de Interpretación A= 10.00 m2</v>
      </c>
      <c r="M656" s="352"/>
      <c r="N656" s="93"/>
      <c r="O656" s="94"/>
      <c r="P656" s="95"/>
      <c r="Q656" s="96"/>
      <c r="R656" s="95"/>
      <c r="S656" s="96"/>
    </row>
    <row r="657" spans="2:19" ht="63" customHeight="1" x14ac:dyDescent="0.3">
      <c r="B657" s="363"/>
      <c r="C657" s="363"/>
      <c r="D657" s="373" t="s">
        <v>167</v>
      </c>
      <c r="E657" s="374"/>
      <c r="F657" s="374"/>
      <c r="G657" s="375"/>
      <c r="H657" s="347">
        <f>[2]auxiliar!D226</f>
        <v>2</v>
      </c>
      <c r="I657" s="348"/>
      <c r="J657" s="349" t="s">
        <v>373</v>
      </c>
      <c r="K657" s="350"/>
      <c r="L657" s="351" t="str">
        <f>[2]auxiliar!C226</f>
        <v>Muros de Interpretación A= 10.00 m2</v>
      </c>
      <c r="M657" s="352"/>
      <c r="N657" s="93"/>
      <c r="O657" s="94"/>
      <c r="P657" s="95"/>
      <c r="Q657" s="96"/>
      <c r="R657" s="95"/>
      <c r="S657" s="96"/>
    </row>
    <row r="658" spans="2:19" ht="14.4" customHeight="1" x14ac:dyDescent="0.3">
      <c r="B658" s="363"/>
      <c r="C658" s="363"/>
      <c r="D658" s="373" t="s">
        <v>168</v>
      </c>
      <c r="E658" s="374"/>
      <c r="F658" s="374"/>
      <c r="G658" s="375"/>
      <c r="H658" s="347">
        <f>[2]auxiliar!D227</f>
        <v>2</v>
      </c>
      <c r="I658" s="348"/>
      <c r="J658" s="349" t="s">
        <v>373</v>
      </c>
      <c r="K658" s="350"/>
      <c r="L658" s="351" t="str">
        <f>[2]auxiliar!C227</f>
        <v>Muros de Interpretación A= 10.00 m2</v>
      </c>
      <c r="M658" s="352"/>
      <c r="N658" s="93"/>
      <c r="O658" s="94"/>
      <c r="P658" s="95"/>
      <c r="Q658" s="96"/>
      <c r="R658" s="95"/>
      <c r="S658" s="96"/>
    </row>
    <row r="659" spans="2:19" ht="24.75" customHeight="1" x14ac:dyDescent="0.3">
      <c r="B659" s="363"/>
      <c r="C659" s="363"/>
      <c r="D659" s="373" t="s">
        <v>169</v>
      </c>
      <c r="E659" s="374"/>
      <c r="F659" s="374"/>
      <c r="G659" s="375"/>
      <c r="H659" s="347">
        <f>[2]auxiliar!D228</f>
        <v>2</v>
      </c>
      <c r="I659" s="348"/>
      <c r="J659" s="349" t="s">
        <v>373</v>
      </c>
      <c r="K659" s="350"/>
      <c r="L659" s="351" t="str">
        <f>[2]auxiliar!C228</f>
        <v>Muros de Interpretación A= 10.00 m2</v>
      </c>
      <c r="M659" s="352"/>
      <c r="N659" s="93"/>
      <c r="O659" s="94"/>
      <c r="P659" s="95"/>
      <c r="Q659" s="96"/>
      <c r="R659" s="95"/>
      <c r="S659" s="96"/>
    </row>
    <row r="660" spans="2:19" ht="24.75" customHeight="1" x14ac:dyDescent="0.3">
      <c r="B660" s="363"/>
      <c r="C660" s="363"/>
      <c r="D660" s="100" t="s">
        <v>150</v>
      </c>
      <c r="E660" s="136"/>
      <c r="F660" s="136"/>
      <c r="G660" s="136"/>
      <c r="H660" s="136">
        <f>[2]auxiliar!D229</f>
        <v>0</v>
      </c>
      <c r="I660" s="136"/>
      <c r="J660" s="136"/>
      <c r="K660" s="136"/>
      <c r="L660" s="136">
        <f>[2]auxiliar!C229</f>
        <v>0</v>
      </c>
      <c r="M660" s="136"/>
      <c r="N660" s="136"/>
      <c r="O660" s="136"/>
      <c r="P660" s="136"/>
      <c r="Q660" s="136"/>
      <c r="R660" s="136"/>
      <c r="S660" s="136"/>
    </row>
    <row r="661" spans="2:19" ht="24.75" customHeight="1" x14ac:dyDescent="0.3">
      <c r="B661" s="363"/>
      <c r="C661" s="363"/>
      <c r="D661" s="373" t="s">
        <v>170</v>
      </c>
      <c r="E661" s="374"/>
      <c r="F661" s="374"/>
      <c r="G661" s="375"/>
      <c r="H661" s="347">
        <f>[2]auxiliar!D230</f>
        <v>18970</v>
      </c>
      <c r="I661" s="348"/>
      <c r="J661" s="349" t="s">
        <v>373</v>
      </c>
      <c r="K661" s="350"/>
      <c r="L661" s="351" t="str">
        <f>[2]auxiliar!C230</f>
        <v>Metros Lineales</v>
      </c>
      <c r="M661" s="352"/>
      <c r="N661" s="93"/>
      <c r="O661" s="94"/>
      <c r="P661" s="95"/>
      <c r="Q661" s="96"/>
      <c r="R661" s="95"/>
      <c r="S661" s="96"/>
    </row>
    <row r="662" spans="2:19" ht="24.75" customHeight="1" x14ac:dyDescent="0.3">
      <c r="B662" s="363"/>
      <c r="C662" s="363"/>
      <c r="D662" s="100" t="s">
        <v>67</v>
      </c>
      <c r="E662" s="136"/>
      <c r="F662" s="136"/>
      <c r="G662" s="136"/>
      <c r="H662" s="136"/>
      <c r="I662" s="136"/>
      <c r="J662" s="136"/>
      <c r="K662" s="136"/>
      <c r="L662" s="136"/>
      <c r="M662" s="136"/>
      <c r="N662" s="136"/>
      <c r="O662" s="136"/>
      <c r="P662" s="136"/>
      <c r="Q662" s="136"/>
      <c r="R662" s="136"/>
      <c r="S662" s="136"/>
    </row>
    <row r="663" spans="2:19" ht="14.4" customHeight="1" x14ac:dyDescent="0.3">
      <c r="B663" s="363"/>
      <c r="C663" s="363"/>
      <c r="D663" s="373" t="s">
        <v>171</v>
      </c>
      <c r="E663" s="374"/>
      <c r="F663" s="374"/>
      <c r="G663" s="375"/>
      <c r="H663" s="347">
        <f>[2]auxiliar!D232</f>
        <v>10</v>
      </c>
      <c r="I663" s="348"/>
      <c r="J663" s="349" t="s">
        <v>373</v>
      </c>
      <c r="K663" s="350"/>
      <c r="L663" s="351" t="str">
        <f>[2]auxiliar!C232</f>
        <v>Parador de Descanso TIPO 1</v>
      </c>
      <c r="M663" s="352"/>
      <c r="N663" s="93"/>
      <c r="O663" s="94"/>
      <c r="P663" s="95"/>
      <c r="Q663" s="96"/>
      <c r="R663" s="95"/>
      <c r="S663" s="96"/>
    </row>
    <row r="664" spans="2:19" ht="24.75" customHeight="1" x14ac:dyDescent="0.3">
      <c r="B664" s="363"/>
      <c r="C664" s="363"/>
      <c r="D664" s="100" t="s">
        <v>135</v>
      </c>
      <c r="E664" s="136"/>
      <c r="F664" s="136"/>
      <c r="G664" s="136"/>
      <c r="H664" s="136"/>
      <c r="I664" s="136"/>
      <c r="J664" s="136"/>
      <c r="K664" s="136"/>
      <c r="L664" s="136"/>
      <c r="M664" s="136"/>
      <c r="N664" s="136"/>
      <c r="O664" s="136"/>
      <c r="P664" s="136"/>
      <c r="Q664" s="136"/>
      <c r="R664" s="136"/>
      <c r="S664" s="136"/>
    </row>
    <row r="665" spans="2:19" ht="24.75" customHeight="1" x14ac:dyDescent="0.3">
      <c r="B665" s="363"/>
      <c r="C665" s="363"/>
      <c r="D665" s="373" t="s">
        <v>172</v>
      </c>
      <c r="E665" s="374"/>
      <c r="F665" s="374"/>
      <c r="G665" s="375"/>
      <c r="H665" s="347">
        <f>[2]auxiliar!D234</f>
        <v>1</v>
      </c>
      <c r="I665" s="348"/>
      <c r="J665" s="349" t="s">
        <v>373</v>
      </c>
      <c r="K665" s="350"/>
      <c r="L665" s="351" t="str">
        <f>[2]auxiliar!C234</f>
        <v>Mirador    A= 50.00 m2</v>
      </c>
      <c r="M665" s="352"/>
      <c r="N665" s="93"/>
      <c r="O665" s="94"/>
      <c r="P665" s="95"/>
      <c r="Q665" s="96"/>
      <c r="R665" s="95"/>
      <c r="S665" s="96"/>
    </row>
    <row r="666" spans="2:19" ht="13.2" customHeight="1" x14ac:dyDescent="0.3">
      <c r="B666" s="363"/>
      <c r="C666" s="363"/>
      <c r="D666" s="373" t="s">
        <v>173</v>
      </c>
      <c r="E666" s="374"/>
      <c r="F666" s="374"/>
      <c r="G666" s="375"/>
      <c r="H666" s="347">
        <f>[2]auxiliar!D235</f>
        <v>2</v>
      </c>
      <c r="I666" s="348"/>
      <c r="J666" s="349" t="s">
        <v>373</v>
      </c>
      <c r="K666" s="350"/>
      <c r="L666" s="351" t="str">
        <f>[2]auxiliar!C235</f>
        <v>Mirador    A= 50.00 m2</v>
      </c>
      <c r="M666" s="352"/>
      <c r="N666" s="93"/>
      <c r="O666" s="94"/>
      <c r="P666" s="95"/>
      <c r="Q666" s="96"/>
      <c r="R666" s="95"/>
      <c r="S666" s="96"/>
    </row>
    <row r="667" spans="2:19" ht="14.4" customHeight="1" x14ac:dyDescent="0.3">
      <c r="B667" s="363"/>
      <c r="C667" s="363"/>
      <c r="D667" s="373" t="s">
        <v>174</v>
      </c>
      <c r="E667" s="374"/>
      <c r="F667" s="374"/>
      <c r="G667" s="375"/>
      <c r="H667" s="347">
        <f>[2]auxiliar!D236</f>
        <v>1</v>
      </c>
      <c r="I667" s="348"/>
      <c r="J667" s="349" t="s">
        <v>373</v>
      </c>
      <c r="K667" s="350"/>
      <c r="L667" s="351" t="str">
        <f>[2]auxiliar!C236</f>
        <v>Area de Recreacion   A= 20000.00 m2</v>
      </c>
      <c r="M667" s="352"/>
      <c r="N667" s="93"/>
      <c r="O667" s="94"/>
      <c r="P667" s="95"/>
      <c r="Q667" s="96"/>
      <c r="R667" s="95"/>
      <c r="S667" s="96"/>
    </row>
    <row r="668" spans="2:19" ht="14.4" customHeight="1" x14ac:dyDescent="0.3">
      <c r="B668" s="363"/>
      <c r="C668" s="363"/>
      <c r="D668" s="373" t="s">
        <v>175</v>
      </c>
      <c r="E668" s="374"/>
      <c r="F668" s="374"/>
      <c r="G668" s="375"/>
      <c r="H668" s="347">
        <f>[2]auxiliar!D237</f>
        <v>200</v>
      </c>
      <c r="I668" s="348"/>
      <c r="J668" s="349" t="s">
        <v>373</v>
      </c>
      <c r="K668" s="350"/>
      <c r="L668" s="351" t="str">
        <f>[2]auxiliar!C237</f>
        <v>Metros Lineales</v>
      </c>
      <c r="M668" s="352"/>
      <c r="N668" s="93"/>
      <c r="O668" s="94"/>
      <c r="P668" s="95"/>
      <c r="Q668" s="96"/>
      <c r="R668" s="95"/>
      <c r="S668" s="96"/>
    </row>
    <row r="669" spans="2:19" ht="14.4" customHeight="1" x14ac:dyDescent="0.3">
      <c r="B669" s="363"/>
      <c r="C669" s="363"/>
      <c r="D669" s="100" t="s">
        <v>82</v>
      </c>
      <c r="E669" s="136"/>
      <c r="F669" s="136"/>
      <c r="G669" s="136"/>
      <c r="H669" s="136"/>
      <c r="I669" s="136"/>
      <c r="J669" s="136"/>
      <c r="K669" s="136"/>
      <c r="L669" s="136"/>
      <c r="M669" s="136"/>
      <c r="N669" s="136"/>
      <c r="O669" s="136"/>
      <c r="P669" s="136"/>
      <c r="Q669" s="136"/>
      <c r="R669" s="136"/>
      <c r="S669" s="136"/>
    </row>
    <row r="670" spans="2:19" ht="40.200000000000003" customHeight="1" x14ac:dyDescent="0.3">
      <c r="B670" s="363"/>
      <c r="C670" s="363"/>
      <c r="D670" s="373" t="s">
        <v>176</v>
      </c>
      <c r="E670" s="374"/>
      <c r="F670" s="374"/>
      <c r="G670" s="375"/>
      <c r="H670" s="347">
        <f>[2]auxiliar!D239</f>
        <v>1</v>
      </c>
      <c r="I670" s="348"/>
      <c r="J670" s="349" t="s">
        <v>373</v>
      </c>
      <c r="K670" s="350"/>
      <c r="L670" s="351" t="str">
        <f>[2]auxiliar!C239</f>
        <v>Área de Camping  A= 1000 m2</v>
      </c>
      <c r="M670" s="352"/>
      <c r="N670" s="93"/>
      <c r="O670" s="94"/>
      <c r="P670" s="95"/>
      <c r="Q670" s="96"/>
      <c r="R670" s="95"/>
      <c r="S670" s="96"/>
    </row>
    <row r="671" spans="2:19" ht="14.4" customHeight="1" x14ac:dyDescent="0.3">
      <c r="B671" s="363"/>
      <c r="C671" s="363"/>
      <c r="D671" s="373" t="s">
        <v>177</v>
      </c>
      <c r="E671" s="374"/>
      <c r="F671" s="374"/>
      <c r="G671" s="375"/>
      <c r="H671" s="347">
        <f>[2]auxiliar!D240</f>
        <v>1</v>
      </c>
      <c r="I671" s="348"/>
      <c r="J671" s="349" t="s">
        <v>373</v>
      </c>
      <c r="K671" s="350"/>
      <c r="L671" s="351" t="str">
        <f>[2]auxiliar!C240</f>
        <v>Área de Camping  A= 1000 m2</v>
      </c>
      <c r="M671" s="352"/>
      <c r="N671" s="93"/>
      <c r="O671" s="94"/>
      <c r="P671" s="95"/>
      <c r="Q671" s="96"/>
      <c r="R671" s="95"/>
      <c r="S671" s="96"/>
    </row>
    <row r="672" spans="2:19" ht="36" customHeight="1" x14ac:dyDescent="0.3">
      <c r="B672" s="363"/>
      <c r="C672" s="363"/>
      <c r="D672" s="97"/>
      <c r="E672" s="98"/>
      <c r="F672" s="98"/>
      <c r="G672" s="99"/>
      <c r="H672" s="369"/>
      <c r="I672" s="348"/>
      <c r="J672" s="93"/>
      <c r="K672" s="94"/>
      <c r="L672" s="95"/>
      <c r="M672" s="96"/>
      <c r="N672" s="93"/>
      <c r="O672" s="94"/>
      <c r="P672" s="95"/>
      <c r="Q672" s="96"/>
      <c r="R672" s="95"/>
      <c r="S672" s="96"/>
    </row>
    <row r="673" spans="2:19" ht="14.4" customHeight="1" x14ac:dyDescent="0.3">
      <c r="B673" s="363"/>
      <c r="C673" s="363"/>
      <c r="D673" s="137" t="s">
        <v>218</v>
      </c>
      <c r="E673" s="138"/>
      <c r="F673" s="138"/>
      <c r="G673" s="138"/>
      <c r="H673" s="138"/>
      <c r="I673" s="138"/>
      <c r="J673" s="138"/>
      <c r="K673" s="138"/>
      <c r="L673" s="138"/>
      <c r="M673" s="138"/>
      <c r="N673" s="138"/>
      <c r="O673" s="138"/>
      <c r="P673" s="138"/>
      <c r="Q673" s="138"/>
      <c r="R673" s="138"/>
      <c r="S673" s="139"/>
    </row>
    <row r="674" spans="2:19" ht="33" customHeight="1" x14ac:dyDescent="0.3">
      <c r="B674" s="363"/>
      <c r="C674" s="363"/>
      <c r="D674" s="133" t="s">
        <v>219</v>
      </c>
      <c r="E674" s="134"/>
      <c r="F674" s="134"/>
      <c r="G674" s="134"/>
      <c r="H674" s="134"/>
      <c r="I674" s="134"/>
      <c r="J674" s="134"/>
      <c r="K674" s="134"/>
      <c r="L674" s="134"/>
      <c r="M674" s="134"/>
      <c r="N674" s="134"/>
      <c r="O674" s="134"/>
      <c r="P674" s="134"/>
      <c r="Q674" s="134"/>
      <c r="R674" s="134"/>
      <c r="S674" s="135"/>
    </row>
    <row r="675" spans="2:19" ht="14.4" customHeight="1" x14ac:dyDescent="0.3">
      <c r="B675" s="363"/>
      <c r="C675" s="363"/>
      <c r="D675" s="100" t="s">
        <v>220</v>
      </c>
      <c r="E675" s="136"/>
      <c r="F675" s="136"/>
      <c r="G675" s="136"/>
      <c r="H675" s="136"/>
      <c r="I675" s="136"/>
      <c r="J675" s="136"/>
      <c r="K675" s="136"/>
      <c r="L675" s="136"/>
      <c r="M675" s="136"/>
      <c r="N675" s="136"/>
      <c r="O675" s="136"/>
      <c r="P675" s="136"/>
      <c r="Q675" s="136"/>
      <c r="R675" s="136"/>
      <c r="S675" s="136"/>
    </row>
    <row r="676" spans="2:19" ht="14.4" customHeight="1" x14ac:dyDescent="0.3">
      <c r="B676" s="363"/>
      <c r="C676" s="363"/>
      <c r="D676" s="373" t="s">
        <v>221</v>
      </c>
      <c r="E676" s="374"/>
      <c r="F676" s="374"/>
      <c r="G676" s="375"/>
      <c r="H676" s="347">
        <f>[2]auxiliar!D245</f>
        <v>5</v>
      </c>
      <c r="I676" s="348"/>
      <c r="J676" s="376" t="s">
        <v>374</v>
      </c>
      <c r="K676" s="377"/>
      <c r="L676" s="351" t="str">
        <f>[2]auxiliar!C245</f>
        <v xml:space="preserve">Curso de Sensibilización </v>
      </c>
      <c r="M676" s="352"/>
      <c r="N676" s="93"/>
      <c r="O676" s="94"/>
      <c r="P676" s="95"/>
      <c r="Q676" s="96"/>
      <c r="R676" s="95"/>
      <c r="S676" s="96"/>
    </row>
    <row r="677" spans="2:19" ht="36" customHeight="1" x14ac:dyDescent="0.3">
      <c r="B677" s="363"/>
      <c r="C677" s="363"/>
      <c r="D677" s="100" t="s">
        <v>224</v>
      </c>
      <c r="E677" s="136"/>
      <c r="F677" s="136"/>
      <c r="G677" s="136"/>
      <c r="H677" s="136"/>
      <c r="I677" s="136"/>
      <c r="J677" s="136"/>
      <c r="K677" s="136"/>
      <c r="L677" s="136"/>
      <c r="M677" s="136"/>
      <c r="N677" s="136"/>
      <c r="O677" s="136"/>
      <c r="P677" s="136"/>
      <c r="Q677" s="136"/>
      <c r="R677" s="136"/>
      <c r="S677" s="136"/>
    </row>
    <row r="678" spans="2:19" ht="14.4" customHeight="1" x14ac:dyDescent="0.3">
      <c r="B678" s="363"/>
      <c r="C678" s="363"/>
      <c r="D678" s="373" t="s">
        <v>225</v>
      </c>
      <c r="E678" s="374"/>
      <c r="F678" s="374"/>
      <c r="G678" s="375"/>
      <c r="H678" s="347">
        <f>[2]auxiliar!D247</f>
        <v>5</v>
      </c>
      <c r="I678" s="348"/>
      <c r="J678" s="376" t="s">
        <v>374</v>
      </c>
      <c r="K678" s="377"/>
      <c r="L678" s="351" t="str">
        <f>[2]auxiliar!C247</f>
        <v xml:space="preserve">Curso de Sensibilización </v>
      </c>
      <c r="M678" s="352"/>
      <c r="N678" s="93"/>
      <c r="O678" s="94"/>
      <c r="P678" s="95"/>
      <c r="Q678" s="96"/>
      <c r="R678" s="95"/>
      <c r="S678" s="96"/>
    </row>
    <row r="679" spans="2:19" ht="38.4" customHeight="1" x14ac:dyDescent="0.3">
      <c r="B679" s="363"/>
      <c r="C679" s="363"/>
      <c r="D679" s="100" t="s">
        <v>226</v>
      </c>
      <c r="E679" s="136"/>
      <c r="F679" s="136"/>
      <c r="G679" s="136"/>
      <c r="H679" s="136"/>
      <c r="I679" s="136"/>
      <c r="J679" s="136"/>
      <c r="K679" s="136"/>
      <c r="L679" s="136"/>
      <c r="M679" s="136"/>
      <c r="N679" s="136"/>
      <c r="O679" s="136"/>
      <c r="P679" s="136"/>
      <c r="Q679" s="136"/>
      <c r="R679" s="136"/>
      <c r="S679" s="136"/>
    </row>
    <row r="680" spans="2:19" ht="38.4" customHeight="1" x14ac:dyDescent="0.3">
      <c r="B680" s="363"/>
      <c r="C680" s="363"/>
      <c r="D680" s="373" t="s">
        <v>227</v>
      </c>
      <c r="E680" s="374"/>
      <c r="F680" s="374"/>
      <c r="G680" s="375"/>
      <c r="H680" s="347">
        <f>[2]auxiliar!D249</f>
        <v>1</v>
      </c>
      <c r="I680" s="348"/>
      <c r="J680" s="376" t="s">
        <v>374</v>
      </c>
      <c r="K680" s="377"/>
      <c r="L680" s="351" t="str">
        <f>[2]auxiliar!C249</f>
        <v>Pasantía</v>
      </c>
      <c r="M680" s="352"/>
      <c r="N680" s="93"/>
      <c r="O680" s="94"/>
      <c r="P680" s="95"/>
      <c r="Q680" s="96"/>
      <c r="R680" s="95"/>
      <c r="S680" s="96"/>
    </row>
    <row r="681" spans="2:19" ht="38.4" customHeight="1" x14ac:dyDescent="0.3">
      <c r="B681" s="363"/>
      <c r="C681" s="363"/>
      <c r="D681" s="133" t="s">
        <v>229</v>
      </c>
      <c r="E681" s="134"/>
      <c r="F681" s="134"/>
      <c r="G681" s="134"/>
      <c r="H681" s="134"/>
      <c r="I681" s="134"/>
      <c r="J681" s="134"/>
      <c r="K681" s="134"/>
      <c r="L681" s="134"/>
      <c r="M681" s="134"/>
      <c r="N681" s="134"/>
      <c r="O681" s="134"/>
      <c r="P681" s="134"/>
      <c r="Q681" s="134"/>
      <c r="R681" s="134"/>
      <c r="S681" s="135"/>
    </row>
    <row r="682" spans="2:19" ht="38.4" customHeight="1" x14ac:dyDescent="0.3">
      <c r="B682" s="363"/>
      <c r="C682" s="363"/>
      <c r="D682" s="100" t="s">
        <v>230</v>
      </c>
      <c r="E682" s="136"/>
      <c r="F682" s="136"/>
      <c r="G682" s="136"/>
      <c r="H682" s="136"/>
      <c r="I682" s="136"/>
      <c r="J682" s="136"/>
      <c r="K682" s="136"/>
      <c r="L682" s="136"/>
      <c r="M682" s="136"/>
      <c r="N682" s="136"/>
      <c r="O682" s="136"/>
      <c r="P682" s="136"/>
      <c r="Q682" s="136"/>
      <c r="R682" s="136"/>
      <c r="S682" s="136"/>
    </row>
    <row r="683" spans="2:19" ht="38.4" customHeight="1" x14ac:dyDescent="0.3">
      <c r="B683" s="363"/>
      <c r="C683" s="363"/>
      <c r="D683" s="373" t="s">
        <v>231</v>
      </c>
      <c r="E683" s="374"/>
      <c r="F683" s="374"/>
      <c r="G683" s="375"/>
      <c r="H683" s="347">
        <f>[2]auxiliar!D252</f>
        <v>5</v>
      </c>
      <c r="I683" s="348"/>
      <c r="J683" s="376" t="s">
        <v>374</v>
      </c>
      <c r="K683" s="377"/>
      <c r="L683" s="351" t="str">
        <f>[2]auxiliar!C252</f>
        <v xml:space="preserve">Curso de Sensibilización </v>
      </c>
      <c r="M683" s="352"/>
      <c r="N683" s="93"/>
      <c r="O683" s="94"/>
      <c r="P683" s="95"/>
      <c r="Q683" s="96"/>
      <c r="R683" s="95"/>
      <c r="S683" s="96"/>
    </row>
    <row r="684" spans="2:19" ht="38.4" customHeight="1" x14ac:dyDescent="0.3">
      <c r="B684" s="363"/>
      <c r="C684" s="363"/>
      <c r="D684" s="100" t="s">
        <v>232</v>
      </c>
      <c r="E684" s="136"/>
      <c r="F684" s="136"/>
      <c r="G684" s="136"/>
      <c r="H684" s="136"/>
      <c r="I684" s="136"/>
      <c r="J684" s="136"/>
      <c r="K684" s="136"/>
      <c r="L684" s="136"/>
      <c r="M684" s="136"/>
      <c r="N684" s="136"/>
      <c r="O684" s="136"/>
      <c r="P684" s="136"/>
      <c r="Q684" s="136"/>
      <c r="R684" s="136"/>
      <c r="S684" s="136"/>
    </row>
    <row r="685" spans="2:19" ht="14.4" customHeight="1" x14ac:dyDescent="0.3">
      <c r="B685" s="363"/>
      <c r="C685" s="363"/>
      <c r="D685" s="373" t="s">
        <v>233</v>
      </c>
      <c r="E685" s="374"/>
      <c r="F685" s="374"/>
      <c r="G685" s="375"/>
      <c r="H685" s="347">
        <f>[2]auxiliar!D254</f>
        <v>1</v>
      </c>
      <c r="I685" s="348"/>
      <c r="J685" s="376" t="s">
        <v>374</v>
      </c>
      <c r="K685" s="377"/>
      <c r="L685" s="351" t="str">
        <f>[2]auxiliar!C254</f>
        <v xml:space="preserve">Curso de Sensibilización </v>
      </c>
      <c r="M685" s="352"/>
      <c r="N685" s="93"/>
      <c r="O685" s="94"/>
      <c r="P685" s="95"/>
      <c r="Q685" s="96"/>
      <c r="R685" s="95"/>
      <c r="S685" s="96"/>
    </row>
    <row r="686" spans="2:19" ht="34.200000000000003" customHeight="1" x14ac:dyDescent="0.3">
      <c r="B686" s="363"/>
      <c r="C686" s="363"/>
      <c r="D686" s="373" t="s">
        <v>234</v>
      </c>
      <c r="E686" s="374"/>
      <c r="F686" s="374"/>
      <c r="G686" s="375"/>
      <c r="H686" s="347">
        <f>[2]auxiliar!D255</f>
        <v>1</v>
      </c>
      <c r="I686" s="348"/>
      <c r="J686" s="376" t="s">
        <v>374</v>
      </c>
      <c r="K686" s="377"/>
      <c r="L686" s="351" t="str">
        <f>[2]auxiliar!C255</f>
        <v xml:space="preserve">Curso de Sensibilización </v>
      </c>
      <c r="M686" s="352"/>
      <c r="N686" s="93"/>
      <c r="O686" s="94"/>
      <c r="P686" s="95"/>
      <c r="Q686" s="96"/>
      <c r="R686" s="95"/>
      <c r="S686" s="96"/>
    </row>
    <row r="687" spans="2:19" ht="14.4" customHeight="1" x14ac:dyDescent="0.3">
      <c r="B687" s="363"/>
      <c r="C687" s="363"/>
      <c r="D687" s="373" t="s">
        <v>235</v>
      </c>
      <c r="E687" s="374"/>
      <c r="F687" s="374"/>
      <c r="G687" s="375"/>
      <c r="H687" s="347">
        <f>[2]auxiliar!D256</f>
        <v>1</v>
      </c>
      <c r="I687" s="348"/>
      <c r="J687" s="376" t="s">
        <v>374</v>
      </c>
      <c r="K687" s="377"/>
      <c r="L687" s="351" t="str">
        <f>[2]auxiliar!C256</f>
        <v xml:space="preserve">Curso de Sensibilización </v>
      </c>
      <c r="M687" s="352"/>
      <c r="N687" s="93"/>
      <c r="O687" s="94"/>
      <c r="P687" s="95"/>
      <c r="Q687" s="96"/>
      <c r="R687" s="95"/>
      <c r="S687" s="96"/>
    </row>
    <row r="688" spans="2:19" ht="36.6" customHeight="1" x14ac:dyDescent="0.3">
      <c r="B688" s="363"/>
      <c r="C688" s="363"/>
      <c r="D688" s="373" t="s">
        <v>236</v>
      </c>
      <c r="E688" s="374"/>
      <c r="F688" s="374"/>
      <c r="G688" s="375"/>
      <c r="H688" s="347">
        <f>[2]auxiliar!D257</f>
        <v>1</v>
      </c>
      <c r="I688" s="348"/>
      <c r="J688" s="376" t="s">
        <v>374</v>
      </c>
      <c r="K688" s="377"/>
      <c r="L688" s="351" t="str">
        <f>[2]auxiliar!C257</f>
        <v xml:space="preserve">Curso de Sensibilización </v>
      </c>
      <c r="M688" s="352"/>
      <c r="N688" s="93"/>
      <c r="O688" s="94"/>
      <c r="P688" s="95"/>
      <c r="Q688" s="96"/>
      <c r="R688" s="95"/>
      <c r="S688" s="96"/>
    </row>
    <row r="689" spans="2:19" ht="14.4" customHeight="1" x14ac:dyDescent="0.3">
      <c r="B689" s="363"/>
      <c r="C689" s="363"/>
      <c r="D689" s="373" t="s">
        <v>237</v>
      </c>
      <c r="E689" s="374"/>
      <c r="F689" s="374"/>
      <c r="G689" s="375"/>
      <c r="H689" s="347">
        <f>[2]auxiliar!D258</f>
        <v>1</v>
      </c>
      <c r="I689" s="348"/>
      <c r="J689" s="376" t="s">
        <v>374</v>
      </c>
      <c r="K689" s="377"/>
      <c r="L689" s="351" t="str">
        <f>[2]auxiliar!C258</f>
        <v xml:space="preserve">Curso de Sensibilización </v>
      </c>
      <c r="M689" s="352"/>
      <c r="N689" s="93"/>
      <c r="O689" s="94"/>
      <c r="P689" s="95"/>
      <c r="Q689" s="96"/>
      <c r="R689" s="95"/>
      <c r="S689" s="96"/>
    </row>
    <row r="690" spans="2:19" ht="14.4" customHeight="1" x14ac:dyDescent="0.3">
      <c r="B690" s="363"/>
      <c r="C690" s="363"/>
      <c r="D690" s="373" t="s">
        <v>238</v>
      </c>
      <c r="E690" s="374"/>
      <c r="F690" s="374"/>
      <c r="G690" s="375"/>
      <c r="H690" s="347">
        <f>[2]auxiliar!D259</f>
        <v>1</v>
      </c>
      <c r="I690" s="348"/>
      <c r="J690" s="376" t="s">
        <v>374</v>
      </c>
      <c r="K690" s="377"/>
      <c r="L690" s="351" t="str">
        <f>[2]auxiliar!C259</f>
        <v xml:space="preserve">Curso de Sensibilización </v>
      </c>
      <c r="M690" s="352"/>
      <c r="N690" s="93"/>
      <c r="O690" s="94"/>
      <c r="P690" s="95"/>
      <c r="Q690" s="96"/>
      <c r="R690" s="95"/>
      <c r="S690" s="96"/>
    </row>
    <row r="691" spans="2:19" ht="38.4" customHeight="1" x14ac:dyDescent="0.3">
      <c r="B691" s="363"/>
      <c r="C691" s="363"/>
      <c r="D691" s="100" t="s">
        <v>239</v>
      </c>
      <c r="E691" s="136"/>
      <c r="F691" s="136"/>
      <c r="G691" s="136"/>
      <c r="H691" s="136"/>
      <c r="I691" s="136"/>
      <c r="J691" s="136"/>
      <c r="K691" s="136"/>
      <c r="L691" s="136"/>
      <c r="M691" s="136"/>
      <c r="N691" s="136"/>
      <c r="O691" s="136"/>
      <c r="P691" s="136"/>
      <c r="Q691" s="136"/>
      <c r="R691" s="136"/>
      <c r="S691" s="136"/>
    </row>
    <row r="692" spans="2:19" ht="14.4" customHeight="1" x14ac:dyDescent="0.3">
      <c r="B692" s="363"/>
      <c r="C692" s="363"/>
      <c r="D692" s="373" t="s">
        <v>240</v>
      </c>
      <c r="E692" s="374"/>
      <c r="F692" s="374"/>
      <c r="G692" s="375"/>
      <c r="H692" s="347">
        <f>[2]auxiliar!D261</f>
        <v>5</v>
      </c>
      <c r="I692" s="348"/>
      <c r="J692" s="376" t="s">
        <v>374</v>
      </c>
      <c r="K692" s="377"/>
      <c r="L692" s="351" t="str">
        <f>[2]auxiliar!C261</f>
        <v xml:space="preserve">Campaña de Sensibilización </v>
      </c>
      <c r="M692" s="352"/>
      <c r="N692" s="93"/>
      <c r="O692" s="94"/>
      <c r="P692" s="95"/>
      <c r="Q692" s="96"/>
      <c r="R692" s="95"/>
      <c r="S692" s="96"/>
    </row>
    <row r="693" spans="2:19" ht="36.6" customHeight="1" x14ac:dyDescent="0.3">
      <c r="B693" s="363"/>
      <c r="C693" s="363"/>
      <c r="D693" s="100" t="s">
        <v>242</v>
      </c>
      <c r="E693" s="136"/>
      <c r="F693" s="136"/>
      <c r="G693" s="136"/>
      <c r="H693" s="136"/>
      <c r="I693" s="136"/>
      <c r="J693" s="136"/>
      <c r="K693" s="136"/>
      <c r="L693" s="136"/>
      <c r="M693" s="136"/>
      <c r="N693" s="136"/>
      <c r="O693" s="136"/>
      <c r="P693" s="136"/>
      <c r="Q693" s="136"/>
      <c r="R693" s="136"/>
      <c r="S693" s="136"/>
    </row>
    <row r="694" spans="2:19" ht="14.4" customHeight="1" x14ac:dyDescent="0.3">
      <c r="B694" s="363"/>
      <c r="C694" s="363"/>
      <c r="D694" s="373" t="s">
        <v>243</v>
      </c>
      <c r="E694" s="374"/>
      <c r="F694" s="374"/>
      <c r="G694" s="375"/>
      <c r="H694" s="347">
        <f>[2]auxiliar!D263</f>
        <v>1</v>
      </c>
      <c r="I694" s="348"/>
      <c r="J694" s="376" t="s">
        <v>374</v>
      </c>
      <c r="K694" s="377"/>
      <c r="L694" s="351" t="str">
        <f>[2]auxiliar!C263</f>
        <v>Plan</v>
      </c>
      <c r="M694" s="352"/>
      <c r="N694" s="93"/>
      <c r="O694" s="94"/>
      <c r="P694" s="95"/>
      <c r="Q694" s="96"/>
      <c r="R694" s="95"/>
      <c r="S694" s="96"/>
    </row>
    <row r="695" spans="2:19" ht="14.4" customHeight="1" x14ac:dyDescent="0.3">
      <c r="B695" s="363"/>
      <c r="C695" s="363"/>
      <c r="D695" s="133" t="s">
        <v>245</v>
      </c>
      <c r="E695" s="134"/>
      <c r="F695" s="134"/>
      <c r="G695" s="134"/>
      <c r="H695" s="134"/>
      <c r="I695" s="134"/>
      <c r="J695" s="134"/>
      <c r="K695" s="134"/>
      <c r="L695" s="134"/>
      <c r="M695" s="134"/>
      <c r="N695" s="134"/>
      <c r="O695" s="134"/>
      <c r="P695" s="134"/>
      <c r="Q695" s="134"/>
      <c r="R695" s="134"/>
      <c r="S695" s="135"/>
    </row>
    <row r="696" spans="2:19" ht="14.4" customHeight="1" x14ac:dyDescent="0.3">
      <c r="B696" s="363"/>
      <c r="C696" s="363"/>
      <c r="D696" s="100" t="s">
        <v>246</v>
      </c>
      <c r="E696" s="136"/>
      <c r="F696" s="136"/>
      <c r="G696" s="136"/>
      <c r="H696" s="136"/>
      <c r="I696" s="136"/>
      <c r="J696" s="136"/>
      <c r="K696" s="136"/>
      <c r="L696" s="136"/>
      <c r="M696" s="136"/>
      <c r="N696" s="136"/>
      <c r="O696" s="136"/>
      <c r="P696" s="136"/>
      <c r="Q696" s="136"/>
      <c r="R696" s="136"/>
      <c r="S696" s="136"/>
    </row>
    <row r="697" spans="2:19" ht="14.4" customHeight="1" x14ac:dyDescent="0.3">
      <c r="B697" s="363"/>
      <c r="C697" s="363"/>
      <c r="D697" s="373" t="s">
        <v>247</v>
      </c>
      <c r="E697" s="374"/>
      <c r="F697" s="374"/>
      <c r="G697" s="375"/>
      <c r="H697" s="347">
        <f>[2]auxiliar!D266</f>
        <v>5</v>
      </c>
      <c r="I697" s="348"/>
      <c r="J697" s="376" t="s">
        <v>374</v>
      </c>
      <c r="K697" s="377"/>
      <c r="L697" s="351" t="str">
        <f>[2]auxiliar!C266</f>
        <v xml:space="preserve">Campaña de Sensibilización </v>
      </c>
      <c r="M697" s="352"/>
      <c r="N697" s="93"/>
      <c r="O697" s="94"/>
      <c r="P697" s="95"/>
      <c r="Q697" s="96"/>
      <c r="R697" s="95"/>
      <c r="S697" s="96"/>
    </row>
    <row r="698" spans="2:19" ht="36.6" customHeight="1" x14ac:dyDescent="0.3">
      <c r="B698" s="363"/>
      <c r="C698" s="363"/>
      <c r="D698" s="100" t="s">
        <v>248</v>
      </c>
      <c r="E698" s="136"/>
      <c r="F698" s="136"/>
      <c r="G698" s="136"/>
      <c r="H698" s="136"/>
      <c r="I698" s="136"/>
      <c r="J698" s="136"/>
      <c r="K698" s="136"/>
      <c r="L698" s="136"/>
      <c r="M698" s="136"/>
      <c r="N698" s="136"/>
      <c r="O698" s="136"/>
      <c r="P698" s="136"/>
      <c r="Q698" s="136"/>
      <c r="R698" s="136"/>
      <c r="S698" s="136"/>
    </row>
    <row r="699" spans="2:19" ht="36.6" customHeight="1" x14ac:dyDescent="0.3">
      <c r="B699" s="363"/>
      <c r="C699" s="363"/>
      <c r="D699" s="373" t="s">
        <v>248</v>
      </c>
      <c r="E699" s="374"/>
      <c r="F699" s="374"/>
      <c r="G699" s="375"/>
      <c r="H699" s="347">
        <f>[2]auxiliar!D268</f>
        <v>1</v>
      </c>
      <c r="I699" s="348"/>
      <c r="J699" s="376" t="s">
        <v>374</v>
      </c>
      <c r="K699" s="377"/>
      <c r="L699" s="351" t="str">
        <f>[2]auxiliar!C268</f>
        <v>Plan</v>
      </c>
      <c r="M699" s="352"/>
      <c r="N699" s="93"/>
      <c r="O699" s="94"/>
      <c r="P699" s="95"/>
      <c r="Q699" s="96"/>
      <c r="R699" s="95"/>
      <c r="S699" s="96"/>
    </row>
    <row r="700" spans="2:19" ht="14.4" customHeight="1" x14ac:dyDescent="0.3">
      <c r="B700" s="363"/>
      <c r="C700" s="363"/>
      <c r="D700" s="373"/>
      <c r="E700" s="374"/>
      <c r="F700" s="374"/>
      <c r="G700" s="375"/>
      <c r="H700" s="369"/>
      <c r="I700" s="348"/>
      <c r="J700" s="93"/>
      <c r="K700" s="94"/>
      <c r="L700" s="95"/>
      <c r="M700" s="96"/>
      <c r="N700" s="93"/>
      <c r="O700" s="94"/>
      <c r="P700" s="95"/>
      <c r="Q700" s="96"/>
      <c r="R700" s="95"/>
      <c r="S700" s="96"/>
    </row>
    <row r="701" spans="2:19" ht="34.200000000000003" customHeight="1" x14ac:dyDescent="0.3">
      <c r="B701" s="363"/>
      <c r="C701" s="363"/>
      <c r="D701" s="137" t="s">
        <v>249</v>
      </c>
      <c r="E701" s="138"/>
      <c r="F701" s="138"/>
      <c r="G701" s="138"/>
      <c r="H701" s="138"/>
      <c r="I701" s="138"/>
      <c r="J701" s="138"/>
      <c r="K701" s="138"/>
      <c r="L701" s="138"/>
      <c r="M701" s="138"/>
      <c r="N701" s="138"/>
      <c r="O701" s="138"/>
      <c r="P701" s="138"/>
      <c r="Q701" s="138"/>
      <c r="R701" s="138"/>
      <c r="S701" s="139"/>
    </row>
    <row r="702" spans="2:19" ht="34.200000000000003" customHeight="1" x14ac:dyDescent="0.3">
      <c r="B702" s="363"/>
      <c r="C702" s="363"/>
      <c r="D702" s="133" t="s">
        <v>250</v>
      </c>
      <c r="E702" s="134"/>
      <c r="F702" s="134"/>
      <c r="G702" s="134"/>
      <c r="H702" s="134"/>
      <c r="I702" s="134"/>
      <c r="J702" s="134"/>
      <c r="K702" s="134"/>
      <c r="L702" s="134"/>
      <c r="M702" s="134"/>
      <c r="N702" s="134"/>
      <c r="O702" s="134"/>
      <c r="P702" s="134"/>
      <c r="Q702" s="134"/>
      <c r="R702" s="134"/>
      <c r="S702" s="135"/>
    </row>
    <row r="703" spans="2:19" ht="14.4" customHeight="1" x14ac:dyDescent="0.3">
      <c r="B703" s="363"/>
      <c r="C703" s="363"/>
      <c r="D703" s="100" t="s">
        <v>251</v>
      </c>
      <c r="E703" s="136"/>
      <c r="F703" s="136"/>
      <c r="G703" s="136"/>
      <c r="H703" s="136"/>
      <c r="I703" s="136"/>
      <c r="J703" s="136"/>
      <c r="K703" s="136"/>
      <c r="L703" s="136"/>
      <c r="M703" s="136"/>
      <c r="N703" s="136"/>
      <c r="O703" s="136"/>
      <c r="P703" s="136"/>
      <c r="Q703" s="136"/>
      <c r="R703" s="136"/>
      <c r="S703" s="136"/>
    </row>
    <row r="704" spans="2:19" ht="33" customHeight="1" x14ac:dyDescent="0.3">
      <c r="B704" s="363"/>
      <c r="C704" s="363"/>
      <c r="D704" s="373" t="s">
        <v>252</v>
      </c>
      <c r="E704" s="374"/>
      <c r="F704" s="374"/>
      <c r="G704" s="375"/>
      <c r="H704" s="347">
        <f>[2]auxiliar!D273</f>
        <v>5</v>
      </c>
      <c r="I704" s="348"/>
      <c r="J704" s="376" t="s">
        <v>374</v>
      </c>
      <c r="K704" s="377"/>
      <c r="L704" s="351" t="str">
        <f>[2]auxiliar!C273</f>
        <v xml:space="preserve">Taller de Capacitación </v>
      </c>
      <c r="M704" s="352"/>
      <c r="N704" s="93"/>
      <c r="O704" s="94"/>
      <c r="P704" s="95"/>
      <c r="Q704" s="96"/>
      <c r="R704" s="95"/>
      <c r="S704" s="96"/>
    </row>
    <row r="705" spans="2:19" ht="33" customHeight="1" x14ac:dyDescent="0.3">
      <c r="B705" s="363"/>
      <c r="C705" s="363"/>
      <c r="D705" s="373" t="s">
        <v>254</v>
      </c>
      <c r="E705" s="374"/>
      <c r="F705" s="374"/>
      <c r="G705" s="375"/>
      <c r="H705" s="347">
        <f>[2]auxiliar!D274</f>
        <v>5</v>
      </c>
      <c r="I705" s="348"/>
      <c r="J705" s="376" t="s">
        <v>374</v>
      </c>
      <c r="K705" s="377"/>
      <c r="L705" s="351" t="str">
        <f>[2]auxiliar!C274</f>
        <v xml:space="preserve">Taller de Capacitación </v>
      </c>
      <c r="M705" s="352"/>
      <c r="N705" s="93"/>
      <c r="O705" s="94"/>
      <c r="P705" s="95"/>
      <c r="Q705" s="96"/>
      <c r="R705" s="95"/>
      <c r="S705" s="96"/>
    </row>
    <row r="706" spans="2:19" ht="33" customHeight="1" x14ac:dyDescent="0.3">
      <c r="B706" s="363"/>
      <c r="C706" s="363"/>
      <c r="D706" s="100" t="s">
        <v>255</v>
      </c>
      <c r="E706" s="136"/>
      <c r="F706" s="136"/>
      <c r="G706" s="136"/>
      <c r="H706" s="136"/>
      <c r="I706" s="136"/>
      <c r="J706" s="136"/>
      <c r="K706" s="136"/>
      <c r="L706" s="136"/>
      <c r="M706" s="136"/>
      <c r="N706" s="136"/>
      <c r="O706" s="136"/>
      <c r="P706" s="136"/>
      <c r="Q706" s="136"/>
      <c r="R706" s="136"/>
      <c r="S706" s="136"/>
    </row>
    <row r="707" spans="2:19" ht="14.4" customHeight="1" x14ac:dyDescent="0.3">
      <c r="B707" s="363"/>
      <c r="C707" s="363"/>
      <c r="D707" s="373" t="s">
        <v>256</v>
      </c>
      <c r="E707" s="374"/>
      <c r="F707" s="374"/>
      <c r="G707" s="375"/>
      <c r="H707" s="347">
        <f>[2]auxiliar!D276</f>
        <v>5</v>
      </c>
      <c r="I707" s="348"/>
      <c r="J707" s="376" t="s">
        <v>374</v>
      </c>
      <c r="K707" s="377"/>
      <c r="L707" s="351" t="str">
        <f>[2]auxiliar!C276</f>
        <v xml:space="preserve">Taller de Capacitación </v>
      </c>
      <c r="M707" s="352"/>
      <c r="N707" s="93"/>
      <c r="O707" s="94"/>
      <c r="P707" s="95"/>
      <c r="Q707" s="96"/>
      <c r="R707" s="95"/>
      <c r="S707" s="96"/>
    </row>
    <row r="708" spans="2:19" ht="14.4" customHeight="1" x14ac:dyDescent="0.3">
      <c r="B708" s="363"/>
      <c r="C708" s="363"/>
      <c r="D708" s="373" t="s">
        <v>257</v>
      </c>
      <c r="E708" s="374"/>
      <c r="F708" s="374"/>
      <c r="G708" s="375"/>
      <c r="H708" s="347">
        <f>[2]auxiliar!D277</f>
        <v>5</v>
      </c>
      <c r="I708" s="348"/>
      <c r="J708" s="376" t="s">
        <v>374</v>
      </c>
      <c r="K708" s="377"/>
      <c r="L708" s="351" t="str">
        <f>[2]auxiliar!C277</f>
        <v xml:space="preserve">Taller de Capacitación </v>
      </c>
      <c r="M708" s="352"/>
      <c r="N708" s="93"/>
      <c r="O708" s="94"/>
      <c r="P708" s="95"/>
      <c r="Q708" s="96"/>
      <c r="R708" s="95"/>
      <c r="S708" s="96"/>
    </row>
    <row r="709" spans="2:19" ht="37.200000000000003" customHeight="1" x14ac:dyDescent="0.3">
      <c r="B709" s="363"/>
      <c r="C709" s="363"/>
      <c r="D709" s="100" t="s">
        <v>258</v>
      </c>
      <c r="E709" s="136"/>
      <c r="F709" s="136"/>
      <c r="G709" s="136"/>
      <c r="H709" s="136"/>
      <c r="I709" s="136"/>
      <c r="J709" s="136"/>
      <c r="K709" s="136"/>
      <c r="L709" s="136"/>
      <c r="M709" s="136"/>
      <c r="N709" s="136"/>
      <c r="O709" s="136"/>
      <c r="P709" s="136"/>
      <c r="Q709" s="136"/>
      <c r="R709" s="136"/>
      <c r="S709" s="136"/>
    </row>
    <row r="710" spans="2:19" ht="37.200000000000003" customHeight="1" x14ac:dyDescent="0.3">
      <c r="B710" s="363"/>
      <c r="C710" s="363"/>
      <c r="D710" s="373" t="s">
        <v>259</v>
      </c>
      <c r="E710" s="374"/>
      <c r="F710" s="374"/>
      <c r="G710" s="375"/>
      <c r="H710" s="347">
        <f>[2]auxiliar!D279</f>
        <v>5</v>
      </c>
      <c r="I710" s="348"/>
      <c r="J710" s="376" t="s">
        <v>374</v>
      </c>
      <c r="K710" s="377"/>
      <c r="L710" s="351" t="str">
        <f>[2]auxiliar!C279</f>
        <v xml:space="preserve">Taller de Capacitación </v>
      </c>
      <c r="M710" s="352"/>
      <c r="N710" s="93"/>
      <c r="O710" s="94"/>
      <c r="P710" s="95"/>
      <c r="Q710" s="96"/>
      <c r="R710" s="95"/>
      <c r="S710" s="96"/>
    </row>
    <row r="711" spans="2:19" ht="37.200000000000003" customHeight="1" x14ac:dyDescent="0.3">
      <c r="B711" s="363"/>
      <c r="C711" s="363"/>
      <c r="D711" s="373" t="s">
        <v>260</v>
      </c>
      <c r="E711" s="374"/>
      <c r="F711" s="374"/>
      <c r="G711" s="375"/>
      <c r="H711" s="347">
        <f>[2]auxiliar!D280</f>
        <v>5</v>
      </c>
      <c r="I711" s="348"/>
      <c r="J711" s="376" t="s">
        <v>374</v>
      </c>
      <c r="K711" s="377"/>
      <c r="L711" s="351" t="str">
        <f>[2]auxiliar!C280</f>
        <v xml:space="preserve">Taller de Capacitación </v>
      </c>
      <c r="M711" s="352"/>
      <c r="N711" s="93"/>
      <c r="O711" s="94"/>
      <c r="P711" s="95"/>
      <c r="Q711" s="96"/>
      <c r="R711" s="95"/>
      <c r="S711" s="96"/>
    </row>
    <row r="712" spans="2:19" ht="37.200000000000003" customHeight="1" x14ac:dyDescent="0.3">
      <c r="B712" s="363"/>
      <c r="C712" s="363"/>
      <c r="D712" s="373" t="s">
        <v>261</v>
      </c>
      <c r="E712" s="374"/>
      <c r="F712" s="374"/>
      <c r="G712" s="375"/>
      <c r="H712" s="347">
        <f>[2]auxiliar!D281</f>
        <v>5</v>
      </c>
      <c r="I712" s="348"/>
      <c r="J712" s="376" t="s">
        <v>374</v>
      </c>
      <c r="K712" s="377"/>
      <c r="L712" s="351" t="str">
        <f>[2]auxiliar!C281</f>
        <v xml:space="preserve">Taller de Capacitación </v>
      </c>
      <c r="M712" s="352"/>
      <c r="N712" s="93"/>
      <c r="O712" s="94"/>
      <c r="P712" s="95"/>
      <c r="Q712" s="96"/>
      <c r="R712" s="95"/>
      <c r="S712" s="96"/>
    </row>
    <row r="713" spans="2:19" ht="37.200000000000003" customHeight="1" x14ac:dyDescent="0.3">
      <c r="B713" s="363"/>
      <c r="C713" s="363"/>
      <c r="D713" s="133" t="s">
        <v>262</v>
      </c>
      <c r="E713" s="134"/>
      <c r="F713" s="134"/>
      <c r="G713" s="134"/>
      <c r="H713" s="134"/>
      <c r="I713" s="134"/>
      <c r="J713" s="134"/>
      <c r="K713" s="134"/>
      <c r="L713" s="134"/>
      <c r="M713" s="134"/>
      <c r="N713" s="134"/>
      <c r="O713" s="134"/>
      <c r="P713" s="134"/>
      <c r="Q713" s="134"/>
      <c r="R713" s="134"/>
      <c r="S713" s="135"/>
    </row>
    <row r="714" spans="2:19" ht="37.200000000000003" customHeight="1" x14ac:dyDescent="0.3">
      <c r="B714" s="363"/>
      <c r="C714" s="363"/>
      <c r="D714" s="100" t="s">
        <v>263</v>
      </c>
      <c r="E714" s="136"/>
      <c r="F714" s="136"/>
      <c r="G714" s="136"/>
      <c r="H714" s="136"/>
      <c r="I714" s="136"/>
      <c r="J714" s="136"/>
      <c r="K714" s="136"/>
      <c r="L714" s="136"/>
      <c r="M714" s="136"/>
      <c r="N714" s="136"/>
      <c r="O714" s="136"/>
      <c r="P714" s="136"/>
      <c r="Q714" s="136"/>
      <c r="R714" s="136"/>
      <c r="S714" s="136"/>
    </row>
    <row r="715" spans="2:19" ht="37.200000000000003" customHeight="1" x14ac:dyDescent="0.3">
      <c r="B715" s="363"/>
      <c r="C715" s="363"/>
      <c r="D715" s="373" t="s">
        <v>264</v>
      </c>
      <c r="E715" s="374"/>
      <c r="F715" s="374"/>
      <c r="G715" s="375"/>
      <c r="H715" s="347">
        <f>[2]auxiliar!D284</f>
        <v>1</v>
      </c>
      <c r="I715" s="348"/>
      <c r="J715" s="376" t="s">
        <v>374</v>
      </c>
      <c r="K715" s="377"/>
      <c r="L715" s="351" t="str">
        <f>[2]auxiliar!C284</f>
        <v xml:space="preserve">Taller de Capacitación </v>
      </c>
      <c r="M715" s="352"/>
      <c r="N715" s="93"/>
      <c r="O715" s="94"/>
      <c r="P715" s="95"/>
      <c r="Q715" s="96"/>
      <c r="R715" s="95"/>
      <c r="S715" s="96"/>
    </row>
    <row r="716" spans="2:19" ht="37.200000000000003" customHeight="1" x14ac:dyDescent="0.3">
      <c r="B716" s="363"/>
      <c r="C716" s="363"/>
      <c r="D716" s="373" t="s">
        <v>265</v>
      </c>
      <c r="E716" s="374"/>
      <c r="F716" s="374"/>
      <c r="G716" s="375"/>
      <c r="H716" s="347">
        <f>[2]auxiliar!D285</f>
        <v>1</v>
      </c>
      <c r="I716" s="348"/>
      <c r="J716" s="376" t="s">
        <v>374</v>
      </c>
      <c r="K716" s="377"/>
      <c r="L716" s="351" t="str">
        <f>[2]auxiliar!C285</f>
        <v xml:space="preserve">Taller de Capacitación </v>
      </c>
      <c r="M716" s="352"/>
      <c r="N716" s="93"/>
      <c r="O716" s="94"/>
      <c r="P716" s="95"/>
      <c r="Q716" s="96"/>
      <c r="R716" s="95"/>
      <c r="S716" s="96"/>
    </row>
    <row r="717" spans="2:19" ht="14.4" customHeight="1" x14ac:dyDescent="0.3">
      <c r="B717" s="363"/>
      <c r="C717" s="363"/>
      <c r="D717" s="373" t="s">
        <v>266</v>
      </c>
      <c r="E717" s="374"/>
      <c r="F717" s="374"/>
      <c r="G717" s="375"/>
      <c r="H717" s="347">
        <f>[2]auxiliar!D286</f>
        <v>1</v>
      </c>
      <c r="I717" s="348"/>
      <c r="J717" s="376" t="s">
        <v>374</v>
      </c>
      <c r="K717" s="377"/>
      <c r="L717" s="351" t="str">
        <f>[2]auxiliar!C286</f>
        <v xml:space="preserve">Taller de Capacitación </v>
      </c>
      <c r="M717" s="352"/>
      <c r="N717" s="93"/>
      <c r="O717" s="94"/>
      <c r="P717" s="95"/>
      <c r="Q717" s="96"/>
      <c r="R717" s="95"/>
      <c r="S717" s="96"/>
    </row>
    <row r="718" spans="2:19" ht="36.6" customHeight="1" x14ac:dyDescent="0.3">
      <c r="B718" s="363"/>
      <c r="C718" s="363"/>
      <c r="D718" s="373" t="s">
        <v>267</v>
      </c>
      <c r="E718" s="374"/>
      <c r="F718" s="374"/>
      <c r="G718" s="375"/>
      <c r="H718" s="347">
        <f>[2]auxiliar!D287</f>
        <v>1</v>
      </c>
      <c r="I718" s="348"/>
      <c r="J718" s="376" t="s">
        <v>374</v>
      </c>
      <c r="K718" s="377"/>
      <c r="L718" s="351" t="str">
        <f>[2]auxiliar!C287</f>
        <v xml:space="preserve">Taller de Capacitación </v>
      </c>
      <c r="M718" s="352"/>
      <c r="N718" s="93"/>
      <c r="O718" s="94"/>
      <c r="P718" s="95"/>
      <c r="Q718" s="96"/>
      <c r="R718" s="95"/>
      <c r="S718" s="96"/>
    </row>
    <row r="719" spans="2:19" ht="36.6" customHeight="1" x14ac:dyDescent="0.3">
      <c r="B719" s="363"/>
      <c r="C719" s="363"/>
      <c r="D719" s="373" t="s">
        <v>268</v>
      </c>
      <c r="E719" s="374"/>
      <c r="F719" s="374"/>
      <c r="G719" s="375"/>
      <c r="H719" s="347">
        <f>[2]auxiliar!D288</f>
        <v>1</v>
      </c>
      <c r="I719" s="348"/>
      <c r="J719" s="376" t="s">
        <v>374</v>
      </c>
      <c r="K719" s="377"/>
      <c r="L719" s="351" t="str">
        <f>[2]auxiliar!C288</f>
        <v xml:space="preserve">Taller de Capacitación </v>
      </c>
      <c r="M719" s="352"/>
      <c r="N719" s="93"/>
      <c r="O719" s="94"/>
      <c r="P719" s="95"/>
      <c r="Q719" s="96"/>
      <c r="R719" s="95"/>
      <c r="S719" s="96"/>
    </row>
    <row r="720" spans="2:19" ht="14.4" customHeight="1" x14ac:dyDescent="0.3">
      <c r="B720" s="363"/>
      <c r="C720" s="363"/>
      <c r="D720" s="373" t="s">
        <v>269</v>
      </c>
      <c r="E720" s="374"/>
      <c r="F720" s="374"/>
      <c r="G720" s="375"/>
      <c r="H720" s="347">
        <f>[2]auxiliar!D289</f>
        <v>1</v>
      </c>
      <c r="I720" s="348"/>
      <c r="J720" s="376" t="s">
        <v>374</v>
      </c>
      <c r="K720" s="377"/>
      <c r="L720" s="351" t="str">
        <f>[2]auxiliar!C289</f>
        <v xml:space="preserve">Taller de Capacitación </v>
      </c>
      <c r="M720" s="352"/>
      <c r="N720" s="93"/>
      <c r="O720" s="94"/>
      <c r="P720" s="95"/>
      <c r="Q720" s="96"/>
      <c r="R720" s="95"/>
      <c r="S720" s="96"/>
    </row>
    <row r="721" spans="2:19" ht="36" customHeight="1" x14ac:dyDescent="0.3">
      <c r="B721" s="363"/>
      <c r="C721" s="363"/>
      <c r="D721" s="373" t="s">
        <v>270</v>
      </c>
      <c r="E721" s="374"/>
      <c r="F721" s="374"/>
      <c r="G721" s="375"/>
      <c r="H721" s="347">
        <f>[2]auxiliar!D290</f>
        <v>1</v>
      </c>
      <c r="I721" s="348"/>
      <c r="J721" s="376" t="s">
        <v>374</v>
      </c>
      <c r="K721" s="377"/>
      <c r="L721" s="351" t="str">
        <f>[2]auxiliar!C290</f>
        <v xml:space="preserve">Pasantía  </v>
      </c>
      <c r="M721" s="352"/>
      <c r="N721" s="93"/>
      <c r="O721" s="94"/>
      <c r="P721" s="95"/>
      <c r="Q721" s="96"/>
      <c r="R721" s="95"/>
      <c r="S721" s="96"/>
    </row>
    <row r="722" spans="2:19" ht="24.75" customHeight="1" x14ac:dyDescent="0.3">
      <c r="B722" s="363"/>
      <c r="C722" s="363"/>
      <c r="D722" s="373" t="s">
        <v>272</v>
      </c>
      <c r="E722" s="374"/>
      <c r="F722" s="374"/>
      <c r="G722" s="375"/>
      <c r="H722" s="347">
        <f>[2]auxiliar!D291</f>
        <v>5</v>
      </c>
      <c r="I722" s="348"/>
      <c r="J722" s="376" t="s">
        <v>374</v>
      </c>
      <c r="K722" s="377"/>
      <c r="L722" s="351" t="str">
        <f>[2]auxiliar!C291</f>
        <v xml:space="preserve">Replicas  </v>
      </c>
      <c r="M722" s="352"/>
      <c r="N722" s="93"/>
      <c r="O722" s="94"/>
      <c r="P722" s="95"/>
      <c r="Q722" s="96"/>
      <c r="R722" s="95"/>
      <c r="S722" s="96"/>
    </row>
    <row r="723" spans="2:19" ht="14.4" customHeight="1" x14ac:dyDescent="0.3">
      <c r="B723" s="363"/>
      <c r="C723" s="363"/>
      <c r="D723" s="100" t="s">
        <v>274</v>
      </c>
      <c r="E723" s="136"/>
      <c r="F723" s="136"/>
      <c r="G723" s="136"/>
      <c r="H723" s="136"/>
      <c r="I723" s="136"/>
      <c r="J723" s="136"/>
      <c r="K723" s="136"/>
      <c r="L723" s="136"/>
      <c r="M723" s="136"/>
      <c r="N723" s="136"/>
      <c r="O723" s="136"/>
      <c r="P723" s="136"/>
      <c r="Q723" s="136"/>
      <c r="R723" s="136"/>
      <c r="S723" s="136"/>
    </row>
    <row r="724" spans="2:19" ht="14.4" customHeight="1" x14ac:dyDescent="0.3">
      <c r="B724" s="363"/>
      <c r="C724" s="363"/>
      <c r="D724" s="373" t="s">
        <v>275</v>
      </c>
      <c r="E724" s="374"/>
      <c r="F724" s="374"/>
      <c r="G724" s="375"/>
      <c r="H724" s="347">
        <f>[2]auxiliar!D293</f>
        <v>20</v>
      </c>
      <c r="I724" s="348"/>
      <c r="J724" s="376" t="s">
        <v>374</v>
      </c>
      <c r="K724" s="377"/>
      <c r="L724" s="351" t="str">
        <f>[2]auxiliar!C293</f>
        <v>reunion</v>
      </c>
      <c r="M724" s="352"/>
      <c r="N724" s="93"/>
      <c r="O724" s="94"/>
      <c r="P724" s="95"/>
      <c r="Q724" s="96"/>
      <c r="R724" s="95"/>
      <c r="S724" s="96"/>
    </row>
    <row r="725" spans="2:19" ht="31.2" customHeight="1" x14ac:dyDescent="0.3">
      <c r="B725" s="363"/>
      <c r="C725" s="363"/>
      <c r="D725" s="373" t="s">
        <v>277</v>
      </c>
      <c r="E725" s="374"/>
      <c r="F725" s="374"/>
      <c r="G725" s="375"/>
      <c r="H725" s="347">
        <f>[2]auxiliar!D294</f>
        <v>3</v>
      </c>
      <c r="I725" s="348"/>
      <c r="J725" s="376" t="s">
        <v>374</v>
      </c>
      <c r="K725" s="377"/>
      <c r="L725" s="351" t="str">
        <f>[2]auxiliar!C294</f>
        <v>Foro</v>
      </c>
      <c r="M725" s="352"/>
      <c r="N725" s="93"/>
      <c r="O725" s="94"/>
      <c r="P725" s="95"/>
      <c r="Q725" s="96"/>
      <c r="R725" s="95"/>
      <c r="S725" s="96"/>
    </row>
    <row r="726" spans="2:19" ht="31.2" customHeight="1" x14ac:dyDescent="0.3">
      <c r="B726" s="363"/>
      <c r="C726" s="363"/>
      <c r="D726" s="100" t="s">
        <v>279</v>
      </c>
      <c r="E726" s="136"/>
      <c r="F726" s="136"/>
      <c r="G726" s="136"/>
      <c r="H726" s="136"/>
      <c r="I726" s="136"/>
      <c r="J726" s="136"/>
      <c r="K726" s="136"/>
      <c r="L726" s="136"/>
      <c r="M726" s="136"/>
      <c r="N726" s="136"/>
      <c r="O726" s="136"/>
      <c r="P726" s="136"/>
      <c r="Q726" s="136"/>
      <c r="R726" s="136"/>
      <c r="S726" s="136"/>
    </row>
    <row r="727" spans="2:19" ht="31.2" customHeight="1" x14ac:dyDescent="0.3">
      <c r="B727" s="363"/>
      <c r="C727" s="363"/>
      <c r="D727" s="373" t="s">
        <v>280</v>
      </c>
      <c r="E727" s="374"/>
      <c r="F727" s="374"/>
      <c r="G727" s="375"/>
      <c r="H727" s="347">
        <f>[2]auxiliar!D296</f>
        <v>10</v>
      </c>
      <c r="I727" s="348"/>
      <c r="J727" s="376" t="s">
        <v>374</v>
      </c>
      <c r="K727" s="377"/>
      <c r="L727" s="351" t="str">
        <f>[2]auxiliar!C296</f>
        <v>reunion</v>
      </c>
      <c r="M727" s="352"/>
      <c r="N727" s="93"/>
      <c r="O727" s="94"/>
      <c r="P727" s="95"/>
      <c r="Q727" s="96"/>
      <c r="R727" s="95"/>
      <c r="S727" s="96"/>
    </row>
    <row r="728" spans="2:19" ht="31.2" customHeight="1" x14ac:dyDescent="0.3">
      <c r="B728" s="363"/>
      <c r="C728" s="363"/>
      <c r="D728" s="373" t="s">
        <v>281</v>
      </c>
      <c r="E728" s="374"/>
      <c r="F728" s="374"/>
      <c r="G728" s="375"/>
      <c r="H728" s="347">
        <f>[2]auxiliar!D297</f>
        <v>2</v>
      </c>
      <c r="I728" s="348"/>
      <c r="J728" s="376" t="s">
        <v>374</v>
      </c>
      <c r="K728" s="377"/>
      <c r="L728" s="351" t="str">
        <f>[2]auxiliar!C297</f>
        <v>Congreso</v>
      </c>
      <c r="M728" s="352"/>
      <c r="N728" s="93"/>
      <c r="O728" s="94"/>
      <c r="P728" s="95"/>
      <c r="Q728" s="96"/>
      <c r="R728" s="95"/>
      <c r="S728" s="96"/>
    </row>
    <row r="729" spans="2:19" ht="31.2" customHeight="1" x14ac:dyDescent="0.3">
      <c r="B729" s="363"/>
      <c r="C729" s="363"/>
      <c r="D729" s="133" t="s">
        <v>283</v>
      </c>
      <c r="E729" s="134"/>
      <c r="F729" s="134"/>
      <c r="G729" s="134"/>
      <c r="H729" s="134"/>
      <c r="I729" s="134"/>
      <c r="J729" s="134"/>
      <c r="K729" s="134"/>
      <c r="L729" s="134"/>
      <c r="M729" s="134"/>
      <c r="N729" s="134"/>
      <c r="O729" s="134"/>
      <c r="P729" s="134"/>
      <c r="Q729" s="134"/>
      <c r="R729" s="134"/>
      <c r="S729" s="135"/>
    </row>
    <row r="730" spans="2:19" ht="24.75" customHeight="1" x14ac:dyDescent="0.3">
      <c r="B730" s="363"/>
      <c r="C730" s="363"/>
      <c r="D730" s="100" t="s">
        <v>284</v>
      </c>
      <c r="E730" s="136"/>
      <c r="F730" s="136"/>
      <c r="G730" s="136"/>
      <c r="H730" s="136"/>
      <c r="I730" s="136"/>
      <c r="J730" s="136"/>
      <c r="K730" s="136"/>
      <c r="L730" s="136"/>
      <c r="M730" s="136"/>
      <c r="N730" s="136"/>
      <c r="O730" s="136"/>
      <c r="P730" s="136"/>
      <c r="Q730" s="136"/>
      <c r="R730" s="136"/>
      <c r="S730" s="136"/>
    </row>
    <row r="731" spans="2:19" ht="14.4" customHeight="1" x14ac:dyDescent="0.3">
      <c r="B731" s="363"/>
      <c r="C731" s="363"/>
      <c r="D731" s="373" t="s">
        <v>285</v>
      </c>
      <c r="E731" s="374"/>
      <c r="F731" s="374"/>
      <c r="G731" s="375"/>
      <c r="H731" s="347">
        <f>[2]auxiliar!D300</f>
        <v>5</v>
      </c>
      <c r="I731" s="348"/>
      <c r="J731" s="376" t="s">
        <v>374</v>
      </c>
      <c r="K731" s="377"/>
      <c r="L731" s="351" t="str">
        <f>[2]auxiliar!C300</f>
        <v xml:space="preserve">Taller de Capacitación </v>
      </c>
      <c r="M731" s="352"/>
      <c r="N731" s="93"/>
      <c r="O731" s="94"/>
      <c r="P731" s="95"/>
      <c r="Q731" s="96"/>
      <c r="R731" s="95"/>
      <c r="S731" s="96"/>
    </row>
    <row r="732" spans="2:19" ht="24.75" customHeight="1" x14ac:dyDescent="0.3">
      <c r="B732" s="363"/>
      <c r="C732" s="363"/>
      <c r="D732" s="373" t="s">
        <v>286</v>
      </c>
      <c r="E732" s="374"/>
      <c r="F732" s="374"/>
      <c r="G732" s="375"/>
      <c r="H732" s="347">
        <f>[2]auxiliar!D301</f>
        <v>5</v>
      </c>
      <c r="I732" s="348"/>
      <c r="J732" s="376" t="s">
        <v>374</v>
      </c>
      <c r="K732" s="377"/>
      <c r="L732" s="351" t="str">
        <f>[2]auxiliar!C301</f>
        <v xml:space="preserve">Taller de Capacitación </v>
      </c>
      <c r="M732" s="352"/>
      <c r="N732" s="93"/>
      <c r="O732" s="94"/>
      <c r="P732" s="95"/>
      <c r="Q732" s="96"/>
      <c r="R732" s="95"/>
      <c r="S732" s="96"/>
    </row>
    <row r="733" spans="2:19" ht="24.75" customHeight="1" x14ac:dyDescent="0.3">
      <c r="B733" s="363"/>
      <c r="C733" s="363"/>
      <c r="D733" s="373" t="s">
        <v>287</v>
      </c>
      <c r="E733" s="374"/>
      <c r="F733" s="374"/>
      <c r="G733" s="375"/>
      <c r="H733" s="347">
        <f>[2]auxiliar!D302</f>
        <v>5</v>
      </c>
      <c r="I733" s="348"/>
      <c r="J733" s="376" t="s">
        <v>374</v>
      </c>
      <c r="K733" s="377"/>
      <c r="L733" s="351" t="str">
        <f>[2]auxiliar!C302</f>
        <v xml:space="preserve">Taller de Capacitación </v>
      </c>
      <c r="M733" s="352"/>
      <c r="N733" s="93"/>
      <c r="O733" s="94"/>
      <c r="P733" s="95"/>
      <c r="Q733" s="96"/>
      <c r="R733" s="95"/>
      <c r="S733" s="96"/>
    </row>
    <row r="734" spans="2:19" ht="14.4" customHeight="1" x14ac:dyDescent="0.3">
      <c r="B734" s="363"/>
      <c r="C734" s="363"/>
      <c r="D734" s="373" t="s">
        <v>288</v>
      </c>
      <c r="E734" s="374"/>
      <c r="F734" s="374"/>
      <c r="G734" s="375"/>
      <c r="H734" s="347">
        <f>[2]auxiliar!D303</f>
        <v>5</v>
      </c>
      <c r="I734" s="348"/>
      <c r="J734" s="376" t="s">
        <v>374</v>
      </c>
      <c r="K734" s="377"/>
      <c r="L734" s="351" t="str">
        <f>[2]auxiliar!C303</f>
        <v xml:space="preserve">Taller de Capacitación </v>
      </c>
      <c r="M734" s="352"/>
      <c r="N734" s="93"/>
      <c r="O734" s="94"/>
      <c r="P734" s="95"/>
      <c r="Q734" s="96"/>
      <c r="R734" s="95"/>
      <c r="S734" s="96"/>
    </row>
    <row r="735" spans="2:19" ht="14.4" customHeight="1" x14ac:dyDescent="0.3">
      <c r="B735" s="363"/>
      <c r="C735" s="363"/>
      <c r="D735" s="373" t="s">
        <v>289</v>
      </c>
      <c r="E735" s="374"/>
      <c r="F735" s="374"/>
      <c r="G735" s="375"/>
      <c r="H735" s="347">
        <f>[2]auxiliar!D304</f>
        <v>7</v>
      </c>
      <c r="I735" s="348"/>
      <c r="J735" s="376" t="s">
        <v>374</v>
      </c>
      <c r="K735" s="377"/>
      <c r="L735" s="351" t="str">
        <f>[2]auxiliar!C304</f>
        <v>Reunion Tecnica</v>
      </c>
      <c r="M735" s="352"/>
      <c r="N735" s="93"/>
      <c r="O735" s="94"/>
      <c r="P735" s="95"/>
      <c r="Q735" s="96"/>
      <c r="R735" s="95"/>
      <c r="S735" s="96"/>
    </row>
    <row r="736" spans="2:19" ht="14.4" customHeight="1" x14ac:dyDescent="0.3">
      <c r="B736" s="363"/>
      <c r="C736" s="363"/>
      <c r="D736" s="373" t="s">
        <v>291</v>
      </c>
      <c r="E736" s="374"/>
      <c r="F736" s="374"/>
      <c r="G736" s="375"/>
      <c r="H736" s="347">
        <f>[2]auxiliar!D305</f>
        <v>7</v>
      </c>
      <c r="I736" s="348"/>
      <c r="J736" s="376" t="s">
        <v>374</v>
      </c>
      <c r="K736" s="377"/>
      <c r="L736" s="351" t="str">
        <f>[2]auxiliar!C305</f>
        <v>Reunion Tecnica</v>
      </c>
      <c r="M736" s="352"/>
      <c r="N736" s="93"/>
      <c r="O736" s="94"/>
      <c r="P736" s="95"/>
      <c r="Q736" s="96"/>
      <c r="R736" s="95"/>
      <c r="S736" s="96"/>
    </row>
    <row r="737" spans="2:19" ht="14.4" customHeight="1" x14ac:dyDescent="0.3">
      <c r="B737" s="363"/>
      <c r="C737" s="363"/>
      <c r="D737" s="100" t="s">
        <v>292</v>
      </c>
      <c r="E737" s="136"/>
      <c r="F737" s="136"/>
      <c r="G737" s="136"/>
      <c r="H737" s="136"/>
      <c r="I737" s="136"/>
      <c r="J737" s="136"/>
      <c r="K737" s="136"/>
      <c r="L737" s="136"/>
      <c r="M737" s="136"/>
      <c r="N737" s="136"/>
      <c r="O737" s="136"/>
      <c r="P737" s="136"/>
      <c r="Q737" s="136"/>
      <c r="R737" s="136"/>
      <c r="S737" s="136"/>
    </row>
    <row r="738" spans="2:19" ht="24.75" customHeight="1" x14ac:dyDescent="0.3">
      <c r="B738" s="363"/>
      <c r="C738" s="363"/>
      <c r="D738" s="373" t="s">
        <v>293</v>
      </c>
      <c r="E738" s="374"/>
      <c r="F738" s="374"/>
      <c r="G738" s="375"/>
      <c r="H738" s="347">
        <f>[2]auxiliar!D307</f>
        <v>5</v>
      </c>
      <c r="I738" s="348"/>
      <c r="J738" s="376" t="s">
        <v>374</v>
      </c>
      <c r="K738" s="377"/>
      <c r="L738" s="351" t="str">
        <f>[2]auxiliar!C307</f>
        <v xml:space="preserve">Taller de Capacitación </v>
      </c>
      <c r="M738" s="352"/>
      <c r="N738" s="93"/>
      <c r="O738" s="94"/>
      <c r="P738" s="95"/>
      <c r="Q738" s="96"/>
      <c r="R738" s="95"/>
      <c r="S738" s="96"/>
    </row>
    <row r="739" spans="2:19" ht="14.4" customHeight="1" x14ac:dyDescent="0.3">
      <c r="B739" s="363"/>
      <c r="C739" s="363"/>
      <c r="D739" s="373" t="s">
        <v>294</v>
      </c>
      <c r="E739" s="374"/>
      <c r="F739" s="374"/>
      <c r="G739" s="375"/>
      <c r="H739" s="347">
        <f>[2]auxiliar!D308</f>
        <v>5</v>
      </c>
      <c r="I739" s="348"/>
      <c r="J739" s="376" t="s">
        <v>374</v>
      </c>
      <c r="K739" s="377"/>
      <c r="L739" s="351" t="str">
        <f>[2]auxiliar!C308</f>
        <v xml:space="preserve">Taller de Capacitación </v>
      </c>
      <c r="M739" s="352"/>
      <c r="N739" s="93"/>
      <c r="O739" s="94"/>
      <c r="P739" s="95"/>
      <c r="Q739" s="96"/>
      <c r="R739" s="95"/>
      <c r="S739" s="96"/>
    </row>
    <row r="740" spans="2:19" ht="24.75" customHeight="1" x14ac:dyDescent="0.3">
      <c r="B740" s="363"/>
      <c r="C740" s="363"/>
      <c r="D740" s="373"/>
      <c r="E740" s="374"/>
      <c r="F740" s="374"/>
      <c r="G740" s="375"/>
      <c r="H740" s="369"/>
      <c r="I740" s="348"/>
      <c r="J740" s="93"/>
      <c r="K740" s="94"/>
      <c r="L740" s="95"/>
      <c r="M740" s="96"/>
      <c r="N740" s="93"/>
      <c r="O740" s="94"/>
      <c r="P740" s="95"/>
      <c r="Q740" s="96"/>
      <c r="R740" s="95"/>
      <c r="S740" s="96"/>
    </row>
    <row r="741" spans="2:19" ht="15" customHeight="1" x14ac:dyDescent="0.3">
      <c r="B741" s="363"/>
      <c r="C741" s="363"/>
      <c r="D741" s="137" t="s">
        <v>210</v>
      </c>
      <c r="E741" s="138"/>
      <c r="F741" s="138"/>
      <c r="G741" s="138"/>
      <c r="H741" s="138"/>
      <c r="I741" s="138"/>
      <c r="J741" s="138"/>
      <c r="K741" s="138"/>
      <c r="L741" s="138"/>
      <c r="M741" s="138"/>
      <c r="N741" s="138"/>
      <c r="O741" s="138"/>
      <c r="P741" s="138"/>
      <c r="Q741" s="138"/>
      <c r="R741" s="138"/>
      <c r="S741" s="139"/>
    </row>
    <row r="742" spans="2:19" ht="24.75" customHeight="1" x14ac:dyDescent="0.3">
      <c r="B742" s="363"/>
      <c r="C742" s="363"/>
      <c r="D742" s="133" t="s">
        <v>211</v>
      </c>
      <c r="E742" s="134"/>
      <c r="F742" s="134"/>
      <c r="G742" s="134"/>
      <c r="H742" s="134"/>
      <c r="I742" s="134"/>
      <c r="J742" s="134"/>
      <c r="K742" s="134"/>
      <c r="L742" s="134"/>
      <c r="M742" s="134"/>
      <c r="N742" s="134"/>
      <c r="O742" s="134"/>
      <c r="P742" s="134"/>
      <c r="Q742" s="134"/>
      <c r="R742" s="134"/>
      <c r="S742" s="135"/>
    </row>
    <row r="743" spans="2:19" ht="24.75" customHeight="1" x14ac:dyDescent="0.3">
      <c r="B743" s="363"/>
      <c r="C743" s="363"/>
      <c r="D743" s="100" t="s">
        <v>212</v>
      </c>
      <c r="E743" s="136"/>
      <c r="F743" s="136"/>
      <c r="G743" s="136"/>
      <c r="H743" s="136"/>
      <c r="I743" s="136"/>
      <c r="J743" s="136"/>
      <c r="K743" s="136"/>
      <c r="L743" s="136"/>
      <c r="M743" s="136"/>
      <c r="N743" s="136"/>
      <c r="O743" s="136"/>
      <c r="P743" s="136"/>
      <c r="Q743" s="136"/>
      <c r="R743" s="136"/>
      <c r="S743" s="136"/>
    </row>
    <row r="744" spans="2:19" ht="24.75" customHeight="1" x14ac:dyDescent="0.3">
      <c r="B744" s="363"/>
      <c r="C744" s="363"/>
      <c r="D744" s="373" t="s">
        <v>212</v>
      </c>
      <c r="E744" s="374"/>
      <c r="F744" s="374"/>
      <c r="G744" s="375"/>
      <c r="H744" s="347">
        <f>[2]auxiliar!D313</f>
        <v>5</v>
      </c>
      <c r="I744" s="348"/>
      <c r="J744" s="376" t="s">
        <v>374</v>
      </c>
      <c r="K744" s="377"/>
      <c r="L744" s="351" t="str">
        <f>[2]auxiliar!C313</f>
        <v xml:space="preserve">módulos </v>
      </c>
      <c r="M744" s="352"/>
      <c r="N744" s="93"/>
      <c r="O744" s="94"/>
      <c r="P744" s="95"/>
      <c r="Q744" s="96"/>
      <c r="R744" s="95"/>
      <c r="S744" s="96"/>
    </row>
    <row r="745" spans="2:19" ht="24.75" customHeight="1" x14ac:dyDescent="0.3">
      <c r="B745" s="363"/>
      <c r="C745" s="363"/>
      <c r="D745" s="100" t="s">
        <v>296</v>
      </c>
      <c r="E745" s="136"/>
      <c r="F745" s="136"/>
      <c r="G745" s="136"/>
      <c r="H745" s="136"/>
      <c r="I745" s="136"/>
      <c r="J745" s="136"/>
      <c r="K745" s="136"/>
      <c r="L745" s="136"/>
      <c r="M745" s="136"/>
      <c r="N745" s="136"/>
      <c r="O745" s="136"/>
      <c r="P745" s="136"/>
      <c r="Q745" s="136"/>
      <c r="R745" s="136"/>
      <c r="S745" s="136"/>
    </row>
    <row r="746" spans="2:19" ht="24.75" customHeight="1" x14ac:dyDescent="0.3">
      <c r="B746" s="363"/>
      <c r="C746" s="363"/>
      <c r="D746" s="373" t="s">
        <v>296</v>
      </c>
      <c r="E746" s="374"/>
      <c r="F746" s="374"/>
      <c r="G746" s="375"/>
      <c r="H746" s="347">
        <f>[2]auxiliar!D315</f>
        <v>1</v>
      </c>
      <c r="I746" s="348"/>
      <c r="J746" s="376" t="s">
        <v>374</v>
      </c>
      <c r="K746" s="377"/>
      <c r="L746" s="351" t="str">
        <f>[2]auxiliar!C315</f>
        <v xml:space="preserve">sistema  </v>
      </c>
      <c r="M746" s="352"/>
      <c r="N746" s="93"/>
      <c r="O746" s="94"/>
      <c r="P746" s="95"/>
      <c r="Q746" s="96"/>
      <c r="R746" s="95"/>
      <c r="S746" s="96"/>
    </row>
    <row r="747" spans="2:19" ht="24.75" customHeight="1" x14ac:dyDescent="0.3">
      <c r="B747" s="363"/>
      <c r="C747" s="363"/>
      <c r="D747" s="100" t="s">
        <v>298</v>
      </c>
      <c r="E747" s="136"/>
      <c r="F747" s="136"/>
      <c r="G747" s="136"/>
      <c r="H747" s="136"/>
      <c r="I747" s="136"/>
      <c r="J747" s="136"/>
      <c r="K747" s="136"/>
      <c r="L747" s="136"/>
      <c r="M747" s="136"/>
      <c r="N747" s="136"/>
      <c r="O747" s="136"/>
      <c r="P747" s="136"/>
      <c r="Q747" s="136"/>
      <c r="R747" s="136"/>
      <c r="S747" s="100"/>
    </row>
    <row r="748" spans="2:19" ht="24.75" customHeight="1" x14ac:dyDescent="0.3">
      <c r="B748" s="363"/>
      <c r="C748" s="363"/>
      <c r="D748" s="373" t="s">
        <v>299</v>
      </c>
      <c r="E748" s="374"/>
      <c r="F748" s="374"/>
      <c r="G748" s="375"/>
      <c r="H748" s="347">
        <f>[2]auxiliar!D317</f>
        <v>1</v>
      </c>
      <c r="I748" s="348"/>
      <c r="J748" s="376" t="s">
        <v>374</v>
      </c>
      <c r="K748" s="377"/>
      <c r="L748" s="351" t="str">
        <f>[2]auxiliar!C317</f>
        <v>Global</v>
      </c>
      <c r="M748" s="352"/>
      <c r="N748" s="93"/>
      <c r="O748" s="94"/>
      <c r="P748" s="95"/>
      <c r="Q748" s="96"/>
      <c r="R748" s="95"/>
      <c r="S748" s="96"/>
    </row>
    <row r="749" spans="2:19" ht="15" customHeight="1" x14ac:dyDescent="0.3">
      <c r="B749" s="363"/>
      <c r="C749" s="363"/>
      <c r="D749" s="373" t="s">
        <v>299</v>
      </c>
      <c r="E749" s="374"/>
      <c r="F749" s="374"/>
      <c r="G749" s="375"/>
      <c r="H749" s="347">
        <f>[2]auxiliar!D318</f>
        <v>1</v>
      </c>
      <c r="I749" s="348"/>
      <c r="J749" s="376" t="s">
        <v>374</v>
      </c>
      <c r="K749" s="377"/>
      <c r="L749" s="351" t="str">
        <f>[2]auxiliar!C318</f>
        <v>Global</v>
      </c>
      <c r="M749" s="352"/>
      <c r="N749" s="93"/>
      <c r="O749" s="94"/>
      <c r="P749" s="95"/>
      <c r="Q749" s="96"/>
      <c r="R749" s="95"/>
      <c r="S749" s="96"/>
    </row>
    <row r="750" spans="2:19" ht="24.75" customHeight="1" x14ac:dyDescent="0.3">
      <c r="B750" s="363"/>
      <c r="C750" s="363"/>
      <c r="D750" s="373" t="s">
        <v>302</v>
      </c>
      <c r="E750" s="374"/>
      <c r="F750" s="374"/>
      <c r="G750" s="375"/>
      <c r="H750" s="347">
        <f>[2]auxiliar!D319</f>
        <v>1</v>
      </c>
      <c r="I750" s="348"/>
      <c r="J750" s="376" t="s">
        <v>374</v>
      </c>
      <c r="K750" s="377"/>
      <c r="L750" s="351" t="str">
        <f>[2]auxiliar!C319</f>
        <v>Consultoria</v>
      </c>
      <c r="M750" s="352"/>
      <c r="N750" s="93"/>
      <c r="O750" s="94"/>
      <c r="P750" s="95"/>
      <c r="Q750" s="96"/>
      <c r="R750" s="95"/>
      <c r="S750" s="96"/>
    </row>
    <row r="751" spans="2:19" ht="14.4" customHeight="1" x14ac:dyDescent="0.3">
      <c r="B751" s="363"/>
      <c r="C751" s="363"/>
      <c r="D751" s="373" t="s">
        <v>304</v>
      </c>
      <c r="E751" s="374"/>
      <c r="F751" s="374"/>
      <c r="G751" s="375"/>
      <c r="H751" s="347">
        <f>[2]auxiliar!D320</f>
        <v>5</v>
      </c>
      <c r="I751" s="348"/>
      <c r="J751" s="376" t="s">
        <v>374</v>
      </c>
      <c r="K751" s="377"/>
      <c r="L751" s="351" t="str">
        <f>[2]auxiliar!C320</f>
        <v>dias</v>
      </c>
      <c r="M751" s="352"/>
      <c r="N751" s="93"/>
      <c r="O751" s="94"/>
      <c r="P751" s="95"/>
      <c r="Q751" s="96"/>
      <c r="R751" s="95"/>
      <c r="S751" s="96"/>
    </row>
    <row r="752" spans="2:19" ht="24.75" customHeight="1" x14ac:dyDescent="0.3">
      <c r="B752" s="363"/>
      <c r="C752" s="363"/>
      <c r="D752" s="373" t="s">
        <v>306</v>
      </c>
      <c r="E752" s="374"/>
      <c r="F752" s="374"/>
      <c r="G752" s="375"/>
      <c r="H752" s="347">
        <f>[2]auxiliar!D321</f>
        <v>1</v>
      </c>
      <c r="I752" s="348"/>
      <c r="J752" s="376" t="s">
        <v>374</v>
      </c>
      <c r="K752" s="377"/>
      <c r="L752" s="351" t="str">
        <f>[2]auxiliar!C321</f>
        <v xml:space="preserve">Plan de Difusión </v>
      </c>
      <c r="M752" s="352"/>
      <c r="N752" s="93"/>
      <c r="O752" s="94"/>
      <c r="P752" s="95"/>
      <c r="Q752" s="96"/>
      <c r="R752" s="95"/>
      <c r="S752" s="96"/>
    </row>
    <row r="753" spans="2:19" ht="24.75" customHeight="1" x14ac:dyDescent="0.3">
      <c r="B753" s="363"/>
      <c r="C753" s="363"/>
      <c r="D753" s="373" t="s">
        <v>308</v>
      </c>
      <c r="E753" s="374"/>
      <c r="F753" s="374"/>
      <c r="G753" s="375"/>
      <c r="H753" s="347">
        <f>[2]auxiliar!D322</f>
        <v>1</v>
      </c>
      <c r="I753" s="348"/>
      <c r="J753" s="376" t="s">
        <v>374</v>
      </c>
      <c r="K753" s="377"/>
      <c r="L753" s="351" t="str">
        <f>[2]auxiliar!C322</f>
        <v xml:space="preserve">Plan de Socialización </v>
      </c>
      <c r="M753" s="352"/>
      <c r="N753" s="93"/>
      <c r="O753" s="94"/>
      <c r="P753" s="95"/>
      <c r="Q753" s="96"/>
      <c r="R753" s="95"/>
      <c r="S753" s="96"/>
    </row>
    <row r="754" spans="2:19" ht="14.4" customHeight="1" x14ac:dyDescent="0.3">
      <c r="B754" s="363"/>
      <c r="C754" s="363"/>
      <c r="D754" s="373" t="s">
        <v>310</v>
      </c>
      <c r="E754" s="374"/>
      <c r="F754" s="374"/>
      <c r="G754" s="375"/>
      <c r="H754" s="347">
        <f>[2]auxiliar!D323</f>
        <v>2</v>
      </c>
      <c r="I754" s="348"/>
      <c r="J754" s="376" t="s">
        <v>374</v>
      </c>
      <c r="K754" s="377"/>
      <c r="L754" s="351" t="str">
        <f>[2]auxiliar!C323</f>
        <v>Fam Trip</v>
      </c>
      <c r="M754" s="352"/>
      <c r="N754" s="93"/>
      <c r="O754" s="94"/>
      <c r="P754" s="95"/>
      <c r="Q754" s="96"/>
      <c r="R754" s="95"/>
      <c r="S754" s="96"/>
    </row>
    <row r="755" spans="2:19" ht="14.4" customHeight="1" x14ac:dyDescent="0.3">
      <c r="B755" s="363"/>
      <c r="C755" s="363"/>
      <c r="D755" s="100" t="s">
        <v>312</v>
      </c>
      <c r="E755" s="136"/>
      <c r="F755" s="136"/>
      <c r="G755" s="136"/>
      <c r="H755" s="136"/>
      <c r="I755" s="136"/>
      <c r="J755" s="136"/>
      <c r="K755" s="136"/>
      <c r="L755" s="136"/>
      <c r="M755" s="136"/>
      <c r="N755" s="136"/>
      <c r="O755" s="136"/>
      <c r="P755" s="136"/>
      <c r="Q755" s="136"/>
      <c r="R755" s="136"/>
      <c r="S755" s="136"/>
    </row>
    <row r="756" spans="2:19" ht="24.75" customHeight="1" x14ac:dyDescent="0.3">
      <c r="B756" s="363"/>
      <c r="C756" s="363"/>
      <c r="D756" s="373" t="s">
        <v>312</v>
      </c>
      <c r="E756" s="374"/>
      <c r="F756" s="374"/>
      <c r="G756" s="375"/>
      <c r="H756" s="347">
        <f>[2]auxiliar!D325</f>
        <v>1</v>
      </c>
      <c r="I756" s="348"/>
      <c r="J756" s="376" t="s">
        <v>374</v>
      </c>
      <c r="K756" s="377"/>
      <c r="L756" s="351" t="str">
        <f>[2]auxiliar!C325</f>
        <v>Consultoria - Banco</v>
      </c>
      <c r="M756" s="352"/>
      <c r="N756" s="93"/>
      <c r="O756" s="94"/>
      <c r="P756" s="95"/>
      <c r="Q756" s="96"/>
      <c r="R756" s="95"/>
      <c r="S756" s="96"/>
    </row>
    <row r="757" spans="2:19" ht="24.75" customHeight="1" x14ac:dyDescent="0.3">
      <c r="B757" s="363"/>
      <c r="C757" s="363"/>
      <c r="D757" s="100" t="s">
        <v>314</v>
      </c>
      <c r="E757" s="136"/>
      <c r="F757" s="136"/>
      <c r="G757" s="136"/>
      <c r="H757" s="136"/>
      <c r="I757" s="136"/>
      <c r="J757" s="136"/>
      <c r="K757" s="136"/>
      <c r="L757" s="136"/>
      <c r="M757" s="136"/>
      <c r="N757" s="136"/>
      <c r="O757" s="136"/>
      <c r="P757" s="136"/>
      <c r="Q757" s="136"/>
      <c r="R757" s="136"/>
      <c r="S757" s="100"/>
    </row>
    <row r="758" spans="2:19" ht="24.75" customHeight="1" x14ac:dyDescent="0.3">
      <c r="B758" s="363"/>
      <c r="C758" s="363"/>
      <c r="D758" s="373" t="s">
        <v>315</v>
      </c>
      <c r="E758" s="374"/>
      <c r="F758" s="374"/>
      <c r="G758" s="375"/>
      <c r="H758" s="347">
        <f>[2]auxiliar!D327</f>
        <v>1</v>
      </c>
      <c r="I758" s="348"/>
      <c r="J758" s="376" t="s">
        <v>374</v>
      </c>
      <c r="K758" s="377"/>
      <c r="L758" s="351" t="str">
        <f>[2]auxiliar!C327</f>
        <v xml:space="preserve">Consultoria - App Aplicativo </v>
      </c>
      <c r="M758" s="352"/>
      <c r="N758" s="93"/>
      <c r="O758" s="94"/>
      <c r="P758" s="95"/>
      <c r="Q758" s="96"/>
      <c r="R758" s="95"/>
      <c r="S758" s="96"/>
    </row>
    <row r="759" spans="2:19" ht="24.75" customHeight="1" x14ac:dyDescent="0.3">
      <c r="B759" s="363"/>
      <c r="C759" s="363"/>
      <c r="D759" s="373" t="s">
        <v>317</v>
      </c>
      <c r="E759" s="374"/>
      <c r="F759" s="374"/>
      <c r="G759" s="375"/>
      <c r="H759" s="347">
        <f>[2]auxiliar!D328</f>
        <v>1</v>
      </c>
      <c r="I759" s="348"/>
      <c r="J759" s="376" t="s">
        <v>374</v>
      </c>
      <c r="K759" s="377"/>
      <c r="L759" s="351" t="str">
        <f>[2]auxiliar!C328</f>
        <v xml:space="preserve">Consultoria - Implementacion de App Aplicativo </v>
      </c>
      <c r="M759" s="352"/>
      <c r="N759" s="93"/>
      <c r="O759" s="94"/>
      <c r="P759" s="95"/>
      <c r="Q759" s="96"/>
      <c r="R759" s="95"/>
      <c r="S759" s="96"/>
    </row>
    <row r="760" spans="2:19" ht="24.75" customHeight="1" x14ac:dyDescent="0.3">
      <c r="B760" s="363"/>
      <c r="C760" s="363"/>
      <c r="D760" s="133" t="s">
        <v>319</v>
      </c>
      <c r="E760" s="134"/>
      <c r="F760" s="134"/>
      <c r="G760" s="134"/>
      <c r="H760" s="134"/>
      <c r="I760" s="134"/>
      <c r="J760" s="134"/>
      <c r="K760" s="134"/>
      <c r="L760" s="134"/>
      <c r="M760" s="134"/>
      <c r="N760" s="134"/>
      <c r="O760" s="134"/>
      <c r="P760" s="134"/>
      <c r="Q760" s="134"/>
      <c r="R760" s="134"/>
      <c r="S760" s="135"/>
    </row>
    <row r="761" spans="2:19" ht="24.75" customHeight="1" x14ac:dyDescent="0.3">
      <c r="B761" s="363"/>
      <c r="C761" s="363"/>
      <c r="D761" s="100" t="s">
        <v>320</v>
      </c>
      <c r="E761" s="136"/>
      <c r="F761" s="136"/>
      <c r="G761" s="136"/>
      <c r="H761" s="136"/>
      <c r="I761" s="136"/>
      <c r="J761" s="136"/>
      <c r="K761" s="136"/>
      <c r="L761" s="136"/>
      <c r="M761" s="136"/>
      <c r="N761" s="136"/>
      <c r="O761" s="136"/>
      <c r="P761" s="136"/>
      <c r="Q761" s="136"/>
      <c r="R761" s="136"/>
      <c r="S761" s="100"/>
    </row>
    <row r="762" spans="2:19" ht="14.4" customHeight="1" x14ac:dyDescent="0.3">
      <c r="B762" s="363"/>
      <c r="C762" s="363"/>
      <c r="D762" s="373" t="s">
        <v>321</v>
      </c>
      <c r="E762" s="374"/>
      <c r="F762" s="374"/>
      <c r="G762" s="375"/>
      <c r="H762" s="347">
        <f>[2]auxiliar!D331</f>
        <v>2</v>
      </c>
      <c r="I762" s="348"/>
      <c r="J762" s="376" t="s">
        <v>374</v>
      </c>
      <c r="K762" s="377"/>
      <c r="L762" s="351" t="str">
        <f>[2]auxiliar!C331</f>
        <v>Curso de Capcitacion</v>
      </c>
      <c r="M762" s="352"/>
      <c r="N762" s="93"/>
      <c r="O762" s="94"/>
      <c r="P762" s="95"/>
      <c r="Q762" s="96"/>
      <c r="R762" s="95"/>
      <c r="S762" s="96"/>
    </row>
    <row r="763" spans="2:19" ht="24.75" customHeight="1" x14ac:dyDescent="0.3">
      <c r="B763" s="363"/>
      <c r="C763" s="363"/>
      <c r="D763" s="373" t="s">
        <v>323</v>
      </c>
      <c r="E763" s="374"/>
      <c r="F763" s="374"/>
      <c r="G763" s="375"/>
      <c r="H763" s="347">
        <f>[2]auxiliar!D332</f>
        <v>2</v>
      </c>
      <c r="I763" s="348"/>
      <c r="J763" s="376" t="s">
        <v>374</v>
      </c>
      <c r="K763" s="377"/>
      <c r="L763" s="351" t="str">
        <f>[2]auxiliar!C332</f>
        <v>Curso de Capcitacion</v>
      </c>
      <c r="M763" s="352"/>
      <c r="N763" s="93"/>
      <c r="O763" s="94"/>
      <c r="P763" s="95"/>
      <c r="Q763" s="96"/>
      <c r="R763" s="95"/>
      <c r="S763" s="96"/>
    </row>
    <row r="764" spans="2:19" ht="24.75" customHeight="1" x14ac:dyDescent="0.3">
      <c r="B764" s="363"/>
      <c r="C764" s="363"/>
      <c r="D764" s="373" t="s">
        <v>324</v>
      </c>
      <c r="E764" s="374"/>
      <c r="F764" s="374"/>
      <c r="G764" s="375"/>
      <c r="H764" s="347">
        <f>[2]auxiliar!D333</f>
        <v>2</v>
      </c>
      <c r="I764" s="348"/>
      <c r="J764" s="376" t="s">
        <v>374</v>
      </c>
      <c r="K764" s="377"/>
      <c r="L764" s="351" t="str">
        <f>[2]auxiliar!C333</f>
        <v>Curso de Capcitacion</v>
      </c>
      <c r="M764" s="352"/>
      <c r="N764" s="93"/>
      <c r="O764" s="94"/>
      <c r="P764" s="95"/>
      <c r="Q764" s="96"/>
      <c r="R764" s="95"/>
      <c r="S764" s="96"/>
    </row>
    <row r="765" spans="2:19" ht="24.75" customHeight="1" x14ac:dyDescent="0.3">
      <c r="B765" s="363"/>
      <c r="C765" s="363"/>
      <c r="D765" s="373" t="s">
        <v>325</v>
      </c>
      <c r="E765" s="374"/>
      <c r="F765" s="374"/>
      <c r="G765" s="375"/>
      <c r="H765" s="347">
        <f>[2]auxiliar!D334</f>
        <v>2</v>
      </c>
      <c r="I765" s="348"/>
      <c r="J765" s="376" t="s">
        <v>374</v>
      </c>
      <c r="K765" s="377"/>
      <c r="L765" s="351" t="str">
        <f>[2]auxiliar!C334</f>
        <v>Curso de Capcitacion</v>
      </c>
      <c r="M765" s="352"/>
      <c r="N765" s="93"/>
      <c r="O765" s="94"/>
      <c r="P765" s="95"/>
      <c r="Q765" s="96"/>
      <c r="R765" s="95"/>
      <c r="S765" s="96"/>
    </row>
    <row r="766" spans="2:19" ht="24.75" customHeight="1" x14ac:dyDescent="0.3">
      <c r="B766" s="363"/>
      <c r="C766" s="363"/>
      <c r="D766" s="373" t="s">
        <v>326</v>
      </c>
      <c r="E766" s="374"/>
      <c r="F766" s="374"/>
      <c r="G766" s="375"/>
      <c r="H766" s="347">
        <f>[2]auxiliar!D335</f>
        <v>2</v>
      </c>
      <c r="I766" s="348"/>
      <c r="J766" s="376" t="s">
        <v>374</v>
      </c>
      <c r="K766" s="377"/>
      <c r="L766" s="351" t="str">
        <f>[2]auxiliar!C335</f>
        <v>Curso de Capcitacion</v>
      </c>
      <c r="M766" s="352"/>
      <c r="N766" s="93"/>
      <c r="O766" s="94"/>
      <c r="P766" s="95"/>
      <c r="Q766" s="96"/>
      <c r="R766" s="95"/>
      <c r="S766" s="96"/>
    </row>
    <row r="767" spans="2:19" ht="24.75" customHeight="1" x14ac:dyDescent="0.3">
      <c r="B767" s="363"/>
      <c r="C767" s="363"/>
      <c r="D767" s="373" t="s">
        <v>327</v>
      </c>
      <c r="E767" s="374"/>
      <c r="F767" s="374"/>
      <c r="G767" s="375"/>
      <c r="H767" s="347">
        <f>[2]auxiliar!D336</f>
        <v>10</v>
      </c>
      <c r="I767" s="348"/>
      <c r="J767" s="376" t="s">
        <v>374</v>
      </c>
      <c r="K767" s="377"/>
      <c r="L767" s="351" t="str">
        <f>[2]auxiliar!C336</f>
        <v xml:space="preserve">Replica </v>
      </c>
      <c r="M767" s="352"/>
      <c r="N767" s="93"/>
      <c r="O767" s="94"/>
      <c r="P767" s="95"/>
      <c r="Q767" s="96"/>
      <c r="R767" s="95"/>
      <c r="S767" s="96"/>
    </row>
    <row r="768" spans="2:19" ht="24.75" customHeight="1" x14ac:dyDescent="0.3">
      <c r="B768" s="363"/>
      <c r="C768" s="363"/>
      <c r="D768" s="100" t="s">
        <v>329</v>
      </c>
      <c r="E768" s="136"/>
      <c r="F768" s="136"/>
      <c r="G768" s="136"/>
      <c r="H768" s="136"/>
      <c r="I768" s="136"/>
      <c r="J768" s="136"/>
      <c r="K768" s="136"/>
      <c r="L768" s="136"/>
      <c r="M768" s="136"/>
      <c r="N768" s="136"/>
      <c r="O768" s="136"/>
      <c r="P768" s="136"/>
      <c r="Q768" s="136"/>
      <c r="R768" s="136"/>
      <c r="S768" s="100"/>
    </row>
    <row r="769" spans="2:19" ht="14.4" customHeight="1" x14ac:dyDescent="0.3">
      <c r="B769" s="363"/>
      <c r="C769" s="363"/>
      <c r="D769" s="373" t="s">
        <v>321</v>
      </c>
      <c r="E769" s="374"/>
      <c r="F769" s="374"/>
      <c r="G769" s="375"/>
      <c r="H769" s="347">
        <f>[2]auxiliar!D338</f>
        <v>2</v>
      </c>
      <c r="I769" s="348"/>
      <c r="J769" s="376" t="s">
        <v>374</v>
      </c>
      <c r="K769" s="377"/>
      <c r="L769" s="351" t="str">
        <f>[2]auxiliar!C338</f>
        <v>Curso de Capcitacion</v>
      </c>
      <c r="M769" s="352"/>
      <c r="N769" s="93"/>
      <c r="O769" s="94"/>
      <c r="P769" s="95"/>
      <c r="Q769" s="96"/>
      <c r="R769" s="95"/>
      <c r="S769" s="96"/>
    </row>
    <row r="770" spans="2:19" ht="24.75" customHeight="1" x14ac:dyDescent="0.3">
      <c r="B770" s="363"/>
      <c r="C770" s="363"/>
      <c r="D770" s="373" t="s">
        <v>330</v>
      </c>
      <c r="E770" s="374"/>
      <c r="F770" s="374"/>
      <c r="G770" s="375"/>
      <c r="H770" s="347">
        <f>[2]auxiliar!D339</f>
        <v>2</v>
      </c>
      <c r="I770" s="348"/>
      <c r="J770" s="376" t="s">
        <v>374</v>
      </c>
      <c r="K770" s="377"/>
      <c r="L770" s="351" t="str">
        <f>[2]auxiliar!C339</f>
        <v>Curso de Capcitacion</v>
      </c>
      <c r="M770" s="352"/>
      <c r="N770" s="93"/>
      <c r="O770" s="94"/>
      <c r="P770" s="95"/>
      <c r="Q770" s="96"/>
      <c r="R770" s="95"/>
      <c r="S770" s="96"/>
    </row>
    <row r="771" spans="2:19" ht="24.75" customHeight="1" x14ac:dyDescent="0.3">
      <c r="B771" s="363"/>
      <c r="C771" s="363"/>
      <c r="D771" s="373" t="s">
        <v>324</v>
      </c>
      <c r="E771" s="374"/>
      <c r="F771" s="374"/>
      <c r="G771" s="375"/>
      <c r="H771" s="347">
        <f>[2]auxiliar!D340</f>
        <v>2</v>
      </c>
      <c r="I771" s="348"/>
      <c r="J771" s="376" t="s">
        <v>374</v>
      </c>
      <c r="K771" s="377"/>
      <c r="L771" s="351" t="str">
        <f>[2]auxiliar!C340</f>
        <v>Curso de Capcitacion</v>
      </c>
      <c r="M771" s="352"/>
      <c r="N771" s="93"/>
      <c r="O771" s="94"/>
      <c r="P771" s="95"/>
      <c r="Q771" s="96"/>
      <c r="R771" s="95"/>
      <c r="S771" s="96"/>
    </row>
    <row r="772" spans="2:19" ht="24.75" customHeight="1" x14ac:dyDescent="0.3">
      <c r="B772" s="363"/>
      <c r="C772" s="363"/>
      <c r="D772" s="373" t="s">
        <v>325</v>
      </c>
      <c r="E772" s="374"/>
      <c r="F772" s="374"/>
      <c r="G772" s="375"/>
      <c r="H772" s="347">
        <f>[2]auxiliar!D341</f>
        <v>2</v>
      </c>
      <c r="I772" s="348"/>
      <c r="J772" s="376" t="s">
        <v>374</v>
      </c>
      <c r="K772" s="377"/>
      <c r="L772" s="351" t="str">
        <f>[2]auxiliar!C341</f>
        <v>Curso de Capcitacion</v>
      </c>
      <c r="M772" s="352"/>
      <c r="N772" s="93"/>
      <c r="O772" s="94"/>
      <c r="P772" s="95"/>
      <c r="Q772" s="96"/>
      <c r="R772" s="95"/>
      <c r="S772" s="96"/>
    </row>
    <row r="773" spans="2:19" ht="24.75" customHeight="1" x14ac:dyDescent="0.3">
      <c r="B773" s="363"/>
      <c r="C773" s="363"/>
      <c r="D773" s="373" t="s">
        <v>326</v>
      </c>
      <c r="E773" s="374"/>
      <c r="F773" s="374"/>
      <c r="G773" s="375"/>
      <c r="H773" s="347">
        <f>[2]auxiliar!D342</f>
        <v>2</v>
      </c>
      <c r="I773" s="348"/>
      <c r="J773" s="376" t="s">
        <v>374</v>
      </c>
      <c r="K773" s="377"/>
      <c r="L773" s="351" t="str">
        <f>[2]auxiliar!C342</f>
        <v>Curso de Capcitacion</v>
      </c>
      <c r="M773" s="352"/>
      <c r="N773" s="93"/>
      <c r="O773" s="94"/>
      <c r="P773" s="95"/>
      <c r="Q773" s="96"/>
      <c r="R773" s="95"/>
      <c r="S773" s="96"/>
    </row>
    <row r="774" spans="2:19" ht="24.75" customHeight="1" x14ac:dyDescent="0.3">
      <c r="B774" s="363"/>
      <c r="C774" s="363"/>
      <c r="D774" s="373" t="s">
        <v>327</v>
      </c>
      <c r="E774" s="374"/>
      <c r="F774" s="374"/>
      <c r="G774" s="375"/>
      <c r="H774" s="347">
        <f>[2]auxiliar!D343</f>
        <v>10</v>
      </c>
      <c r="I774" s="348"/>
      <c r="J774" s="376" t="s">
        <v>374</v>
      </c>
      <c r="K774" s="377"/>
      <c r="L774" s="351" t="str">
        <f>[2]auxiliar!C343</f>
        <v xml:space="preserve">Replica </v>
      </c>
      <c r="M774" s="352"/>
      <c r="N774" s="93"/>
      <c r="O774" s="94"/>
      <c r="P774" s="95"/>
      <c r="Q774" s="96"/>
      <c r="R774" s="95"/>
      <c r="S774" s="96"/>
    </row>
    <row r="775" spans="2:19" ht="24.75" customHeight="1" x14ac:dyDescent="0.3">
      <c r="B775" s="363"/>
      <c r="C775" s="363"/>
      <c r="D775" s="100" t="s">
        <v>331</v>
      </c>
      <c r="E775" s="136"/>
      <c r="F775" s="136"/>
      <c r="G775" s="136"/>
      <c r="H775" s="136"/>
      <c r="I775" s="136"/>
      <c r="J775" s="136"/>
      <c r="K775" s="136"/>
      <c r="L775" s="136"/>
      <c r="M775" s="136"/>
      <c r="N775" s="136"/>
      <c r="O775" s="136"/>
      <c r="P775" s="136"/>
      <c r="Q775" s="136"/>
      <c r="R775" s="136"/>
      <c r="S775" s="100"/>
    </row>
    <row r="776" spans="2:19" ht="14.4" customHeight="1" x14ac:dyDescent="0.3">
      <c r="B776" s="363"/>
      <c r="C776" s="363"/>
      <c r="D776" s="373" t="s">
        <v>321</v>
      </c>
      <c r="E776" s="374"/>
      <c r="F776" s="374"/>
      <c r="G776" s="375"/>
      <c r="H776" s="347">
        <f>[2]auxiliar!D345</f>
        <v>2</v>
      </c>
      <c r="I776" s="348"/>
      <c r="J776" s="376" t="s">
        <v>374</v>
      </c>
      <c r="K776" s="377"/>
      <c r="L776" s="351" t="str">
        <f>[2]auxiliar!C345</f>
        <v>Curso de Capcitacion</v>
      </c>
      <c r="M776" s="352"/>
      <c r="N776" s="93"/>
      <c r="O776" s="94"/>
      <c r="P776" s="95"/>
      <c r="Q776" s="96"/>
      <c r="R776" s="95"/>
      <c r="S776" s="96"/>
    </row>
    <row r="777" spans="2:19" ht="24.75" customHeight="1" x14ac:dyDescent="0.3">
      <c r="B777" s="363"/>
      <c r="C777" s="363"/>
      <c r="D777" s="373" t="s">
        <v>332</v>
      </c>
      <c r="E777" s="374"/>
      <c r="F777" s="374"/>
      <c r="G777" s="375"/>
      <c r="H777" s="347">
        <f>[2]auxiliar!D346</f>
        <v>2</v>
      </c>
      <c r="I777" s="348"/>
      <c r="J777" s="376" t="s">
        <v>374</v>
      </c>
      <c r="K777" s="377"/>
      <c r="L777" s="351" t="str">
        <f>[2]auxiliar!C346</f>
        <v>Curso de Capcitacion</v>
      </c>
      <c r="M777" s="352"/>
      <c r="N777" s="93"/>
      <c r="O777" s="94"/>
      <c r="P777" s="95"/>
      <c r="Q777" s="96"/>
      <c r="R777" s="95"/>
      <c r="S777" s="96"/>
    </row>
    <row r="778" spans="2:19" ht="24.75" customHeight="1" x14ac:dyDescent="0.3">
      <c r="B778" s="363"/>
      <c r="C778" s="363"/>
      <c r="D778" s="373" t="s">
        <v>324</v>
      </c>
      <c r="E778" s="374"/>
      <c r="F778" s="374"/>
      <c r="G778" s="375"/>
      <c r="H778" s="347">
        <f>[2]auxiliar!D347</f>
        <v>2</v>
      </c>
      <c r="I778" s="348"/>
      <c r="J778" s="376" t="s">
        <v>374</v>
      </c>
      <c r="K778" s="377"/>
      <c r="L778" s="351" t="str">
        <f>[2]auxiliar!C347</f>
        <v>Curso de Capcitacion</v>
      </c>
      <c r="M778" s="352"/>
      <c r="N778" s="93"/>
      <c r="O778" s="94"/>
      <c r="P778" s="95"/>
      <c r="Q778" s="96"/>
      <c r="R778" s="95"/>
      <c r="S778" s="96"/>
    </row>
    <row r="779" spans="2:19" ht="24.75" customHeight="1" x14ac:dyDescent="0.3">
      <c r="B779" s="363"/>
      <c r="C779" s="363"/>
      <c r="D779" s="373" t="s">
        <v>325</v>
      </c>
      <c r="E779" s="374"/>
      <c r="F779" s="374"/>
      <c r="G779" s="375"/>
      <c r="H779" s="347">
        <f>[2]auxiliar!D348</f>
        <v>2</v>
      </c>
      <c r="I779" s="348"/>
      <c r="J779" s="376" t="s">
        <v>374</v>
      </c>
      <c r="K779" s="377"/>
      <c r="L779" s="351" t="str">
        <f>[2]auxiliar!C348</f>
        <v>Curso de Capcitacion</v>
      </c>
      <c r="M779" s="352"/>
      <c r="N779" s="93"/>
      <c r="O779" s="94"/>
      <c r="P779" s="95"/>
      <c r="Q779" s="96"/>
      <c r="R779" s="95"/>
      <c r="S779" s="96"/>
    </row>
    <row r="780" spans="2:19" ht="24.75" customHeight="1" x14ac:dyDescent="0.3">
      <c r="B780" s="363"/>
      <c r="C780" s="363"/>
      <c r="D780" s="373" t="s">
        <v>326</v>
      </c>
      <c r="E780" s="374"/>
      <c r="F780" s="374"/>
      <c r="G780" s="375"/>
      <c r="H780" s="347">
        <f>[2]auxiliar!D349</f>
        <v>2</v>
      </c>
      <c r="I780" s="348"/>
      <c r="J780" s="376" t="s">
        <v>374</v>
      </c>
      <c r="K780" s="377"/>
      <c r="L780" s="351" t="str">
        <f>[2]auxiliar!C349</f>
        <v>Curso de Capcitacion</v>
      </c>
      <c r="M780" s="352"/>
      <c r="N780" s="93"/>
      <c r="O780" s="94"/>
      <c r="P780" s="95"/>
      <c r="Q780" s="96"/>
      <c r="R780" s="95"/>
      <c r="S780" s="96"/>
    </row>
    <row r="781" spans="2:19" ht="24.75" customHeight="1" x14ac:dyDescent="0.3">
      <c r="B781" s="363"/>
      <c r="C781" s="363"/>
      <c r="D781" s="373" t="s">
        <v>327</v>
      </c>
      <c r="E781" s="374"/>
      <c r="F781" s="374"/>
      <c r="G781" s="375"/>
      <c r="H781" s="347">
        <f>[2]auxiliar!D350</f>
        <v>10</v>
      </c>
      <c r="I781" s="348"/>
      <c r="J781" s="376" t="s">
        <v>374</v>
      </c>
      <c r="K781" s="377"/>
      <c r="L781" s="351" t="str">
        <f>[2]auxiliar!C350</f>
        <v xml:space="preserve">Replica </v>
      </c>
      <c r="M781" s="352"/>
      <c r="N781" s="93"/>
      <c r="O781" s="94"/>
      <c r="P781" s="95"/>
      <c r="Q781" s="96"/>
      <c r="R781" s="95"/>
      <c r="S781" s="96"/>
    </row>
    <row r="782" spans="2:19" ht="24.75" customHeight="1" x14ac:dyDescent="0.3">
      <c r="B782" s="363"/>
      <c r="C782" s="363"/>
      <c r="D782" s="100" t="s">
        <v>333</v>
      </c>
      <c r="E782" s="136"/>
      <c r="F782" s="136"/>
      <c r="G782" s="136"/>
      <c r="H782" s="136"/>
      <c r="I782" s="136"/>
      <c r="J782" s="136"/>
      <c r="K782" s="136"/>
      <c r="L782" s="136"/>
      <c r="M782" s="136"/>
      <c r="N782" s="136"/>
      <c r="O782" s="136"/>
      <c r="P782" s="136"/>
      <c r="Q782" s="136"/>
      <c r="R782" s="136"/>
      <c r="S782" s="100"/>
    </row>
    <row r="783" spans="2:19" ht="14.4" customHeight="1" x14ac:dyDescent="0.3">
      <c r="B783" s="363"/>
      <c r="C783" s="363"/>
      <c r="D783" s="373" t="s">
        <v>321</v>
      </c>
      <c r="E783" s="374"/>
      <c r="F783" s="374"/>
      <c r="G783" s="375"/>
      <c r="H783" s="347">
        <f>[2]auxiliar!D352</f>
        <v>2</v>
      </c>
      <c r="I783" s="348"/>
      <c r="J783" s="376" t="s">
        <v>374</v>
      </c>
      <c r="K783" s="377"/>
      <c r="L783" s="351" t="str">
        <f>[2]auxiliar!C352</f>
        <v>Curso de Capcitacion</v>
      </c>
      <c r="M783" s="352"/>
      <c r="N783" s="93"/>
      <c r="O783" s="94"/>
      <c r="P783" s="95"/>
      <c r="Q783" s="96"/>
      <c r="R783" s="95"/>
      <c r="S783" s="96"/>
    </row>
    <row r="784" spans="2:19" ht="24.75" customHeight="1" x14ac:dyDescent="0.3">
      <c r="B784" s="363"/>
      <c r="C784" s="363"/>
      <c r="D784" s="373" t="s">
        <v>334</v>
      </c>
      <c r="E784" s="374"/>
      <c r="F784" s="374"/>
      <c r="G784" s="375"/>
      <c r="H784" s="347">
        <f>[2]auxiliar!D353</f>
        <v>2</v>
      </c>
      <c r="I784" s="348"/>
      <c r="J784" s="376" t="s">
        <v>374</v>
      </c>
      <c r="K784" s="377"/>
      <c r="L784" s="351" t="str">
        <f>[2]auxiliar!C353</f>
        <v>Curso de Capcitacion</v>
      </c>
      <c r="M784" s="352"/>
      <c r="N784" s="93"/>
      <c r="O784" s="94"/>
      <c r="P784" s="95"/>
      <c r="Q784" s="96"/>
      <c r="R784" s="95"/>
      <c r="S784" s="96"/>
    </row>
    <row r="785" spans="2:19" ht="14.4" customHeight="1" x14ac:dyDescent="0.3">
      <c r="B785" s="363"/>
      <c r="C785" s="363"/>
      <c r="D785" s="373" t="s">
        <v>324</v>
      </c>
      <c r="E785" s="374"/>
      <c r="F785" s="374"/>
      <c r="G785" s="375"/>
      <c r="H785" s="347">
        <f>[2]auxiliar!D354</f>
        <v>2</v>
      </c>
      <c r="I785" s="348"/>
      <c r="J785" s="376" t="s">
        <v>374</v>
      </c>
      <c r="K785" s="377"/>
      <c r="L785" s="351" t="str">
        <f>[2]auxiliar!C354</f>
        <v>Curso de Capcitacion</v>
      </c>
      <c r="M785" s="352"/>
      <c r="N785" s="93"/>
      <c r="O785" s="94"/>
      <c r="P785" s="95"/>
      <c r="Q785" s="96"/>
      <c r="R785" s="95"/>
      <c r="S785" s="96"/>
    </row>
    <row r="786" spans="2:19" ht="24.75" customHeight="1" x14ac:dyDescent="0.3">
      <c r="B786" s="363"/>
      <c r="C786" s="363"/>
      <c r="D786" s="373" t="s">
        <v>325</v>
      </c>
      <c r="E786" s="374"/>
      <c r="F786" s="374"/>
      <c r="G786" s="375"/>
      <c r="H786" s="347">
        <f>[2]auxiliar!D355</f>
        <v>2</v>
      </c>
      <c r="I786" s="348"/>
      <c r="J786" s="376" t="s">
        <v>374</v>
      </c>
      <c r="K786" s="377"/>
      <c r="L786" s="351" t="str">
        <f>[2]auxiliar!C355</f>
        <v>Curso de Capcitacion</v>
      </c>
      <c r="M786" s="352"/>
      <c r="N786" s="93"/>
      <c r="O786" s="94"/>
      <c r="P786" s="95"/>
      <c r="Q786" s="96"/>
      <c r="R786" s="95"/>
      <c r="S786" s="96"/>
    </row>
    <row r="787" spans="2:19" ht="14.4" customHeight="1" x14ac:dyDescent="0.3">
      <c r="B787" s="363"/>
      <c r="C787" s="363"/>
      <c r="D787" s="373" t="s">
        <v>326</v>
      </c>
      <c r="E787" s="374"/>
      <c r="F787" s="374"/>
      <c r="G787" s="375"/>
      <c r="H787" s="347">
        <f>[2]auxiliar!D356</f>
        <v>2</v>
      </c>
      <c r="I787" s="348"/>
      <c r="J787" s="376" t="s">
        <v>374</v>
      </c>
      <c r="K787" s="377"/>
      <c r="L787" s="351" t="str">
        <f>[2]auxiliar!C356</f>
        <v>Curso de Capcitacion</v>
      </c>
      <c r="M787" s="352"/>
      <c r="N787" s="93"/>
      <c r="O787" s="94"/>
      <c r="P787" s="95"/>
      <c r="Q787" s="96"/>
      <c r="R787" s="95"/>
      <c r="S787" s="96"/>
    </row>
    <row r="788" spans="2:19" ht="14.4" customHeight="1" x14ac:dyDescent="0.3">
      <c r="B788" s="363"/>
      <c r="C788" s="363"/>
      <c r="D788" s="373" t="s">
        <v>327</v>
      </c>
      <c r="E788" s="374"/>
      <c r="F788" s="374"/>
      <c r="G788" s="375"/>
      <c r="H788" s="347">
        <f>[2]auxiliar!D357</f>
        <v>10</v>
      </c>
      <c r="I788" s="348"/>
      <c r="J788" s="376" t="s">
        <v>374</v>
      </c>
      <c r="K788" s="377"/>
      <c r="L788" s="351" t="str">
        <f>[2]auxiliar!C357</f>
        <v xml:space="preserve">Replica </v>
      </c>
      <c r="M788" s="352"/>
      <c r="N788" s="93"/>
      <c r="O788" s="94"/>
      <c r="P788" s="95"/>
      <c r="Q788" s="96"/>
      <c r="R788" s="95"/>
      <c r="S788" s="96"/>
    </row>
    <row r="789" spans="2:19" ht="24.75" customHeight="1" x14ac:dyDescent="0.3">
      <c r="B789" s="363"/>
      <c r="C789" s="363"/>
      <c r="D789" s="100" t="s">
        <v>335</v>
      </c>
      <c r="E789" s="136"/>
      <c r="F789" s="136"/>
      <c r="G789" s="136"/>
      <c r="H789" s="136"/>
      <c r="I789" s="136"/>
      <c r="J789" s="136"/>
      <c r="K789" s="136"/>
      <c r="L789" s="136"/>
      <c r="M789" s="136"/>
      <c r="N789" s="136"/>
      <c r="O789" s="136"/>
      <c r="P789" s="136"/>
      <c r="Q789" s="136"/>
      <c r="R789" s="136"/>
      <c r="S789" s="100"/>
    </row>
    <row r="790" spans="2:19" ht="24.75" customHeight="1" x14ac:dyDescent="0.3">
      <c r="B790" s="363"/>
      <c r="C790" s="363"/>
      <c r="D790" s="373" t="s">
        <v>336</v>
      </c>
      <c r="E790" s="374"/>
      <c r="F790" s="374"/>
      <c r="G790" s="375"/>
      <c r="H790" s="347">
        <f>[2]auxiliar!D359</f>
        <v>15</v>
      </c>
      <c r="I790" s="348"/>
      <c r="J790" s="376" t="s">
        <v>374</v>
      </c>
      <c r="K790" s="377"/>
      <c r="L790" s="351" t="str">
        <f>[2]auxiliar!C359</f>
        <v xml:space="preserve">Taller de Capacitación </v>
      </c>
      <c r="M790" s="352"/>
      <c r="N790" s="93"/>
      <c r="O790" s="94"/>
      <c r="P790" s="95"/>
      <c r="Q790" s="96"/>
      <c r="R790" s="95"/>
      <c r="S790" s="96"/>
    </row>
    <row r="791" spans="2:19" ht="14.4" customHeight="1" x14ac:dyDescent="0.3">
      <c r="B791" s="363"/>
      <c r="C791" s="363"/>
      <c r="D791" s="100" t="s">
        <v>337</v>
      </c>
      <c r="E791" s="136"/>
      <c r="F791" s="136"/>
      <c r="G791" s="136"/>
      <c r="H791" s="136"/>
      <c r="I791" s="136"/>
      <c r="J791" s="136"/>
      <c r="K791" s="136"/>
      <c r="L791" s="136"/>
      <c r="M791" s="136"/>
      <c r="N791" s="136"/>
      <c r="O791" s="136"/>
      <c r="P791" s="136"/>
      <c r="Q791" s="136"/>
      <c r="R791" s="136"/>
      <c r="S791" s="100"/>
    </row>
    <row r="792" spans="2:19" ht="24.75" customHeight="1" x14ac:dyDescent="0.3">
      <c r="B792" s="363"/>
      <c r="C792" s="363"/>
      <c r="D792" s="373" t="s">
        <v>243</v>
      </c>
      <c r="E792" s="374"/>
      <c r="F792" s="374"/>
      <c r="G792" s="375"/>
      <c r="H792" s="347">
        <f>[2]auxiliar!D361</f>
        <v>1</v>
      </c>
      <c r="I792" s="348"/>
      <c r="J792" s="376" t="s">
        <v>374</v>
      </c>
      <c r="K792" s="377"/>
      <c r="L792" s="351" t="str">
        <f>[2]auxiliar!C361</f>
        <v>Plan</v>
      </c>
      <c r="M792" s="352"/>
      <c r="N792" s="93"/>
      <c r="O792" s="94"/>
      <c r="P792" s="95"/>
      <c r="Q792" s="96"/>
      <c r="R792" s="95"/>
      <c r="S792" s="96"/>
    </row>
    <row r="793" spans="2:19" ht="24.75" customHeight="1" x14ac:dyDescent="0.3">
      <c r="B793" s="363"/>
      <c r="C793" s="363"/>
      <c r="D793" s="133" t="s">
        <v>214</v>
      </c>
      <c r="E793" s="134"/>
      <c r="F793" s="134"/>
      <c r="G793" s="134"/>
      <c r="H793" s="134"/>
      <c r="I793" s="134"/>
      <c r="J793" s="134"/>
      <c r="K793" s="134"/>
      <c r="L793" s="134"/>
      <c r="M793" s="134"/>
      <c r="N793" s="134"/>
      <c r="O793" s="134"/>
      <c r="P793" s="134"/>
      <c r="Q793" s="134"/>
      <c r="R793" s="134"/>
      <c r="S793" s="135"/>
    </row>
    <row r="794" spans="2:19" ht="24.75" customHeight="1" x14ac:dyDescent="0.3">
      <c r="B794" s="363"/>
      <c r="C794" s="363"/>
      <c r="D794" s="100" t="s">
        <v>338</v>
      </c>
      <c r="E794" s="136"/>
      <c r="F794" s="136"/>
      <c r="G794" s="136"/>
      <c r="H794" s="136"/>
      <c r="I794" s="136"/>
      <c r="J794" s="136"/>
      <c r="K794" s="136"/>
      <c r="L794" s="136"/>
      <c r="M794" s="136"/>
      <c r="N794" s="136"/>
      <c r="O794" s="136"/>
      <c r="P794" s="136"/>
      <c r="Q794" s="136"/>
      <c r="R794" s="136"/>
      <c r="S794" s="100"/>
    </row>
    <row r="795" spans="2:19" ht="24.75" customHeight="1" x14ac:dyDescent="0.3">
      <c r="B795" s="363"/>
      <c r="C795" s="363"/>
      <c r="D795" s="373" t="s">
        <v>339</v>
      </c>
      <c r="E795" s="374"/>
      <c r="F795" s="374"/>
      <c r="G795" s="375"/>
      <c r="H795" s="347">
        <f>[2]auxiliar!D364</f>
        <v>3</v>
      </c>
      <c r="I795" s="348"/>
      <c r="J795" s="376" t="s">
        <v>374</v>
      </c>
      <c r="K795" s="377"/>
      <c r="L795" s="351" t="str">
        <f>[2]auxiliar!C364</f>
        <v xml:space="preserve">Taller de Capacitación </v>
      </c>
      <c r="M795" s="352"/>
      <c r="N795" s="93"/>
      <c r="O795" s="94"/>
      <c r="P795" s="95"/>
      <c r="Q795" s="96"/>
      <c r="R795" s="95"/>
      <c r="S795" s="96"/>
    </row>
    <row r="796" spans="2:19" ht="24.75" customHeight="1" x14ac:dyDescent="0.3">
      <c r="B796" s="363"/>
      <c r="C796" s="363"/>
      <c r="D796" s="373" t="s">
        <v>340</v>
      </c>
      <c r="E796" s="374"/>
      <c r="F796" s="374"/>
      <c r="G796" s="375"/>
      <c r="H796" s="347">
        <f>[2]auxiliar!D365</f>
        <v>9</v>
      </c>
      <c r="I796" s="348"/>
      <c r="J796" s="376" t="s">
        <v>374</v>
      </c>
      <c r="K796" s="377"/>
      <c r="L796" s="351" t="str">
        <f>[2]auxiliar!C365</f>
        <v>Evento</v>
      </c>
      <c r="M796" s="352"/>
      <c r="N796" s="93"/>
      <c r="O796" s="94"/>
      <c r="P796" s="95"/>
      <c r="Q796" s="96"/>
      <c r="R796" s="95"/>
      <c r="S796" s="96"/>
    </row>
    <row r="797" spans="2:19" ht="14.4" customHeight="1" x14ac:dyDescent="0.3">
      <c r="B797" s="363"/>
      <c r="C797" s="363"/>
      <c r="D797" s="100" t="s">
        <v>215</v>
      </c>
      <c r="E797" s="136"/>
      <c r="F797" s="136"/>
      <c r="G797" s="136"/>
      <c r="H797" s="136"/>
      <c r="I797" s="136"/>
      <c r="J797" s="136"/>
      <c r="K797" s="136"/>
      <c r="L797" s="136"/>
      <c r="M797" s="136"/>
      <c r="N797" s="136"/>
      <c r="O797" s="136"/>
      <c r="P797" s="136"/>
      <c r="Q797" s="136"/>
      <c r="R797" s="136"/>
      <c r="S797" s="100"/>
    </row>
    <row r="798" spans="2:19" x14ac:dyDescent="0.3">
      <c r="B798" s="363"/>
      <c r="C798" s="363"/>
      <c r="D798" s="373" t="s">
        <v>342</v>
      </c>
      <c r="E798" s="374"/>
      <c r="F798" s="374"/>
      <c r="G798" s="375"/>
      <c r="H798" s="347">
        <f>[2]auxiliar!D367</f>
        <v>1</v>
      </c>
      <c r="I798" s="348"/>
      <c r="J798" s="376" t="s">
        <v>374</v>
      </c>
      <c r="K798" s="377"/>
      <c r="L798" s="351" t="str">
        <f>[2]auxiliar!C367</f>
        <v xml:space="preserve">Consultoría  </v>
      </c>
      <c r="M798" s="352"/>
      <c r="N798" s="93"/>
      <c r="O798" s="94"/>
      <c r="P798" s="95"/>
      <c r="Q798" s="96"/>
      <c r="R798" s="95"/>
      <c r="S798" s="96"/>
    </row>
    <row r="799" spans="2:19" x14ac:dyDescent="0.3">
      <c r="B799" s="363"/>
      <c r="C799" s="363"/>
      <c r="D799" s="373" t="s">
        <v>216</v>
      </c>
      <c r="E799" s="374"/>
      <c r="F799" s="374"/>
      <c r="G799" s="375"/>
      <c r="H799" s="347">
        <f>[2]auxiliar!D368</f>
        <v>5</v>
      </c>
      <c r="I799" s="348"/>
      <c r="J799" s="376" t="s">
        <v>374</v>
      </c>
      <c r="K799" s="377"/>
      <c r="L799" s="351" t="str">
        <f>[2]auxiliar!C368</f>
        <v xml:space="preserve"> módulos </v>
      </c>
      <c r="M799" s="352"/>
      <c r="N799" s="93"/>
      <c r="O799" s="94"/>
      <c r="P799" s="95"/>
      <c r="Q799" s="96"/>
      <c r="R799" s="95"/>
      <c r="S799" s="96"/>
    </row>
    <row r="800" spans="2:19" x14ac:dyDescent="0.3">
      <c r="B800" s="363"/>
      <c r="C800" s="363"/>
      <c r="D800" s="373" t="s">
        <v>344</v>
      </c>
      <c r="E800" s="374"/>
      <c r="F800" s="374"/>
      <c r="G800" s="375"/>
      <c r="H800" s="347">
        <f>[2]auxiliar!D369</f>
        <v>3</v>
      </c>
      <c r="I800" s="348"/>
      <c r="J800" s="376" t="s">
        <v>374</v>
      </c>
      <c r="K800" s="377"/>
      <c r="L800" s="351" t="str">
        <f>[2]auxiliar!C369</f>
        <v xml:space="preserve">Festivales Turísticos  </v>
      </c>
      <c r="M800" s="352"/>
      <c r="N800" s="93"/>
      <c r="O800" s="94"/>
      <c r="P800" s="95"/>
      <c r="Q800" s="96"/>
      <c r="R800" s="95"/>
      <c r="S800" s="96"/>
    </row>
    <row r="801" spans="2:19" x14ac:dyDescent="0.3">
      <c r="B801" s="363"/>
      <c r="C801" s="363"/>
      <c r="D801" s="373" t="s">
        <v>346</v>
      </c>
      <c r="E801" s="374"/>
      <c r="F801" s="374"/>
      <c r="G801" s="375"/>
      <c r="H801" s="347">
        <f>[2]auxiliar!D370</f>
        <v>3</v>
      </c>
      <c r="I801" s="348"/>
      <c r="J801" s="376" t="s">
        <v>374</v>
      </c>
      <c r="K801" s="377"/>
      <c r="L801" s="351" t="str">
        <f>[2]auxiliar!C370</f>
        <v xml:space="preserve">WORKSHOPS  </v>
      </c>
      <c r="M801" s="352"/>
      <c r="N801" s="93"/>
      <c r="O801" s="94"/>
      <c r="P801" s="95"/>
      <c r="Q801" s="96"/>
      <c r="R801" s="95"/>
      <c r="S801" s="96"/>
    </row>
    <row r="802" spans="2:19" x14ac:dyDescent="0.3">
      <c r="B802" s="363"/>
      <c r="C802" s="363"/>
      <c r="D802" s="373" t="s">
        <v>348</v>
      </c>
      <c r="E802" s="374"/>
      <c r="F802" s="374"/>
      <c r="G802" s="375"/>
      <c r="H802" s="347">
        <f>[2]auxiliar!D371</f>
        <v>3</v>
      </c>
      <c r="I802" s="348"/>
      <c r="J802" s="376" t="s">
        <v>374</v>
      </c>
      <c r="K802" s="377"/>
      <c r="L802" s="351" t="str">
        <f>[2]auxiliar!C371</f>
        <v xml:space="preserve">Rueda de Negocios </v>
      </c>
      <c r="M802" s="352"/>
      <c r="N802" s="93"/>
      <c r="O802" s="94"/>
      <c r="P802" s="95"/>
      <c r="Q802" s="96"/>
      <c r="R802" s="95"/>
      <c r="S802" s="96"/>
    </row>
    <row r="803" spans="2:19" ht="27" customHeight="1" x14ac:dyDescent="0.3">
      <c r="B803" s="140" t="s">
        <v>375</v>
      </c>
      <c r="C803" s="140"/>
      <c r="D803" s="140"/>
      <c r="E803" s="140"/>
      <c r="F803" s="140"/>
      <c r="G803" s="140"/>
      <c r="H803" s="140"/>
      <c r="I803" s="140"/>
      <c r="J803" s="140"/>
      <c r="K803" s="140"/>
      <c r="L803" s="140"/>
      <c r="M803" s="140"/>
      <c r="N803" s="140"/>
      <c r="O803" s="140"/>
      <c r="P803" s="47"/>
      <c r="Q803" s="47"/>
      <c r="R803" s="47"/>
      <c r="S803" s="47"/>
    </row>
    <row r="804" spans="2:19" ht="15.6" x14ac:dyDescent="0.3">
      <c r="B804" s="101"/>
      <c r="C804" s="56"/>
      <c r="D804" s="56"/>
      <c r="E804" s="56"/>
      <c r="F804" s="57"/>
      <c r="G804" s="58"/>
      <c r="H804" s="58"/>
      <c r="I804" s="57"/>
      <c r="J804" s="52"/>
      <c r="K804" s="59"/>
      <c r="L804" s="60"/>
      <c r="M804" s="60"/>
      <c r="N804" s="48"/>
      <c r="O804" s="48"/>
      <c r="P804" s="61"/>
      <c r="Q804" s="58"/>
      <c r="R804" s="47"/>
      <c r="S804" s="47"/>
    </row>
    <row r="805" spans="2:19" ht="14.4" customHeight="1" x14ac:dyDescent="0.3">
      <c r="B805" s="88" t="s">
        <v>376</v>
      </c>
      <c r="C805" s="89"/>
      <c r="D805" s="89"/>
      <c r="E805" s="89"/>
      <c r="F805" s="50"/>
      <c r="G805" s="51"/>
      <c r="H805" s="51"/>
      <c r="I805" s="50"/>
      <c r="J805" s="45"/>
      <c r="K805" s="90"/>
      <c r="L805" s="50"/>
      <c r="M805" s="50"/>
      <c r="N805" s="45"/>
      <c r="O805" s="53"/>
      <c r="P805" s="69"/>
      <c r="Q805" s="70"/>
      <c r="R805" s="47"/>
      <c r="S805" s="47"/>
    </row>
    <row r="806" spans="2:19" ht="14.4" customHeight="1" x14ac:dyDescent="0.3">
      <c r="B806" s="102"/>
      <c r="C806" s="56"/>
      <c r="D806" s="56"/>
      <c r="E806" s="56"/>
      <c r="F806" s="57"/>
      <c r="G806" s="58"/>
      <c r="H806" s="58"/>
      <c r="I806" s="57"/>
      <c r="J806" s="52"/>
      <c r="K806" s="59"/>
      <c r="L806" s="60"/>
      <c r="M806" s="60"/>
      <c r="N806" s="48"/>
      <c r="O806" s="48"/>
      <c r="P806" s="61"/>
      <c r="Q806" s="58"/>
      <c r="R806" s="47"/>
      <c r="S806" s="47"/>
    </row>
    <row r="807" spans="2:19" ht="14.4" customHeight="1" x14ac:dyDescent="0.3">
      <c r="B807" s="361" t="s">
        <v>377</v>
      </c>
      <c r="C807" s="361"/>
      <c r="D807" s="361"/>
      <c r="E807" s="361"/>
      <c r="F807" s="361"/>
      <c r="G807" s="361"/>
      <c r="H807" s="378" t="s">
        <v>378</v>
      </c>
      <c r="I807" s="378"/>
      <c r="J807" s="361" t="s">
        <v>379</v>
      </c>
      <c r="K807" s="361"/>
      <c r="L807" s="361"/>
      <c r="M807" s="361"/>
      <c r="N807" s="141" t="s">
        <v>380</v>
      </c>
      <c r="O807" s="141"/>
      <c r="P807" s="141"/>
      <c r="Q807" s="141"/>
      <c r="R807" s="47"/>
      <c r="S807" s="47"/>
    </row>
    <row r="808" spans="2:19" ht="31.5" customHeight="1" x14ac:dyDescent="0.3">
      <c r="B808" s="378" t="s">
        <v>381</v>
      </c>
      <c r="C808" s="378"/>
      <c r="D808" s="378"/>
      <c r="E808" s="378"/>
      <c r="F808" s="378" t="s">
        <v>382</v>
      </c>
      <c r="G808" s="378"/>
      <c r="H808" s="378"/>
      <c r="I808" s="378"/>
      <c r="J808" s="361"/>
      <c r="K808" s="361"/>
      <c r="L808" s="361"/>
      <c r="M808" s="361"/>
      <c r="N808" s="141"/>
      <c r="O808" s="141"/>
      <c r="P808" s="141"/>
      <c r="Q808" s="141"/>
      <c r="R808" s="56"/>
      <c r="S808" s="47"/>
    </row>
    <row r="809" spans="2:19" ht="31.5" customHeight="1" x14ac:dyDescent="0.3">
      <c r="B809" s="378"/>
      <c r="C809" s="378"/>
      <c r="D809" s="378"/>
      <c r="E809" s="378"/>
      <c r="F809" s="378"/>
      <c r="G809" s="378"/>
      <c r="H809" s="378"/>
      <c r="I809" s="378"/>
      <c r="J809" s="379" t="s">
        <v>383</v>
      </c>
      <c r="K809" s="379"/>
      <c r="L809" s="361" t="s">
        <v>384</v>
      </c>
      <c r="M809" s="361"/>
      <c r="N809" s="142" t="s">
        <v>383</v>
      </c>
      <c r="O809" s="142"/>
      <c r="P809" s="74" t="s">
        <v>384</v>
      </c>
      <c r="Q809" s="74"/>
      <c r="R809" s="47"/>
      <c r="S809" s="47"/>
    </row>
    <row r="810" spans="2:19" ht="31.5" customHeight="1" x14ac:dyDescent="0.3">
      <c r="B810" s="56"/>
      <c r="C810" s="47"/>
      <c r="D810" s="56"/>
      <c r="E810" s="47"/>
      <c r="F810" s="47"/>
      <c r="G810" s="47"/>
      <c r="H810" s="47"/>
      <c r="I810" s="47"/>
      <c r="J810" s="63"/>
      <c r="K810" s="63"/>
      <c r="L810" s="47"/>
      <c r="M810" s="47"/>
      <c r="N810" s="63"/>
      <c r="O810" s="63"/>
      <c r="P810" s="47"/>
      <c r="Q810" s="47"/>
      <c r="R810" s="47"/>
      <c r="S810" s="47"/>
    </row>
    <row r="811" spans="2:19" ht="31.5" customHeight="1" x14ac:dyDescent="0.3">
      <c r="B811" s="130" t="s">
        <v>37</v>
      </c>
      <c r="C811" s="131"/>
      <c r="D811" s="131"/>
      <c r="E811" s="131"/>
      <c r="F811" s="131"/>
      <c r="G811" s="131"/>
      <c r="H811" s="131"/>
      <c r="I811" s="131"/>
      <c r="J811" s="131"/>
      <c r="K811" s="131"/>
      <c r="L811" s="131"/>
      <c r="M811" s="131"/>
      <c r="N811" s="131"/>
      <c r="O811" s="131"/>
      <c r="P811" s="131"/>
      <c r="Q811" s="132"/>
      <c r="R811" s="47"/>
      <c r="S811" s="47"/>
    </row>
    <row r="812" spans="2:19" ht="31.5" customHeight="1" x14ac:dyDescent="0.3">
      <c r="B812" s="133" t="s">
        <v>38</v>
      </c>
      <c r="C812" s="134"/>
      <c r="D812" s="134"/>
      <c r="E812" s="134"/>
      <c r="F812" s="134"/>
      <c r="G812" s="134"/>
      <c r="H812" s="134"/>
      <c r="I812" s="134"/>
      <c r="J812" s="134"/>
      <c r="K812" s="134"/>
      <c r="L812" s="134"/>
      <c r="M812" s="134"/>
      <c r="N812" s="134"/>
      <c r="O812" s="134"/>
      <c r="P812" s="134"/>
      <c r="Q812" s="135"/>
      <c r="R812" s="47"/>
      <c r="S812" s="47"/>
    </row>
    <row r="813" spans="2:19" ht="31.5" customHeight="1" x14ac:dyDescent="0.3">
      <c r="B813" s="100" t="s">
        <v>39</v>
      </c>
      <c r="C813" s="136"/>
      <c r="D813" s="136"/>
      <c r="E813" s="136"/>
      <c r="F813" s="136"/>
      <c r="G813" s="136"/>
      <c r="H813" s="136"/>
      <c r="I813" s="136"/>
      <c r="J813" s="136"/>
      <c r="K813" s="136"/>
      <c r="L813" s="136"/>
      <c r="M813" s="136"/>
      <c r="N813" s="136"/>
      <c r="O813" s="136"/>
      <c r="P813" s="136"/>
      <c r="Q813" s="143"/>
      <c r="R813" s="47"/>
      <c r="S813" s="47"/>
    </row>
    <row r="814" spans="2:19" ht="31.5" customHeight="1" x14ac:dyDescent="0.3">
      <c r="B814" s="353" t="s">
        <v>179</v>
      </c>
      <c r="C814" s="354"/>
      <c r="D814" s="354"/>
      <c r="E814" s="355"/>
      <c r="F814" s="367" t="s">
        <v>178</v>
      </c>
      <c r="G814" s="367"/>
      <c r="H814" s="367" t="s">
        <v>178</v>
      </c>
      <c r="I814" s="367"/>
      <c r="J814" s="376" t="str">
        <f>L439</f>
        <v>Señal TIPO INFORMATIVA SERIE B-3</v>
      </c>
      <c r="K814" s="377"/>
      <c r="L814" s="367">
        <f>H439</f>
        <v>5</v>
      </c>
      <c r="M814" s="367"/>
      <c r="N814" s="144" t="str">
        <f t="shared" ref="N814:N877" si="0">J814</f>
        <v>Señal TIPO INFORMATIVA SERIE B-3</v>
      </c>
      <c r="O814" s="144"/>
      <c r="P814" s="150">
        <f t="shared" ref="P814:P843" si="1">L814</f>
        <v>5</v>
      </c>
      <c r="Q814" s="150"/>
      <c r="R814" s="47"/>
      <c r="S814" s="47"/>
    </row>
    <row r="815" spans="2:19" ht="31.5" customHeight="1" x14ac:dyDescent="0.3">
      <c r="B815" s="356"/>
      <c r="C815" s="357"/>
      <c r="D815" s="357"/>
      <c r="E815" s="358"/>
      <c r="F815" s="367" t="s">
        <v>178</v>
      </c>
      <c r="G815" s="367"/>
      <c r="H815" s="367" t="s">
        <v>178</v>
      </c>
      <c r="I815" s="367"/>
      <c r="J815" s="376" t="str">
        <f t="shared" ref="J815:J843" si="2">L440</f>
        <v>Señal TIPO INFORMATIVA SERIE C-6</v>
      </c>
      <c r="K815" s="377"/>
      <c r="L815" s="367">
        <f t="shared" ref="L815:L843" si="3">H440</f>
        <v>5</v>
      </c>
      <c r="M815" s="367"/>
      <c r="N815" s="144" t="str">
        <f t="shared" si="0"/>
        <v>Señal TIPO INFORMATIVA SERIE C-6</v>
      </c>
      <c r="O815" s="144"/>
      <c r="P815" s="150">
        <f t="shared" si="1"/>
        <v>5</v>
      </c>
      <c r="Q815" s="150"/>
      <c r="R815" s="47"/>
      <c r="S815" s="47"/>
    </row>
    <row r="816" spans="2:19" ht="31.5" customHeight="1" x14ac:dyDescent="0.3">
      <c r="B816" s="353" t="s">
        <v>181</v>
      </c>
      <c r="C816" s="354"/>
      <c r="D816" s="354"/>
      <c r="E816" s="355"/>
      <c r="F816" s="367" t="s">
        <v>178</v>
      </c>
      <c r="G816" s="367"/>
      <c r="H816" s="367" t="s">
        <v>178</v>
      </c>
      <c r="I816" s="367"/>
      <c r="J816" s="376" t="str">
        <f t="shared" si="2"/>
        <v>Señal TIPO INFORMATIVA SERIE B-3</v>
      </c>
      <c r="K816" s="377"/>
      <c r="L816" s="367">
        <f t="shared" si="3"/>
        <v>1</v>
      </c>
      <c r="M816" s="367"/>
      <c r="N816" s="144" t="str">
        <f t="shared" si="0"/>
        <v>Señal TIPO INFORMATIVA SERIE B-3</v>
      </c>
      <c r="O816" s="144"/>
      <c r="P816" s="150">
        <f t="shared" si="1"/>
        <v>1</v>
      </c>
      <c r="Q816" s="150"/>
      <c r="R816" s="47"/>
      <c r="S816" s="47"/>
    </row>
    <row r="817" spans="2:19" ht="31.5" customHeight="1" x14ac:dyDescent="0.3">
      <c r="B817" s="370"/>
      <c r="C817" s="371"/>
      <c r="D817" s="371"/>
      <c r="E817" s="372"/>
      <c r="F817" s="367" t="s">
        <v>178</v>
      </c>
      <c r="G817" s="367"/>
      <c r="H817" s="367" t="s">
        <v>178</v>
      </c>
      <c r="I817" s="367"/>
      <c r="J817" s="376" t="str">
        <f t="shared" si="2"/>
        <v>Señal TIPO INFORMATIVA SERIE B-4</v>
      </c>
      <c r="K817" s="377"/>
      <c r="L817" s="367">
        <f t="shared" si="3"/>
        <v>1</v>
      </c>
      <c r="M817" s="367"/>
      <c r="N817" s="144" t="str">
        <f t="shared" si="0"/>
        <v>Señal TIPO INFORMATIVA SERIE B-4</v>
      </c>
      <c r="O817" s="144"/>
      <c r="P817" s="150">
        <f t="shared" si="1"/>
        <v>1</v>
      </c>
      <c r="Q817" s="150"/>
      <c r="R817" s="47"/>
      <c r="S817" s="47"/>
    </row>
    <row r="818" spans="2:19" ht="31.5" customHeight="1" x14ac:dyDescent="0.3">
      <c r="B818" s="356"/>
      <c r="C818" s="357"/>
      <c r="D818" s="357"/>
      <c r="E818" s="358"/>
      <c r="F818" s="367" t="s">
        <v>178</v>
      </c>
      <c r="G818" s="367"/>
      <c r="H818" s="367" t="s">
        <v>178</v>
      </c>
      <c r="I818" s="367"/>
      <c r="J818" s="376" t="str">
        <f t="shared" si="2"/>
        <v>Señal TIPO INFORMATIVA SERIE C-6</v>
      </c>
      <c r="K818" s="377"/>
      <c r="L818" s="367">
        <f t="shared" si="3"/>
        <v>1</v>
      </c>
      <c r="M818" s="367"/>
      <c r="N818" s="144" t="str">
        <f t="shared" si="0"/>
        <v>Señal TIPO INFORMATIVA SERIE C-6</v>
      </c>
      <c r="O818" s="144"/>
      <c r="P818" s="150">
        <f t="shared" si="1"/>
        <v>1</v>
      </c>
      <c r="Q818" s="150"/>
      <c r="R818" s="47"/>
      <c r="S818" s="47"/>
    </row>
    <row r="819" spans="2:19" ht="31.5" customHeight="1" x14ac:dyDescent="0.3">
      <c r="B819" s="353" t="s">
        <v>182</v>
      </c>
      <c r="C819" s="354"/>
      <c r="D819" s="354"/>
      <c r="E819" s="355"/>
      <c r="F819" s="367" t="s">
        <v>178</v>
      </c>
      <c r="G819" s="367"/>
      <c r="H819" s="367" t="s">
        <v>178</v>
      </c>
      <c r="I819" s="367"/>
      <c r="J819" s="376" t="str">
        <f t="shared" si="2"/>
        <v>Señal TIPO INFORMATIVA SERIE B-3</v>
      </c>
      <c r="K819" s="377"/>
      <c r="L819" s="367">
        <f t="shared" si="3"/>
        <v>1</v>
      </c>
      <c r="M819" s="367"/>
      <c r="N819" s="144" t="str">
        <f t="shared" si="0"/>
        <v>Señal TIPO INFORMATIVA SERIE B-3</v>
      </c>
      <c r="O819" s="144"/>
      <c r="P819" s="150">
        <f t="shared" si="1"/>
        <v>1</v>
      </c>
      <c r="Q819" s="150"/>
      <c r="R819" s="47"/>
      <c r="S819" s="47"/>
    </row>
    <row r="820" spans="2:19" ht="31.5" customHeight="1" x14ac:dyDescent="0.3">
      <c r="B820" s="370">
        <v>0</v>
      </c>
      <c r="C820" s="371"/>
      <c r="D820" s="371"/>
      <c r="E820" s="372"/>
      <c r="F820" s="367" t="s">
        <v>178</v>
      </c>
      <c r="G820" s="367"/>
      <c r="H820" s="367" t="s">
        <v>178</v>
      </c>
      <c r="I820" s="367"/>
      <c r="J820" s="376" t="str">
        <f t="shared" si="2"/>
        <v>Señal TIPO INFORMATIVA SERIE B-4</v>
      </c>
      <c r="K820" s="377"/>
      <c r="L820" s="367">
        <f t="shared" si="3"/>
        <v>1</v>
      </c>
      <c r="M820" s="367"/>
      <c r="N820" s="144" t="str">
        <f t="shared" si="0"/>
        <v>Señal TIPO INFORMATIVA SERIE B-4</v>
      </c>
      <c r="O820" s="144"/>
      <c r="P820" s="150">
        <f t="shared" si="1"/>
        <v>1</v>
      </c>
      <c r="Q820" s="150"/>
      <c r="R820" s="47"/>
      <c r="S820" s="47"/>
    </row>
    <row r="821" spans="2:19" ht="31.5" customHeight="1" x14ac:dyDescent="0.3">
      <c r="B821" s="356">
        <v>0</v>
      </c>
      <c r="C821" s="357"/>
      <c r="D821" s="357"/>
      <c r="E821" s="358"/>
      <c r="F821" s="367" t="s">
        <v>178</v>
      </c>
      <c r="G821" s="367"/>
      <c r="H821" s="367" t="s">
        <v>178</v>
      </c>
      <c r="I821" s="367"/>
      <c r="J821" s="376" t="str">
        <f t="shared" si="2"/>
        <v>Señal TIPO INFORMATIVA SERIE C-6</v>
      </c>
      <c r="K821" s="377"/>
      <c r="L821" s="367">
        <f t="shared" si="3"/>
        <v>1</v>
      </c>
      <c r="M821" s="367"/>
      <c r="N821" s="144" t="str">
        <f t="shared" si="0"/>
        <v>Señal TIPO INFORMATIVA SERIE C-6</v>
      </c>
      <c r="O821" s="144"/>
      <c r="P821" s="150">
        <f t="shared" si="1"/>
        <v>1</v>
      </c>
      <c r="Q821" s="150"/>
      <c r="R821" s="47"/>
      <c r="S821" s="47"/>
    </row>
    <row r="822" spans="2:19" ht="31.5" customHeight="1" x14ac:dyDescent="0.3">
      <c r="B822" s="353" t="s">
        <v>183</v>
      </c>
      <c r="C822" s="354"/>
      <c r="D822" s="354"/>
      <c r="E822" s="355"/>
      <c r="F822" s="367" t="s">
        <v>178</v>
      </c>
      <c r="G822" s="367"/>
      <c r="H822" s="367" t="s">
        <v>178</v>
      </c>
      <c r="I822" s="367"/>
      <c r="J822" s="376" t="str">
        <f t="shared" si="2"/>
        <v>Señal TIPO INFORMATIVA SERIE B-3</v>
      </c>
      <c r="K822" s="377"/>
      <c r="L822" s="367">
        <f t="shared" si="3"/>
        <v>1</v>
      </c>
      <c r="M822" s="367"/>
      <c r="N822" s="144" t="str">
        <f t="shared" si="0"/>
        <v>Señal TIPO INFORMATIVA SERIE B-3</v>
      </c>
      <c r="O822" s="144"/>
      <c r="P822" s="150">
        <f t="shared" si="1"/>
        <v>1</v>
      </c>
      <c r="Q822" s="150"/>
      <c r="R822" s="47"/>
      <c r="S822" s="47"/>
    </row>
    <row r="823" spans="2:19" ht="31.5" customHeight="1" x14ac:dyDescent="0.3">
      <c r="B823" s="370">
        <v>0</v>
      </c>
      <c r="C823" s="371"/>
      <c r="D823" s="371"/>
      <c r="E823" s="372"/>
      <c r="F823" s="367" t="s">
        <v>178</v>
      </c>
      <c r="G823" s="367"/>
      <c r="H823" s="367" t="s">
        <v>178</v>
      </c>
      <c r="I823" s="367"/>
      <c r="J823" s="376" t="str">
        <f t="shared" si="2"/>
        <v>Señal TIPO INFORMATIVA SERIE B-4</v>
      </c>
      <c r="K823" s="377"/>
      <c r="L823" s="367">
        <f t="shared" si="3"/>
        <v>3</v>
      </c>
      <c r="M823" s="367"/>
      <c r="N823" s="144" t="str">
        <f t="shared" si="0"/>
        <v>Señal TIPO INFORMATIVA SERIE B-4</v>
      </c>
      <c r="O823" s="144"/>
      <c r="P823" s="150">
        <f t="shared" si="1"/>
        <v>3</v>
      </c>
      <c r="Q823" s="150"/>
      <c r="R823" s="47"/>
      <c r="S823" s="47"/>
    </row>
    <row r="824" spans="2:19" ht="31.5" customHeight="1" x14ac:dyDescent="0.3">
      <c r="B824" s="356">
        <v>0</v>
      </c>
      <c r="C824" s="357"/>
      <c r="D824" s="357"/>
      <c r="E824" s="358"/>
      <c r="F824" s="367" t="s">
        <v>178</v>
      </c>
      <c r="G824" s="367"/>
      <c r="H824" s="367" t="s">
        <v>178</v>
      </c>
      <c r="I824" s="367"/>
      <c r="J824" s="376" t="str">
        <f t="shared" si="2"/>
        <v>Señal TIPO INFORMATIVA SERIE C-6</v>
      </c>
      <c r="K824" s="377"/>
      <c r="L824" s="367">
        <f t="shared" si="3"/>
        <v>2</v>
      </c>
      <c r="M824" s="367"/>
      <c r="N824" s="144" t="str">
        <f t="shared" si="0"/>
        <v>Señal TIPO INFORMATIVA SERIE C-6</v>
      </c>
      <c r="O824" s="144"/>
      <c r="P824" s="150">
        <f t="shared" si="1"/>
        <v>2</v>
      </c>
      <c r="Q824" s="150"/>
      <c r="R824" s="47"/>
      <c r="S824" s="47"/>
    </row>
    <row r="825" spans="2:19" ht="31.5" customHeight="1" x14ac:dyDescent="0.3">
      <c r="B825" s="373" t="s">
        <v>184</v>
      </c>
      <c r="C825" s="374"/>
      <c r="D825" s="374"/>
      <c r="E825" s="375"/>
      <c r="F825" s="367" t="s">
        <v>178</v>
      </c>
      <c r="G825" s="367"/>
      <c r="H825" s="367" t="s">
        <v>178</v>
      </c>
      <c r="I825" s="367"/>
      <c r="J825" s="376" t="str">
        <f t="shared" si="2"/>
        <v>Señal TIPO INFORMATIVA SERIE B-4</v>
      </c>
      <c r="K825" s="377"/>
      <c r="L825" s="367">
        <f t="shared" si="3"/>
        <v>2</v>
      </c>
      <c r="M825" s="367"/>
      <c r="N825" s="144" t="str">
        <f t="shared" si="0"/>
        <v>Señal TIPO INFORMATIVA SERIE B-4</v>
      </c>
      <c r="O825" s="144"/>
      <c r="P825" s="150">
        <f t="shared" si="1"/>
        <v>2</v>
      </c>
      <c r="Q825" s="150"/>
      <c r="R825" s="47"/>
      <c r="S825" s="47"/>
    </row>
    <row r="826" spans="2:19" ht="31.5" customHeight="1" x14ac:dyDescent="0.3">
      <c r="B826" s="373" t="s">
        <v>185</v>
      </c>
      <c r="C826" s="374"/>
      <c r="D826" s="374"/>
      <c r="E826" s="375"/>
      <c r="F826" s="367" t="s">
        <v>178</v>
      </c>
      <c r="G826" s="367"/>
      <c r="H826" s="367" t="s">
        <v>178</v>
      </c>
      <c r="I826" s="367"/>
      <c r="J826" s="376" t="str">
        <f t="shared" si="2"/>
        <v>Señal TIPO INFORMATIVA SERIE B-5</v>
      </c>
      <c r="K826" s="377"/>
      <c r="L826" s="367">
        <f t="shared" si="3"/>
        <v>2</v>
      </c>
      <c r="M826" s="367"/>
      <c r="N826" s="144" t="str">
        <f t="shared" si="0"/>
        <v>Señal TIPO INFORMATIVA SERIE B-5</v>
      </c>
      <c r="O826" s="144"/>
      <c r="P826" s="150">
        <f t="shared" si="1"/>
        <v>2</v>
      </c>
      <c r="Q826" s="150"/>
      <c r="R826" s="47"/>
      <c r="S826" s="47"/>
    </row>
    <row r="827" spans="2:19" ht="14.4" customHeight="1" x14ac:dyDescent="0.3">
      <c r="B827" s="373" t="s">
        <v>186</v>
      </c>
      <c r="C827" s="374"/>
      <c r="D827" s="374"/>
      <c r="E827" s="375"/>
      <c r="F827" s="367" t="s">
        <v>178</v>
      </c>
      <c r="G827" s="367"/>
      <c r="H827" s="367" t="s">
        <v>178</v>
      </c>
      <c r="I827" s="367"/>
      <c r="J827" s="376" t="str">
        <f t="shared" si="2"/>
        <v>Señal TIPO INFORMATIVA SERIE C-6</v>
      </c>
      <c r="K827" s="377"/>
      <c r="L827" s="367">
        <f t="shared" si="3"/>
        <v>1</v>
      </c>
      <c r="M827" s="367"/>
      <c r="N827" s="144" t="str">
        <f t="shared" si="0"/>
        <v>Señal TIPO INFORMATIVA SERIE C-6</v>
      </c>
      <c r="O827" s="144"/>
      <c r="P827" s="150">
        <f t="shared" si="1"/>
        <v>1</v>
      </c>
      <c r="Q827" s="150"/>
      <c r="R827" s="47"/>
      <c r="S827" s="47"/>
    </row>
    <row r="828" spans="2:19" ht="31.5" customHeight="1" x14ac:dyDescent="0.3">
      <c r="B828" s="373" t="s">
        <v>187</v>
      </c>
      <c r="C828" s="374"/>
      <c r="D828" s="374"/>
      <c r="E828" s="375"/>
      <c r="F828" s="367" t="s">
        <v>178</v>
      </c>
      <c r="G828" s="367"/>
      <c r="H828" s="367" t="s">
        <v>178</v>
      </c>
      <c r="I828" s="367"/>
      <c r="J828" s="376" t="str">
        <f t="shared" si="2"/>
        <v>Señal TIPO INFORMATIVA SERIE B-4</v>
      </c>
      <c r="K828" s="377"/>
      <c r="L828" s="367">
        <f t="shared" si="3"/>
        <v>2</v>
      </c>
      <c r="M828" s="367"/>
      <c r="N828" s="144" t="str">
        <f t="shared" si="0"/>
        <v>Señal TIPO INFORMATIVA SERIE B-4</v>
      </c>
      <c r="O828" s="144"/>
      <c r="P828" s="150">
        <f t="shared" si="1"/>
        <v>2</v>
      </c>
      <c r="Q828" s="150"/>
      <c r="R828" s="47"/>
      <c r="S828" s="47"/>
    </row>
    <row r="829" spans="2:19" ht="31.5" customHeight="1" x14ac:dyDescent="0.3">
      <c r="B829" s="353" t="s">
        <v>368</v>
      </c>
      <c r="C829" s="354"/>
      <c r="D829" s="354"/>
      <c r="E829" s="355"/>
      <c r="F829" s="367" t="s">
        <v>36</v>
      </c>
      <c r="G829" s="367"/>
      <c r="H829" s="367" t="s">
        <v>36</v>
      </c>
      <c r="I829" s="367"/>
      <c r="J829" s="376" t="str">
        <f t="shared" si="2"/>
        <v>Caseta de Información CAPITÁN RUMI     A= 16.00 m2</v>
      </c>
      <c r="K829" s="377"/>
      <c r="L829" s="367">
        <f t="shared" si="3"/>
        <v>1</v>
      </c>
      <c r="M829" s="367"/>
      <c r="N829" s="144" t="str">
        <f t="shared" si="0"/>
        <v>Caseta de Información CAPITÁN RUMI     A= 16.00 m2</v>
      </c>
      <c r="O829" s="144"/>
      <c r="P829" s="150">
        <f t="shared" si="1"/>
        <v>1</v>
      </c>
      <c r="Q829" s="150"/>
      <c r="R829" s="47"/>
      <c r="S829" s="47"/>
    </row>
    <row r="830" spans="2:19" ht="14.4" customHeight="1" x14ac:dyDescent="0.3">
      <c r="B830" s="370"/>
      <c r="C830" s="371"/>
      <c r="D830" s="371"/>
      <c r="E830" s="372"/>
      <c r="F830" s="367" t="s">
        <v>36</v>
      </c>
      <c r="G830" s="367"/>
      <c r="H830" s="367" t="s">
        <v>36</v>
      </c>
      <c r="I830" s="367"/>
      <c r="J830" s="376" t="str">
        <f t="shared" si="2"/>
        <v>Caseta de Información  MIRADOR DE SAN CRISTÓBAL     A= 16.00 m2</v>
      </c>
      <c r="K830" s="377"/>
      <c r="L830" s="367">
        <f t="shared" si="3"/>
        <v>2</v>
      </c>
      <c r="M830" s="367"/>
      <c r="N830" s="144" t="str">
        <f t="shared" si="0"/>
        <v>Caseta de Información  MIRADOR DE SAN CRISTÓBAL     A= 16.00 m2</v>
      </c>
      <c r="O830" s="144"/>
      <c r="P830" s="150">
        <f t="shared" si="1"/>
        <v>2</v>
      </c>
      <c r="Q830" s="150"/>
      <c r="R830" s="47"/>
      <c r="S830" s="47"/>
    </row>
    <row r="831" spans="2:19" ht="31.5" customHeight="1" x14ac:dyDescent="0.3">
      <c r="B831" s="370"/>
      <c r="C831" s="371"/>
      <c r="D831" s="371"/>
      <c r="E831" s="372"/>
      <c r="F831" s="367" t="s">
        <v>36</v>
      </c>
      <c r="G831" s="367"/>
      <c r="H831" s="367" t="s">
        <v>36</v>
      </c>
      <c r="I831" s="367"/>
      <c r="J831" s="376" t="str">
        <f t="shared" si="2"/>
        <v>Caseta de Información  MIRADOR DE QORIWAYRACHINA    A= 16.00 m2</v>
      </c>
      <c r="K831" s="377"/>
      <c r="L831" s="367">
        <f t="shared" si="3"/>
        <v>1</v>
      </c>
      <c r="M831" s="367"/>
      <c r="N831" s="144" t="str">
        <f t="shared" si="0"/>
        <v>Caseta de Información  MIRADOR DE QORIWAYRACHINA    A= 16.00 m2</v>
      </c>
      <c r="O831" s="144"/>
      <c r="P831" s="150">
        <f t="shared" si="1"/>
        <v>1</v>
      </c>
      <c r="Q831" s="150"/>
      <c r="R831" s="47"/>
      <c r="S831" s="47"/>
    </row>
    <row r="832" spans="2:19" ht="31.5" customHeight="1" x14ac:dyDescent="0.3">
      <c r="B832" s="356"/>
      <c r="C832" s="357"/>
      <c r="D832" s="357"/>
      <c r="E832" s="358"/>
      <c r="F832" s="367" t="s">
        <v>36</v>
      </c>
      <c r="G832" s="367"/>
      <c r="H832" s="367" t="s">
        <v>36</v>
      </c>
      <c r="I832" s="367"/>
      <c r="J832" s="376" t="str">
        <f t="shared" si="2"/>
        <v>Caseta de Información en  CCONOC    A= 16.00 m2</v>
      </c>
      <c r="K832" s="377"/>
      <c r="L832" s="367">
        <f t="shared" si="3"/>
        <v>1</v>
      </c>
      <c r="M832" s="367"/>
      <c r="N832" s="144" t="str">
        <f t="shared" si="0"/>
        <v>Caseta de Información en  CCONOC    A= 16.00 m2</v>
      </c>
      <c r="O832" s="144"/>
      <c r="P832" s="150">
        <f t="shared" si="1"/>
        <v>1</v>
      </c>
      <c r="Q832" s="150"/>
      <c r="R832" s="47"/>
      <c r="S832" s="47"/>
    </row>
    <row r="833" spans="2:19" ht="31.5" customHeight="1" x14ac:dyDescent="0.3">
      <c r="B833" s="100" t="s">
        <v>188</v>
      </c>
      <c r="C833" s="136"/>
      <c r="D833" s="136"/>
      <c r="E833" s="136"/>
      <c r="F833" s="136"/>
      <c r="G833" s="136"/>
      <c r="H833" s="136" t="s">
        <v>385</v>
      </c>
      <c r="I833" s="136"/>
      <c r="J833" s="136">
        <f t="shared" si="2"/>
        <v>0</v>
      </c>
      <c r="K833" s="136"/>
      <c r="L833" s="136">
        <f t="shared" si="3"/>
        <v>0</v>
      </c>
      <c r="M833" s="136"/>
      <c r="N833" s="136">
        <f t="shared" si="0"/>
        <v>0</v>
      </c>
      <c r="O833" s="136"/>
      <c r="P833" s="136">
        <f t="shared" si="1"/>
        <v>0</v>
      </c>
      <c r="Q833" s="143"/>
      <c r="R833" s="47"/>
      <c r="S833" s="47"/>
    </row>
    <row r="834" spans="2:19" ht="14.4" customHeight="1" x14ac:dyDescent="0.3">
      <c r="B834" s="373" t="s">
        <v>189</v>
      </c>
      <c r="C834" s="374"/>
      <c r="D834" s="374"/>
      <c r="E834" s="375"/>
      <c r="F834" s="367" t="s">
        <v>178</v>
      </c>
      <c r="G834" s="367"/>
      <c r="H834" s="367" t="s">
        <v>178</v>
      </c>
      <c r="I834" s="367"/>
      <c r="J834" s="376" t="str">
        <f t="shared" si="2"/>
        <v xml:space="preserve">Señal TIPO REFERENCIA TIPO FLECHA DE PIEDRA </v>
      </c>
      <c r="K834" s="377"/>
      <c r="L834" s="367">
        <f t="shared" si="3"/>
        <v>5</v>
      </c>
      <c r="M834" s="367"/>
      <c r="N834" s="144" t="str">
        <f t="shared" si="0"/>
        <v xml:space="preserve">Señal TIPO REFERENCIA TIPO FLECHA DE PIEDRA </v>
      </c>
      <c r="O834" s="144"/>
      <c r="P834" s="150">
        <f t="shared" si="1"/>
        <v>5</v>
      </c>
      <c r="Q834" s="150"/>
      <c r="R834" s="47"/>
      <c r="S834" s="47"/>
    </row>
    <row r="835" spans="2:19" ht="31.5" customHeight="1" x14ac:dyDescent="0.3">
      <c r="B835" s="373" t="s">
        <v>190</v>
      </c>
      <c r="C835" s="374"/>
      <c r="D835" s="374"/>
      <c r="E835" s="375"/>
      <c r="F835" s="367" t="s">
        <v>178</v>
      </c>
      <c r="G835" s="367"/>
      <c r="H835" s="367" t="s">
        <v>178</v>
      </c>
      <c r="I835" s="367"/>
      <c r="J835" s="376" t="str">
        <f t="shared" si="2"/>
        <v>Señal TIPO ORIENTACIÓN O1</v>
      </c>
      <c r="K835" s="377"/>
      <c r="L835" s="367">
        <f t="shared" si="3"/>
        <v>15</v>
      </c>
      <c r="M835" s="367"/>
      <c r="N835" s="144" t="str">
        <f t="shared" si="0"/>
        <v>Señal TIPO ORIENTACIÓN O1</v>
      </c>
      <c r="O835" s="144"/>
      <c r="P835" s="150">
        <f t="shared" si="1"/>
        <v>15</v>
      </c>
      <c r="Q835" s="150"/>
      <c r="R835" s="47"/>
      <c r="S835" s="47"/>
    </row>
    <row r="836" spans="2:19" ht="31.5" customHeight="1" x14ac:dyDescent="0.3">
      <c r="B836" s="100" t="s">
        <v>48</v>
      </c>
      <c r="C836" s="136"/>
      <c r="D836" s="136"/>
      <c r="E836" s="136"/>
      <c r="F836" s="136"/>
      <c r="G836" s="136"/>
      <c r="H836" s="136" t="s">
        <v>385</v>
      </c>
      <c r="I836" s="136"/>
      <c r="J836" s="136">
        <f t="shared" si="2"/>
        <v>0</v>
      </c>
      <c r="K836" s="136"/>
      <c r="L836" s="136">
        <f t="shared" si="3"/>
        <v>0</v>
      </c>
      <c r="M836" s="136"/>
      <c r="N836" s="136">
        <f t="shared" si="0"/>
        <v>0</v>
      </c>
      <c r="O836" s="136"/>
      <c r="P836" s="136">
        <f t="shared" si="1"/>
        <v>0</v>
      </c>
      <c r="Q836" s="143"/>
      <c r="R836" s="47"/>
      <c r="S836" s="47"/>
    </row>
    <row r="837" spans="2:19" ht="31.5" customHeight="1" x14ac:dyDescent="0.3">
      <c r="B837" s="373" t="s">
        <v>49</v>
      </c>
      <c r="C837" s="374"/>
      <c r="D837" s="374"/>
      <c r="E837" s="375"/>
      <c r="F837" s="367" t="s">
        <v>36</v>
      </c>
      <c r="G837" s="367"/>
      <c r="H837" s="367" t="s">
        <v>36</v>
      </c>
      <c r="I837" s="367"/>
      <c r="J837" s="376" t="str">
        <f t="shared" si="2"/>
        <v>Metros Lineales</v>
      </c>
      <c r="K837" s="377"/>
      <c r="L837" s="367">
        <f t="shared" si="3"/>
        <v>1250</v>
      </c>
      <c r="M837" s="367"/>
      <c r="N837" s="144" t="str">
        <f t="shared" si="0"/>
        <v>Metros Lineales</v>
      </c>
      <c r="O837" s="144"/>
      <c r="P837" s="150">
        <f t="shared" si="1"/>
        <v>1250</v>
      </c>
      <c r="Q837" s="150"/>
      <c r="R837" s="47"/>
      <c r="S837" s="47"/>
    </row>
    <row r="838" spans="2:19" ht="14.4" customHeight="1" x14ac:dyDescent="0.3">
      <c r="B838" s="373" t="s">
        <v>50</v>
      </c>
      <c r="C838" s="374"/>
      <c r="D838" s="374"/>
      <c r="E838" s="375"/>
      <c r="F838" s="367" t="s">
        <v>36</v>
      </c>
      <c r="G838" s="367"/>
      <c r="H838" s="367" t="s">
        <v>36</v>
      </c>
      <c r="I838" s="367"/>
      <c r="J838" s="376" t="str">
        <f t="shared" si="2"/>
        <v>Metros Lineales</v>
      </c>
      <c r="K838" s="377"/>
      <c r="L838" s="367">
        <f t="shared" si="3"/>
        <v>960</v>
      </c>
      <c r="M838" s="367"/>
      <c r="N838" s="144" t="str">
        <f t="shared" si="0"/>
        <v>Metros Lineales</v>
      </c>
      <c r="O838" s="144"/>
      <c r="P838" s="150">
        <f t="shared" si="1"/>
        <v>960</v>
      </c>
      <c r="Q838" s="150"/>
      <c r="R838" s="47"/>
      <c r="S838" s="47"/>
    </row>
    <row r="839" spans="2:19" ht="31.5" customHeight="1" x14ac:dyDescent="0.3">
      <c r="B839" s="373" t="s">
        <v>51</v>
      </c>
      <c r="C839" s="374"/>
      <c r="D839" s="374"/>
      <c r="E839" s="375"/>
      <c r="F839" s="367" t="s">
        <v>36</v>
      </c>
      <c r="G839" s="367"/>
      <c r="H839" s="367" t="s">
        <v>36</v>
      </c>
      <c r="I839" s="367"/>
      <c r="J839" s="376" t="str">
        <f t="shared" si="2"/>
        <v>Metros Lineales</v>
      </c>
      <c r="K839" s="377"/>
      <c r="L839" s="367">
        <f t="shared" si="3"/>
        <v>1700</v>
      </c>
      <c r="M839" s="367"/>
      <c r="N839" s="144" t="str">
        <f t="shared" si="0"/>
        <v>Metros Lineales</v>
      </c>
      <c r="O839" s="144"/>
      <c r="P839" s="150">
        <f t="shared" si="1"/>
        <v>1700</v>
      </c>
      <c r="Q839" s="150"/>
      <c r="R839" s="47"/>
      <c r="S839" s="47"/>
    </row>
    <row r="840" spans="2:19" ht="31.5" customHeight="1" x14ac:dyDescent="0.3">
      <c r="B840" s="100" t="s">
        <v>52</v>
      </c>
      <c r="C840" s="136"/>
      <c r="D840" s="136"/>
      <c r="E840" s="136"/>
      <c r="F840" s="136"/>
      <c r="G840" s="136"/>
      <c r="H840" s="136" t="s">
        <v>385</v>
      </c>
      <c r="I840" s="136"/>
      <c r="J840" s="136">
        <f t="shared" si="2"/>
        <v>0</v>
      </c>
      <c r="K840" s="136"/>
      <c r="L840" s="136">
        <f t="shared" si="3"/>
        <v>0</v>
      </c>
      <c r="M840" s="136"/>
      <c r="N840" s="136">
        <f t="shared" si="0"/>
        <v>0</v>
      </c>
      <c r="O840" s="136"/>
      <c r="P840" s="136">
        <f t="shared" si="1"/>
        <v>0</v>
      </c>
      <c r="Q840" s="143"/>
      <c r="R840" s="47"/>
      <c r="S840" s="47"/>
    </row>
    <row r="841" spans="2:19" ht="31.5" customHeight="1" x14ac:dyDescent="0.3">
      <c r="B841" s="373" t="s">
        <v>53</v>
      </c>
      <c r="C841" s="374"/>
      <c r="D841" s="374"/>
      <c r="E841" s="375"/>
      <c r="F841" s="367" t="s">
        <v>36</v>
      </c>
      <c r="G841" s="367"/>
      <c r="H841" s="367" t="s">
        <v>36</v>
      </c>
      <c r="I841" s="367"/>
      <c r="J841" s="376" t="str">
        <f t="shared" si="2"/>
        <v>Estacionamiento A=540 m2</v>
      </c>
      <c r="K841" s="377"/>
      <c r="L841" s="367">
        <f t="shared" si="3"/>
        <v>1</v>
      </c>
      <c r="M841" s="367"/>
      <c r="N841" s="144" t="str">
        <f t="shared" si="0"/>
        <v>Estacionamiento A=540 m2</v>
      </c>
      <c r="O841" s="144"/>
      <c r="P841" s="150">
        <f t="shared" si="1"/>
        <v>1</v>
      </c>
      <c r="Q841" s="150"/>
      <c r="R841" s="47"/>
      <c r="S841" s="47"/>
    </row>
    <row r="842" spans="2:19" ht="31.5" customHeight="1" x14ac:dyDescent="0.3">
      <c r="B842" s="373" t="s">
        <v>54</v>
      </c>
      <c r="C842" s="374"/>
      <c r="D842" s="374"/>
      <c r="E842" s="375"/>
      <c r="F842" s="367" t="s">
        <v>36</v>
      </c>
      <c r="G842" s="367"/>
      <c r="H842" s="367" t="s">
        <v>36</v>
      </c>
      <c r="I842" s="367"/>
      <c r="J842" s="376" t="str">
        <f t="shared" si="2"/>
        <v>Estacionamiento A=291 m2</v>
      </c>
      <c r="K842" s="377"/>
      <c r="L842" s="367">
        <f t="shared" si="3"/>
        <v>1</v>
      </c>
      <c r="M842" s="367"/>
      <c r="N842" s="144" t="str">
        <f t="shared" si="0"/>
        <v>Estacionamiento A=291 m2</v>
      </c>
      <c r="O842" s="144"/>
      <c r="P842" s="150">
        <f t="shared" si="1"/>
        <v>1</v>
      </c>
      <c r="Q842" s="150"/>
      <c r="R842" s="47"/>
      <c r="S842" s="47"/>
    </row>
    <row r="843" spans="2:19" ht="31.5" customHeight="1" x14ac:dyDescent="0.3">
      <c r="B843" s="373" t="s">
        <v>55</v>
      </c>
      <c r="C843" s="374"/>
      <c r="D843" s="374"/>
      <c r="E843" s="375"/>
      <c r="F843" s="367" t="s">
        <v>36</v>
      </c>
      <c r="G843" s="367"/>
      <c r="H843" s="367" t="s">
        <v>36</v>
      </c>
      <c r="I843" s="367"/>
      <c r="J843" s="376" t="str">
        <f t="shared" si="2"/>
        <v>Estacionamiento A=180 m2</v>
      </c>
      <c r="K843" s="377"/>
      <c r="L843" s="367">
        <f t="shared" si="3"/>
        <v>1</v>
      </c>
      <c r="M843" s="367"/>
      <c r="N843" s="144" t="str">
        <f t="shared" si="0"/>
        <v>Estacionamiento A=180 m2</v>
      </c>
      <c r="O843" s="144"/>
      <c r="P843" s="150">
        <f t="shared" si="1"/>
        <v>1</v>
      </c>
      <c r="Q843" s="150"/>
      <c r="R843" s="47"/>
      <c r="S843" s="47"/>
    </row>
    <row r="844" spans="2:19" ht="31.5" customHeight="1" x14ac:dyDescent="0.3">
      <c r="B844" s="100" t="s">
        <v>56</v>
      </c>
      <c r="C844" s="136"/>
      <c r="D844" s="136"/>
      <c r="E844" s="136"/>
      <c r="F844" s="136"/>
      <c r="G844" s="136"/>
      <c r="H844" s="136"/>
      <c r="I844" s="136"/>
      <c r="J844" s="136"/>
      <c r="K844" s="136"/>
      <c r="L844" s="136"/>
      <c r="M844" s="136"/>
      <c r="N844" s="136"/>
      <c r="O844" s="136"/>
      <c r="P844" s="136"/>
      <c r="Q844" s="143"/>
      <c r="R844" s="47"/>
      <c r="S844" s="47"/>
    </row>
    <row r="845" spans="2:19" ht="14.4" customHeight="1" x14ac:dyDescent="0.3">
      <c r="B845" s="373" t="s">
        <v>57</v>
      </c>
      <c r="C845" s="374"/>
      <c r="D845" s="374"/>
      <c r="E845" s="375"/>
      <c r="F845" s="367" t="s">
        <v>36</v>
      </c>
      <c r="G845" s="367"/>
      <c r="H845" s="367" t="s">
        <v>36</v>
      </c>
      <c r="I845" s="367"/>
      <c r="J845" s="376" t="str">
        <f t="shared" ref="J845:J850" si="4">L470</f>
        <v>Arco</v>
      </c>
      <c r="K845" s="377"/>
      <c r="L845" s="367">
        <f t="shared" ref="L845:L850" si="5">H470</f>
        <v>1</v>
      </c>
      <c r="M845" s="367"/>
      <c r="N845" s="144" t="str">
        <f t="shared" ref="N845:N850" si="6">J845</f>
        <v>Arco</v>
      </c>
      <c r="O845" s="144"/>
      <c r="P845" s="150">
        <f t="shared" ref="P845:P854" si="7">L845</f>
        <v>1</v>
      </c>
      <c r="Q845" s="150"/>
      <c r="R845" s="47"/>
      <c r="S845" s="47"/>
    </row>
    <row r="846" spans="2:19" ht="31.5" customHeight="1" x14ac:dyDescent="0.3">
      <c r="B846" s="373" t="s">
        <v>58</v>
      </c>
      <c r="C846" s="374"/>
      <c r="D846" s="374"/>
      <c r="E846" s="375"/>
      <c r="F846" s="367" t="s">
        <v>36</v>
      </c>
      <c r="G846" s="367"/>
      <c r="H846" s="367" t="s">
        <v>36</v>
      </c>
      <c r="I846" s="367"/>
      <c r="J846" s="376" t="str">
        <f t="shared" si="4"/>
        <v>Centro de Interpretacion A=1693.25 m2</v>
      </c>
      <c r="K846" s="377"/>
      <c r="L846" s="367">
        <f t="shared" si="5"/>
        <v>1</v>
      </c>
      <c r="M846" s="367"/>
      <c r="N846" s="144" t="str">
        <f t="shared" si="6"/>
        <v>Centro de Interpretacion A=1693.25 m2</v>
      </c>
      <c r="O846" s="144"/>
      <c r="P846" s="150">
        <f t="shared" si="7"/>
        <v>1</v>
      </c>
      <c r="Q846" s="150"/>
      <c r="R846" s="47"/>
      <c r="S846" s="47"/>
    </row>
    <row r="847" spans="2:19" ht="31.5" customHeight="1" x14ac:dyDescent="0.3">
      <c r="B847" s="373" t="s">
        <v>59</v>
      </c>
      <c r="C847" s="374"/>
      <c r="D847" s="374"/>
      <c r="E847" s="375"/>
      <c r="F847" s="367" t="s">
        <v>36</v>
      </c>
      <c r="G847" s="367"/>
      <c r="H847" s="367" t="s">
        <v>36</v>
      </c>
      <c r="I847" s="367"/>
      <c r="J847" s="376" t="str">
        <f t="shared" si="4"/>
        <v>Muros de Interpretación A=10 m2</v>
      </c>
      <c r="K847" s="377"/>
      <c r="L847" s="367">
        <f t="shared" si="5"/>
        <v>1</v>
      </c>
      <c r="M847" s="367"/>
      <c r="N847" s="144" t="str">
        <f t="shared" si="6"/>
        <v>Muros de Interpretación A=10 m2</v>
      </c>
      <c r="O847" s="144"/>
      <c r="P847" s="150">
        <f t="shared" si="7"/>
        <v>1</v>
      </c>
      <c r="Q847" s="150"/>
      <c r="R847" s="47"/>
      <c r="S847" s="47"/>
    </row>
    <row r="848" spans="2:19" ht="31.5" customHeight="1" x14ac:dyDescent="0.3">
      <c r="B848" s="373" t="s">
        <v>60</v>
      </c>
      <c r="C848" s="374"/>
      <c r="D848" s="374"/>
      <c r="E848" s="375"/>
      <c r="F848" s="367" t="s">
        <v>36</v>
      </c>
      <c r="G848" s="367"/>
      <c r="H848" s="367" t="s">
        <v>36</v>
      </c>
      <c r="I848" s="367"/>
      <c r="J848" s="376" t="str">
        <f t="shared" si="4"/>
        <v>Muros de Interpretación A=10 m2</v>
      </c>
      <c r="K848" s="377"/>
      <c r="L848" s="367">
        <f t="shared" si="5"/>
        <v>1</v>
      </c>
      <c r="M848" s="367"/>
      <c r="N848" s="144" t="str">
        <f t="shared" si="6"/>
        <v>Muros de Interpretación A=10 m2</v>
      </c>
      <c r="O848" s="144"/>
      <c r="P848" s="150">
        <f t="shared" si="7"/>
        <v>1</v>
      </c>
      <c r="Q848" s="150"/>
      <c r="R848" s="47"/>
      <c r="S848" s="47"/>
    </row>
    <row r="849" spans="2:19" ht="14.4" customHeight="1" x14ac:dyDescent="0.3">
      <c r="B849" s="373" t="s">
        <v>61</v>
      </c>
      <c r="C849" s="374"/>
      <c r="D849" s="374"/>
      <c r="E849" s="375"/>
      <c r="F849" s="367" t="s">
        <v>36</v>
      </c>
      <c r="G849" s="367"/>
      <c r="H849" s="367" t="s">
        <v>36</v>
      </c>
      <c r="I849" s="367"/>
      <c r="J849" s="376" t="str">
        <f t="shared" si="4"/>
        <v>Muros de Interpretación A=10 m2</v>
      </c>
      <c r="K849" s="377"/>
      <c r="L849" s="367">
        <f t="shared" si="5"/>
        <v>1</v>
      </c>
      <c r="M849" s="367"/>
      <c r="N849" s="144" t="str">
        <f t="shared" si="6"/>
        <v>Muros de Interpretación A=10 m2</v>
      </c>
      <c r="O849" s="144"/>
      <c r="P849" s="150">
        <f t="shared" si="7"/>
        <v>1</v>
      </c>
      <c r="Q849" s="150"/>
      <c r="R849" s="47"/>
      <c r="S849" s="47"/>
    </row>
    <row r="850" spans="2:19" ht="39.6" customHeight="1" x14ac:dyDescent="0.3">
      <c r="B850" s="373" t="s">
        <v>62</v>
      </c>
      <c r="C850" s="374"/>
      <c r="D850" s="374"/>
      <c r="E850" s="375"/>
      <c r="F850" s="367" t="s">
        <v>36</v>
      </c>
      <c r="G850" s="367"/>
      <c r="H850" s="367" t="s">
        <v>36</v>
      </c>
      <c r="I850" s="367"/>
      <c r="J850" s="376" t="str">
        <f t="shared" si="4"/>
        <v>Muros de Interpretación A=10 m2</v>
      </c>
      <c r="K850" s="377"/>
      <c r="L850" s="367">
        <f t="shared" si="5"/>
        <v>1</v>
      </c>
      <c r="M850" s="367"/>
      <c r="N850" s="144" t="str">
        <f t="shared" si="6"/>
        <v>Muros de Interpretación A=10 m2</v>
      </c>
      <c r="O850" s="144"/>
      <c r="P850" s="150">
        <f t="shared" si="7"/>
        <v>1</v>
      </c>
      <c r="Q850" s="150"/>
      <c r="R850" s="47"/>
      <c r="S850" s="47"/>
    </row>
    <row r="851" spans="2:19" ht="39.6" customHeight="1" x14ac:dyDescent="0.3">
      <c r="B851" s="100" t="s">
        <v>63</v>
      </c>
      <c r="C851" s="136"/>
      <c r="D851" s="136"/>
      <c r="E851" s="136"/>
      <c r="F851" s="136"/>
      <c r="G851" s="136"/>
      <c r="H851" s="136" t="s">
        <v>385</v>
      </c>
      <c r="I851" s="136"/>
      <c r="J851" s="136">
        <f>L476</f>
        <v>0</v>
      </c>
      <c r="K851" s="136"/>
      <c r="L851" s="136">
        <f>H476</f>
        <v>0</v>
      </c>
      <c r="M851" s="136"/>
      <c r="N851" s="136">
        <f t="shared" si="0"/>
        <v>0</v>
      </c>
      <c r="O851" s="136"/>
      <c r="P851" s="136">
        <f t="shared" si="7"/>
        <v>0</v>
      </c>
      <c r="Q851" s="143"/>
      <c r="R851" s="47"/>
      <c r="S851" s="47"/>
    </row>
    <row r="852" spans="2:19" ht="39.6" customHeight="1" x14ac:dyDescent="0.3">
      <c r="B852" s="373" t="s">
        <v>64</v>
      </c>
      <c r="C852" s="374"/>
      <c r="D852" s="374"/>
      <c r="E852" s="375"/>
      <c r="F852" s="367" t="s">
        <v>36</v>
      </c>
      <c r="G852" s="367"/>
      <c r="H852" s="367" t="s">
        <v>36</v>
      </c>
      <c r="I852" s="367"/>
      <c r="J852" s="376" t="str">
        <f>L477</f>
        <v>Metros Lineales</v>
      </c>
      <c r="K852" s="377"/>
      <c r="L852" s="367">
        <f>H477</f>
        <v>150</v>
      </c>
      <c r="M852" s="367"/>
      <c r="N852" s="144" t="str">
        <f t="shared" si="0"/>
        <v>Metros Lineales</v>
      </c>
      <c r="O852" s="144"/>
      <c r="P852" s="150">
        <f t="shared" si="7"/>
        <v>150</v>
      </c>
      <c r="Q852" s="150"/>
      <c r="R852" s="47"/>
      <c r="S852" s="47"/>
    </row>
    <row r="853" spans="2:19" ht="31.5" customHeight="1" x14ac:dyDescent="0.3">
      <c r="B853" s="373" t="s">
        <v>65</v>
      </c>
      <c r="C853" s="374"/>
      <c r="D853" s="374"/>
      <c r="E853" s="375"/>
      <c r="F853" s="367" t="s">
        <v>36</v>
      </c>
      <c r="G853" s="367"/>
      <c r="H853" s="367" t="s">
        <v>36</v>
      </c>
      <c r="I853" s="367"/>
      <c r="J853" s="376" t="str">
        <f>L478</f>
        <v>Metros Lineales</v>
      </c>
      <c r="K853" s="377"/>
      <c r="L853" s="367">
        <f>H478</f>
        <v>300</v>
      </c>
      <c r="M853" s="367"/>
      <c r="N853" s="144" t="str">
        <f t="shared" si="0"/>
        <v>Metros Lineales</v>
      </c>
      <c r="O853" s="144"/>
      <c r="P853" s="150">
        <f t="shared" si="7"/>
        <v>300</v>
      </c>
      <c r="Q853" s="150"/>
      <c r="R853" s="47"/>
      <c r="S853" s="47"/>
    </row>
    <row r="854" spans="2:19" ht="14.4" customHeight="1" x14ac:dyDescent="0.3">
      <c r="B854" s="373" t="s">
        <v>66</v>
      </c>
      <c r="C854" s="374"/>
      <c r="D854" s="374"/>
      <c r="E854" s="375"/>
      <c r="F854" s="367" t="s">
        <v>36</v>
      </c>
      <c r="G854" s="367"/>
      <c r="H854" s="367" t="s">
        <v>36</v>
      </c>
      <c r="I854" s="367"/>
      <c r="J854" s="376" t="str">
        <f>L479</f>
        <v>Metros Lineales</v>
      </c>
      <c r="K854" s="377"/>
      <c r="L854" s="367">
        <f>H479</f>
        <v>300</v>
      </c>
      <c r="M854" s="367"/>
      <c r="N854" s="144" t="str">
        <f t="shared" si="0"/>
        <v>Metros Lineales</v>
      </c>
      <c r="O854" s="144"/>
      <c r="P854" s="150">
        <f t="shared" si="7"/>
        <v>300</v>
      </c>
      <c r="Q854" s="150"/>
      <c r="R854" s="47"/>
      <c r="S854" s="47"/>
    </row>
    <row r="855" spans="2:19" ht="31.5" customHeight="1" x14ac:dyDescent="0.3">
      <c r="B855" s="100" t="s">
        <v>67</v>
      </c>
      <c r="C855" s="136"/>
      <c r="D855" s="136"/>
      <c r="E855" s="136"/>
      <c r="F855" s="136"/>
      <c r="G855" s="136"/>
      <c r="H855" s="136"/>
      <c r="I855" s="136"/>
      <c r="J855" s="136"/>
      <c r="K855" s="136"/>
      <c r="L855" s="136"/>
      <c r="M855" s="136"/>
      <c r="N855" s="136"/>
      <c r="O855" s="136"/>
      <c r="P855" s="136"/>
      <c r="Q855" s="143"/>
      <c r="R855" s="47"/>
      <c r="S855" s="47"/>
    </row>
    <row r="856" spans="2:19" ht="31.5" customHeight="1" x14ac:dyDescent="0.3">
      <c r="B856" s="373" t="s">
        <v>68</v>
      </c>
      <c r="C856" s="374"/>
      <c r="D856" s="374"/>
      <c r="E856" s="375"/>
      <c r="F856" s="367" t="s">
        <v>36</v>
      </c>
      <c r="G856" s="367"/>
      <c r="H856" s="367" t="s">
        <v>36</v>
      </c>
      <c r="I856" s="367"/>
      <c r="J856" s="376" t="str">
        <f t="shared" ref="J856:J872" si="8">L481</f>
        <v xml:space="preserve">Parador de Descanso TIPO 2 </v>
      </c>
      <c r="K856" s="377"/>
      <c r="L856" s="367">
        <f t="shared" ref="L856:L872" si="9">H481</f>
        <v>4</v>
      </c>
      <c r="M856" s="367"/>
      <c r="N856" s="144" t="str">
        <f>J856</f>
        <v xml:space="preserve">Parador de Descanso TIPO 2 </v>
      </c>
      <c r="O856" s="144"/>
      <c r="P856" s="150">
        <f t="shared" ref="P856:P872" si="10">L856</f>
        <v>4</v>
      </c>
      <c r="Q856" s="150"/>
      <c r="R856" s="47"/>
      <c r="S856" s="47"/>
    </row>
    <row r="857" spans="2:19" ht="31.5" customHeight="1" x14ac:dyDescent="0.3">
      <c r="B857" s="373" t="s">
        <v>69</v>
      </c>
      <c r="C857" s="374"/>
      <c r="D857" s="374"/>
      <c r="E857" s="375"/>
      <c r="F857" s="367" t="s">
        <v>36</v>
      </c>
      <c r="G857" s="367"/>
      <c r="H857" s="367" t="s">
        <v>36</v>
      </c>
      <c r="I857" s="367"/>
      <c r="J857" s="376" t="str">
        <f t="shared" si="8"/>
        <v xml:space="preserve">Parador de Descanso TIPO 1 </v>
      </c>
      <c r="K857" s="377"/>
      <c r="L857" s="367">
        <f t="shared" si="9"/>
        <v>3</v>
      </c>
      <c r="M857" s="367"/>
      <c r="N857" s="144" t="str">
        <f>J857</f>
        <v xml:space="preserve">Parador de Descanso TIPO 1 </v>
      </c>
      <c r="O857" s="144"/>
      <c r="P857" s="150">
        <f t="shared" si="10"/>
        <v>3</v>
      </c>
      <c r="Q857" s="150"/>
      <c r="R857" s="47"/>
      <c r="S857" s="47"/>
    </row>
    <row r="858" spans="2:19" ht="31.5" customHeight="1" x14ac:dyDescent="0.3">
      <c r="B858" s="373" t="s">
        <v>70</v>
      </c>
      <c r="C858" s="374"/>
      <c r="D858" s="374"/>
      <c r="E858" s="375"/>
      <c r="F858" s="367" t="s">
        <v>36</v>
      </c>
      <c r="G858" s="367"/>
      <c r="H858" s="367" t="s">
        <v>36</v>
      </c>
      <c r="I858" s="367"/>
      <c r="J858" s="376" t="str">
        <f t="shared" si="8"/>
        <v xml:space="preserve">Parador de Descanso TIPO 1 </v>
      </c>
      <c r="K858" s="377"/>
      <c r="L858" s="367">
        <f t="shared" si="9"/>
        <v>5</v>
      </c>
      <c r="M858" s="367"/>
      <c r="N858" s="144" t="str">
        <f>J858</f>
        <v xml:space="preserve">Parador de Descanso TIPO 1 </v>
      </c>
      <c r="O858" s="144"/>
      <c r="P858" s="150">
        <f t="shared" si="10"/>
        <v>5</v>
      </c>
      <c r="Q858" s="150"/>
      <c r="R858" s="47"/>
      <c r="S858" s="47"/>
    </row>
    <row r="859" spans="2:19" ht="14.4" customHeight="1" x14ac:dyDescent="0.3">
      <c r="B859" s="373" t="s">
        <v>71</v>
      </c>
      <c r="C859" s="374"/>
      <c r="D859" s="374"/>
      <c r="E859" s="375"/>
      <c r="F859" s="367" t="s">
        <v>36</v>
      </c>
      <c r="G859" s="367"/>
      <c r="H859" s="367" t="s">
        <v>36</v>
      </c>
      <c r="I859" s="367"/>
      <c r="J859" s="376" t="str">
        <f t="shared" si="8"/>
        <v xml:space="preserve">Parador de Descanso TIPO 2 </v>
      </c>
      <c r="K859" s="377"/>
      <c r="L859" s="367">
        <f t="shared" si="9"/>
        <v>2</v>
      </c>
      <c r="M859" s="367"/>
      <c r="N859" s="144" t="str">
        <f>J859</f>
        <v xml:space="preserve">Parador de Descanso TIPO 2 </v>
      </c>
      <c r="O859" s="144"/>
      <c r="P859" s="150">
        <f t="shared" si="10"/>
        <v>2</v>
      </c>
      <c r="Q859" s="150"/>
      <c r="R859" s="47"/>
      <c r="S859" s="47"/>
    </row>
    <row r="860" spans="2:19" ht="31.5" customHeight="1" x14ac:dyDescent="0.3">
      <c r="B860" s="100" t="s">
        <v>72</v>
      </c>
      <c r="C860" s="136"/>
      <c r="D860" s="136"/>
      <c r="E860" s="136"/>
      <c r="F860" s="136"/>
      <c r="G860" s="136"/>
      <c r="H860" s="136" t="s">
        <v>385</v>
      </c>
      <c r="I860" s="136"/>
      <c r="J860" s="136">
        <f t="shared" si="8"/>
        <v>0</v>
      </c>
      <c r="K860" s="136"/>
      <c r="L860" s="136">
        <f t="shared" si="9"/>
        <v>0</v>
      </c>
      <c r="M860" s="136"/>
      <c r="N860" s="136">
        <f t="shared" si="0"/>
        <v>0</v>
      </c>
      <c r="O860" s="136"/>
      <c r="P860" s="136">
        <f t="shared" si="10"/>
        <v>0</v>
      </c>
      <c r="Q860" s="143"/>
      <c r="R860" s="47"/>
      <c r="S860" s="47"/>
    </row>
    <row r="861" spans="2:19" ht="31.5" customHeight="1" x14ac:dyDescent="0.3">
      <c r="B861" s="373" t="s">
        <v>73</v>
      </c>
      <c r="C861" s="374"/>
      <c r="D861" s="374"/>
      <c r="E861" s="375"/>
      <c r="F861" s="367" t="s">
        <v>36</v>
      </c>
      <c r="G861" s="367"/>
      <c r="H861" s="367" t="s">
        <v>36</v>
      </c>
      <c r="I861" s="367"/>
      <c r="J861" s="376" t="str">
        <f t="shared" si="8"/>
        <v>Mirador A= 594.54 m2</v>
      </c>
      <c r="K861" s="377"/>
      <c r="L861" s="367">
        <f t="shared" si="9"/>
        <v>1</v>
      </c>
      <c r="M861" s="367"/>
      <c r="N861" s="144" t="str">
        <f t="shared" si="0"/>
        <v>Mirador A= 594.54 m2</v>
      </c>
      <c r="O861" s="144"/>
      <c r="P861" s="150">
        <f t="shared" si="10"/>
        <v>1</v>
      </c>
      <c r="Q861" s="150"/>
      <c r="R861" s="47"/>
      <c r="S861" s="47"/>
    </row>
    <row r="862" spans="2:19" ht="14.4" customHeight="1" x14ac:dyDescent="0.3">
      <c r="B862" s="373" t="s">
        <v>74</v>
      </c>
      <c r="C862" s="374"/>
      <c r="D862" s="374"/>
      <c r="E862" s="375"/>
      <c r="F862" s="367" t="s">
        <v>36</v>
      </c>
      <c r="G862" s="367"/>
      <c r="H862" s="367" t="s">
        <v>36</v>
      </c>
      <c r="I862" s="367"/>
      <c r="J862" s="376" t="str">
        <f t="shared" si="8"/>
        <v>Mirador  A=  1160.00</v>
      </c>
      <c r="K862" s="377"/>
      <c r="L862" s="367">
        <f t="shared" si="9"/>
        <v>1</v>
      </c>
      <c r="M862" s="367"/>
      <c r="N862" s="144" t="str">
        <f t="shared" si="0"/>
        <v>Mirador  A=  1160.00</v>
      </c>
      <c r="O862" s="144"/>
      <c r="P862" s="150">
        <f t="shared" si="10"/>
        <v>1</v>
      </c>
      <c r="Q862" s="150"/>
      <c r="R862" s="47"/>
      <c r="S862" s="47"/>
    </row>
    <row r="863" spans="2:19" ht="31.5" customHeight="1" x14ac:dyDescent="0.3">
      <c r="B863" s="373" t="s">
        <v>75</v>
      </c>
      <c r="C863" s="374"/>
      <c r="D863" s="374"/>
      <c r="E863" s="375"/>
      <c r="F863" s="367" t="s">
        <v>36</v>
      </c>
      <c r="G863" s="367"/>
      <c r="H863" s="367" t="s">
        <v>36</v>
      </c>
      <c r="I863" s="367"/>
      <c r="J863" s="376" t="str">
        <f t="shared" si="8"/>
        <v>Mirador  A= 1160.00</v>
      </c>
      <c r="K863" s="377"/>
      <c r="L863" s="367">
        <f t="shared" si="9"/>
        <v>1</v>
      </c>
      <c r="M863" s="367"/>
      <c r="N863" s="144" t="str">
        <f t="shared" si="0"/>
        <v>Mirador  A= 1160.00</v>
      </c>
      <c r="O863" s="144"/>
      <c r="P863" s="150">
        <f t="shared" si="10"/>
        <v>1</v>
      </c>
      <c r="Q863" s="150"/>
      <c r="R863" s="47"/>
      <c r="S863" s="47"/>
    </row>
    <row r="864" spans="2:19" ht="31.5" customHeight="1" x14ac:dyDescent="0.3">
      <c r="B864" s="373" t="s">
        <v>76</v>
      </c>
      <c r="C864" s="374"/>
      <c r="D864" s="374"/>
      <c r="E864" s="375"/>
      <c r="F864" s="367" t="s">
        <v>36</v>
      </c>
      <c r="G864" s="367"/>
      <c r="H864" s="367" t="s">
        <v>36</v>
      </c>
      <c r="I864" s="367"/>
      <c r="J864" s="376" t="str">
        <f t="shared" si="8"/>
        <v>Escultura Tallada en Piedra</v>
      </c>
      <c r="K864" s="377"/>
      <c r="L864" s="367">
        <f t="shared" si="9"/>
        <v>3</v>
      </c>
      <c r="M864" s="367"/>
      <c r="N864" s="144" t="str">
        <f t="shared" si="0"/>
        <v>Escultura Tallada en Piedra</v>
      </c>
      <c r="O864" s="144"/>
      <c r="P864" s="150">
        <f t="shared" si="10"/>
        <v>3</v>
      </c>
      <c r="Q864" s="150"/>
      <c r="R864" s="47"/>
      <c r="S864" s="47"/>
    </row>
    <row r="865" spans="2:19" ht="14.4" customHeight="1" x14ac:dyDescent="0.3">
      <c r="B865" s="100" t="s">
        <v>77</v>
      </c>
      <c r="C865" s="136"/>
      <c r="D865" s="136"/>
      <c r="E865" s="136"/>
      <c r="F865" s="136"/>
      <c r="G865" s="136"/>
      <c r="H865" s="136" t="s">
        <v>385</v>
      </c>
      <c r="I865" s="136"/>
      <c r="J865" s="136">
        <f t="shared" si="8"/>
        <v>0</v>
      </c>
      <c r="K865" s="136"/>
      <c r="L865" s="136">
        <f t="shared" si="9"/>
        <v>0</v>
      </c>
      <c r="M865" s="136"/>
      <c r="N865" s="136">
        <f t="shared" si="0"/>
        <v>0</v>
      </c>
      <c r="O865" s="136"/>
      <c r="P865" s="136">
        <f t="shared" si="10"/>
        <v>0</v>
      </c>
      <c r="Q865" s="143"/>
      <c r="R865" s="47"/>
      <c r="S865" s="47"/>
    </row>
    <row r="866" spans="2:19" ht="31.5" customHeight="1" x14ac:dyDescent="0.3">
      <c r="B866" s="353" t="s">
        <v>369</v>
      </c>
      <c r="C866" s="354"/>
      <c r="D866" s="354"/>
      <c r="E866" s="355"/>
      <c r="F866" s="367" t="s">
        <v>36</v>
      </c>
      <c r="G866" s="367"/>
      <c r="H866" s="367" t="s">
        <v>36</v>
      </c>
      <c r="I866" s="367"/>
      <c r="J866" s="376" t="str">
        <f t="shared" si="8"/>
        <v>Área de Exposición Cultural en el Sector de Rurmi Rumi A=200 m2</v>
      </c>
      <c r="K866" s="377"/>
      <c r="L866" s="367">
        <f t="shared" si="9"/>
        <v>1</v>
      </c>
      <c r="M866" s="367"/>
      <c r="N866" s="144" t="str">
        <f t="shared" si="0"/>
        <v>Área de Exposición Cultural en el Sector de Rurmi Rumi A=200 m2</v>
      </c>
      <c r="O866" s="144"/>
      <c r="P866" s="150">
        <f t="shared" si="10"/>
        <v>1</v>
      </c>
      <c r="Q866" s="150"/>
      <c r="R866" s="47"/>
      <c r="S866" s="47"/>
    </row>
    <row r="867" spans="2:19" ht="14.4" customHeight="1" x14ac:dyDescent="0.3">
      <c r="B867" s="356"/>
      <c r="C867" s="357"/>
      <c r="D867" s="357"/>
      <c r="E867" s="358"/>
      <c r="F867" s="367" t="s">
        <v>36</v>
      </c>
      <c r="G867" s="367"/>
      <c r="H867" s="367" t="s">
        <v>36</v>
      </c>
      <c r="I867" s="367"/>
      <c r="J867" s="376" t="str">
        <f t="shared" si="8"/>
        <v>Área de Exposición Cultural en el Sector de San Cristobal A= 200 m2</v>
      </c>
      <c r="K867" s="377"/>
      <c r="L867" s="367">
        <f t="shared" si="9"/>
        <v>1</v>
      </c>
      <c r="M867" s="367"/>
      <c r="N867" s="144" t="str">
        <f t="shared" si="0"/>
        <v>Área de Exposición Cultural en el Sector de San Cristobal A= 200 m2</v>
      </c>
      <c r="O867" s="144"/>
      <c r="P867" s="150">
        <f t="shared" si="10"/>
        <v>1</v>
      </c>
      <c r="Q867" s="150"/>
      <c r="R867" s="47"/>
      <c r="S867" s="47"/>
    </row>
    <row r="868" spans="2:19" ht="14.4" customHeight="1" x14ac:dyDescent="0.3">
      <c r="B868" s="100" t="s">
        <v>80</v>
      </c>
      <c r="C868" s="136"/>
      <c r="D868" s="136"/>
      <c r="E868" s="136"/>
      <c r="F868" s="136"/>
      <c r="G868" s="136"/>
      <c r="H868" s="136" t="s">
        <v>385</v>
      </c>
      <c r="I868" s="136"/>
      <c r="J868" s="136">
        <f t="shared" si="8"/>
        <v>0</v>
      </c>
      <c r="K868" s="136"/>
      <c r="L868" s="136">
        <f t="shared" si="9"/>
        <v>0</v>
      </c>
      <c r="M868" s="136"/>
      <c r="N868" s="136">
        <f t="shared" si="0"/>
        <v>0</v>
      </c>
      <c r="O868" s="136"/>
      <c r="P868" s="136">
        <f t="shared" si="10"/>
        <v>0</v>
      </c>
      <c r="Q868" s="143"/>
      <c r="R868" s="47"/>
      <c r="S868" s="47"/>
    </row>
    <row r="869" spans="2:19" ht="31.5" customHeight="1" x14ac:dyDescent="0.3">
      <c r="B869" s="353" t="s">
        <v>81</v>
      </c>
      <c r="C869" s="354"/>
      <c r="D869" s="354"/>
      <c r="E869" s="355"/>
      <c r="F869" s="367" t="s">
        <v>36</v>
      </c>
      <c r="G869" s="367"/>
      <c r="H869" s="367" t="s">
        <v>36</v>
      </c>
      <c r="I869" s="367"/>
      <c r="J869" s="376" t="str">
        <f t="shared" si="8"/>
        <v>Embarcadero  en CCONOC      A= 100 m2</v>
      </c>
      <c r="K869" s="377"/>
      <c r="L869" s="367">
        <f t="shared" si="9"/>
        <v>1</v>
      </c>
      <c r="M869" s="367"/>
      <c r="N869" s="144" t="str">
        <f t="shared" si="0"/>
        <v>Embarcadero  en CCONOC      A= 100 m2</v>
      </c>
      <c r="O869" s="144"/>
      <c r="P869" s="150">
        <f t="shared" si="10"/>
        <v>1</v>
      </c>
      <c r="Q869" s="150"/>
      <c r="R869" s="47"/>
      <c r="S869" s="47"/>
    </row>
    <row r="870" spans="2:19" ht="31.5" customHeight="1" x14ac:dyDescent="0.3">
      <c r="B870" s="356">
        <v>0</v>
      </c>
      <c r="C870" s="357"/>
      <c r="D870" s="357"/>
      <c r="E870" s="358"/>
      <c r="F870" s="367" t="s">
        <v>36</v>
      </c>
      <c r="G870" s="367"/>
      <c r="H870" s="367" t="s">
        <v>36</v>
      </c>
      <c r="I870" s="367"/>
      <c r="J870" s="376" t="str">
        <f t="shared" si="8"/>
        <v>Embarcadero en CUNYAC      A= 100 m2</v>
      </c>
      <c r="K870" s="377"/>
      <c r="L870" s="367">
        <f t="shared" si="9"/>
        <v>1</v>
      </c>
      <c r="M870" s="367"/>
      <c r="N870" s="144" t="str">
        <f t="shared" si="0"/>
        <v>Embarcadero en CUNYAC      A= 100 m2</v>
      </c>
      <c r="O870" s="144"/>
      <c r="P870" s="150">
        <f t="shared" si="10"/>
        <v>1</v>
      </c>
      <c r="Q870" s="150"/>
      <c r="R870" s="47"/>
      <c r="S870" s="47"/>
    </row>
    <row r="871" spans="2:19" ht="31.5" customHeight="1" x14ac:dyDescent="0.3">
      <c r="B871" s="100" t="s">
        <v>82</v>
      </c>
      <c r="C871" s="136"/>
      <c r="D871" s="136"/>
      <c r="E871" s="136"/>
      <c r="F871" s="136"/>
      <c r="G871" s="136"/>
      <c r="H871" s="136" t="s">
        <v>385</v>
      </c>
      <c r="I871" s="136"/>
      <c r="J871" s="136">
        <f t="shared" si="8"/>
        <v>0</v>
      </c>
      <c r="K871" s="136"/>
      <c r="L871" s="136">
        <f t="shared" si="9"/>
        <v>0</v>
      </c>
      <c r="M871" s="136"/>
      <c r="N871" s="136">
        <f t="shared" si="0"/>
        <v>0</v>
      </c>
      <c r="O871" s="136"/>
      <c r="P871" s="136">
        <f t="shared" si="10"/>
        <v>0</v>
      </c>
      <c r="Q871" s="143"/>
      <c r="R871" s="47"/>
      <c r="S871" s="47"/>
    </row>
    <row r="872" spans="2:19" ht="31.5" customHeight="1" x14ac:dyDescent="0.3">
      <c r="B872" s="373" t="s">
        <v>83</v>
      </c>
      <c r="C872" s="374"/>
      <c r="D872" s="374"/>
      <c r="E872" s="375"/>
      <c r="F872" s="367" t="s">
        <v>36</v>
      </c>
      <c r="G872" s="367"/>
      <c r="H872" s="367" t="s">
        <v>36</v>
      </c>
      <c r="I872" s="367"/>
      <c r="J872" s="376" t="str">
        <f t="shared" si="8"/>
        <v>Área de Camping en MIRADOR DE SAN CRISTÓBAL A= 796.42</v>
      </c>
      <c r="K872" s="377"/>
      <c r="L872" s="367">
        <f t="shared" si="9"/>
        <v>1</v>
      </c>
      <c r="M872" s="367"/>
      <c r="N872" s="144" t="str">
        <f t="shared" si="0"/>
        <v>Área de Camping en MIRADOR DE SAN CRISTÓBAL A= 796.42</v>
      </c>
      <c r="O872" s="144"/>
      <c r="P872" s="150">
        <f t="shared" si="10"/>
        <v>1</v>
      </c>
      <c r="Q872" s="150"/>
      <c r="R872" s="47"/>
      <c r="S872" s="47"/>
    </row>
    <row r="873" spans="2:19" ht="31.5" customHeight="1" x14ac:dyDescent="0.3">
      <c r="B873" s="133" t="s">
        <v>84</v>
      </c>
      <c r="C873" s="134"/>
      <c r="D873" s="134"/>
      <c r="E873" s="134"/>
      <c r="F873" s="134"/>
      <c r="G873" s="134"/>
      <c r="H873" s="134"/>
      <c r="I873" s="134"/>
      <c r="J873" s="134"/>
      <c r="K873" s="134"/>
      <c r="L873" s="134"/>
      <c r="M873" s="134"/>
      <c r="N873" s="134"/>
      <c r="O873" s="134"/>
      <c r="P873" s="134"/>
      <c r="Q873" s="135"/>
      <c r="R873" s="47"/>
      <c r="S873" s="47"/>
    </row>
    <row r="874" spans="2:19" ht="31.5" customHeight="1" x14ac:dyDescent="0.3">
      <c r="B874" s="100" t="s">
        <v>39</v>
      </c>
      <c r="C874" s="136"/>
      <c r="D874" s="136"/>
      <c r="E874" s="136"/>
      <c r="F874" s="136"/>
      <c r="G874" s="136"/>
      <c r="H874" s="136" t="s">
        <v>385</v>
      </c>
      <c r="I874" s="136"/>
      <c r="J874" s="136">
        <f>L499</f>
        <v>0</v>
      </c>
      <c r="K874" s="136"/>
      <c r="L874" s="136">
        <f>H499</f>
        <v>0</v>
      </c>
      <c r="M874" s="136"/>
      <c r="N874" s="136">
        <f t="shared" si="0"/>
        <v>0</v>
      </c>
      <c r="O874" s="136"/>
      <c r="P874" s="136">
        <f t="shared" ref="P874:P899" si="11">L874</f>
        <v>0</v>
      </c>
      <c r="Q874" s="143"/>
      <c r="R874" s="47"/>
      <c r="S874" s="47"/>
    </row>
    <row r="875" spans="2:19" ht="31.5" customHeight="1" x14ac:dyDescent="0.3">
      <c r="B875" s="353" t="s">
        <v>191</v>
      </c>
      <c r="C875" s="354"/>
      <c r="D875" s="354"/>
      <c r="E875" s="355"/>
      <c r="F875" s="367" t="s">
        <v>178</v>
      </c>
      <c r="G875" s="367"/>
      <c r="H875" s="367" t="s">
        <v>178</v>
      </c>
      <c r="I875" s="367"/>
      <c r="J875" s="376" t="str">
        <f t="shared" ref="J875:J899" si="12">L500</f>
        <v>Señal TIPO INFORMATIVA SERIE B-4</v>
      </c>
      <c r="K875" s="377"/>
      <c r="L875" s="367">
        <f t="shared" ref="L875:L899" si="13">H500</f>
        <v>5</v>
      </c>
      <c r="M875" s="367"/>
      <c r="N875" s="144" t="str">
        <f t="shared" si="0"/>
        <v>Señal TIPO INFORMATIVA SERIE B-4</v>
      </c>
      <c r="O875" s="144"/>
      <c r="P875" s="150">
        <f t="shared" si="11"/>
        <v>5</v>
      </c>
      <c r="Q875" s="150"/>
      <c r="R875" s="47"/>
      <c r="S875" s="47"/>
    </row>
    <row r="876" spans="2:19" ht="14.4" customHeight="1" x14ac:dyDescent="0.3">
      <c r="B876" s="356">
        <v>0</v>
      </c>
      <c r="C876" s="357"/>
      <c r="D876" s="357"/>
      <c r="E876" s="358"/>
      <c r="F876" s="367" t="s">
        <v>178</v>
      </c>
      <c r="G876" s="367"/>
      <c r="H876" s="367" t="s">
        <v>178</v>
      </c>
      <c r="I876" s="367"/>
      <c r="J876" s="376" t="str">
        <f t="shared" si="12"/>
        <v>Señal TIPO INFORMATIVA SERIE C-6</v>
      </c>
      <c r="K876" s="377"/>
      <c r="L876" s="367">
        <f t="shared" si="13"/>
        <v>5</v>
      </c>
      <c r="M876" s="367"/>
      <c r="N876" s="144" t="str">
        <f t="shared" si="0"/>
        <v>Señal TIPO INFORMATIVA SERIE C-6</v>
      </c>
      <c r="O876" s="144"/>
      <c r="P876" s="150">
        <f t="shared" si="11"/>
        <v>5</v>
      </c>
      <c r="Q876" s="150"/>
      <c r="R876" s="47"/>
      <c r="S876" s="47"/>
    </row>
    <row r="877" spans="2:19" ht="31.5" customHeight="1" x14ac:dyDescent="0.3">
      <c r="B877" s="353" t="s">
        <v>192</v>
      </c>
      <c r="C877" s="354"/>
      <c r="D877" s="354"/>
      <c r="E877" s="355"/>
      <c r="F877" s="367" t="s">
        <v>178</v>
      </c>
      <c r="G877" s="367"/>
      <c r="H877" s="367" t="s">
        <v>178</v>
      </c>
      <c r="I877" s="367"/>
      <c r="J877" s="376" t="str">
        <f t="shared" si="12"/>
        <v>Señal TIPO INFORMATIVA SERIE C-6</v>
      </c>
      <c r="K877" s="377"/>
      <c r="L877" s="367">
        <f t="shared" si="13"/>
        <v>2</v>
      </c>
      <c r="M877" s="367"/>
      <c r="N877" s="144" t="str">
        <f t="shared" si="0"/>
        <v>Señal TIPO INFORMATIVA SERIE C-6</v>
      </c>
      <c r="O877" s="144"/>
      <c r="P877" s="150">
        <f t="shared" si="11"/>
        <v>2</v>
      </c>
      <c r="Q877" s="150"/>
      <c r="R877" s="47"/>
      <c r="S877" s="47"/>
    </row>
    <row r="878" spans="2:19" ht="31.5" customHeight="1" x14ac:dyDescent="0.3">
      <c r="B878" s="356">
        <v>0</v>
      </c>
      <c r="C878" s="357"/>
      <c r="D878" s="357"/>
      <c r="E878" s="358"/>
      <c r="F878" s="367" t="s">
        <v>178</v>
      </c>
      <c r="G878" s="367"/>
      <c r="H878" s="367" t="s">
        <v>178</v>
      </c>
      <c r="I878" s="367"/>
      <c r="J878" s="376" t="str">
        <f t="shared" si="12"/>
        <v>Señal INTERPRETACIÓN TIPO PEDESTAL</v>
      </c>
      <c r="K878" s="377"/>
      <c r="L878" s="367">
        <f t="shared" si="13"/>
        <v>1</v>
      </c>
      <c r="M878" s="367"/>
      <c r="N878" s="144" t="str">
        <f t="shared" ref="N878:N899" si="14">J878</f>
        <v>Señal INTERPRETACIÓN TIPO PEDESTAL</v>
      </c>
      <c r="O878" s="144"/>
      <c r="P878" s="150">
        <f t="shared" si="11"/>
        <v>1</v>
      </c>
      <c r="Q878" s="150"/>
      <c r="R878" s="47"/>
      <c r="S878" s="47"/>
    </row>
    <row r="879" spans="2:19" ht="31.5" customHeight="1" x14ac:dyDescent="0.3">
      <c r="B879" s="353" t="s">
        <v>193</v>
      </c>
      <c r="C879" s="354"/>
      <c r="D879" s="354"/>
      <c r="E879" s="355"/>
      <c r="F879" s="367" t="s">
        <v>178</v>
      </c>
      <c r="G879" s="367"/>
      <c r="H879" s="367" t="s">
        <v>178</v>
      </c>
      <c r="I879" s="367"/>
      <c r="J879" s="376" t="str">
        <f t="shared" si="12"/>
        <v>Señal TIPO INFORMATIVA SERIE B-3</v>
      </c>
      <c r="K879" s="377"/>
      <c r="L879" s="367">
        <f t="shared" si="13"/>
        <v>8</v>
      </c>
      <c r="M879" s="367"/>
      <c r="N879" s="144" t="str">
        <f t="shared" si="14"/>
        <v>Señal TIPO INFORMATIVA SERIE B-3</v>
      </c>
      <c r="O879" s="144"/>
      <c r="P879" s="150">
        <f t="shared" si="11"/>
        <v>8</v>
      </c>
      <c r="Q879" s="150"/>
      <c r="R879" s="47"/>
      <c r="S879" s="47"/>
    </row>
    <row r="880" spans="2:19" ht="14.4" customHeight="1" x14ac:dyDescent="0.3">
      <c r="B880" s="356">
        <v>0</v>
      </c>
      <c r="C880" s="357"/>
      <c r="D880" s="357"/>
      <c r="E880" s="358"/>
      <c r="F880" s="367" t="s">
        <v>178</v>
      </c>
      <c r="G880" s="367"/>
      <c r="H880" s="367" t="s">
        <v>178</v>
      </c>
      <c r="I880" s="367"/>
      <c r="J880" s="376" t="str">
        <f t="shared" si="12"/>
        <v>Señal TIPO INFORMATIVA SERIE C-6</v>
      </c>
      <c r="K880" s="377"/>
      <c r="L880" s="367">
        <f t="shared" si="13"/>
        <v>7</v>
      </c>
      <c r="M880" s="367"/>
      <c r="N880" s="144" t="str">
        <f t="shared" si="14"/>
        <v>Señal TIPO INFORMATIVA SERIE C-6</v>
      </c>
      <c r="O880" s="144"/>
      <c r="P880" s="150">
        <f t="shared" si="11"/>
        <v>7</v>
      </c>
      <c r="Q880" s="150"/>
      <c r="R880" s="47"/>
      <c r="S880" s="47"/>
    </row>
    <row r="881" spans="2:19" ht="31.5" customHeight="1" x14ac:dyDescent="0.3">
      <c r="B881" s="373" t="s">
        <v>85</v>
      </c>
      <c r="C881" s="374"/>
      <c r="D881" s="374"/>
      <c r="E881" s="375"/>
      <c r="F881" s="367" t="s">
        <v>36</v>
      </c>
      <c r="G881" s="367"/>
      <c r="H881" s="367" t="s">
        <v>36</v>
      </c>
      <c r="I881" s="367"/>
      <c r="J881" s="376" t="str">
        <f t="shared" si="12"/>
        <v>Caseta de Información en  MIRADOR DE CAPULLIYOC       A= 16.00 m2</v>
      </c>
      <c r="K881" s="377"/>
      <c r="L881" s="367">
        <f t="shared" si="13"/>
        <v>1</v>
      </c>
      <c r="M881" s="367"/>
      <c r="N881" s="144" t="str">
        <f t="shared" si="14"/>
        <v>Caseta de Información en  MIRADOR DE CAPULLIYOC       A= 16.00 m2</v>
      </c>
      <c r="O881" s="144"/>
      <c r="P881" s="150">
        <f t="shared" si="11"/>
        <v>1</v>
      </c>
      <c r="Q881" s="150"/>
      <c r="R881" s="47"/>
      <c r="S881" s="47"/>
    </row>
    <row r="882" spans="2:19" ht="14.4" customHeight="1" x14ac:dyDescent="0.3">
      <c r="B882" s="100" t="s">
        <v>194</v>
      </c>
      <c r="C882" s="136"/>
      <c r="D882" s="136"/>
      <c r="E882" s="136"/>
      <c r="F882" s="136"/>
      <c r="G882" s="136"/>
      <c r="H882" s="136" t="s">
        <v>385</v>
      </c>
      <c r="I882" s="136"/>
      <c r="J882" s="136">
        <f t="shared" si="12"/>
        <v>0</v>
      </c>
      <c r="K882" s="136"/>
      <c r="L882" s="136">
        <f t="shared" si="13"/>
        <v>0</v>
      </c>
      <c r="M882" s="136"/>
      <c r="N882" s="136">
        <f t="shared" si="14"/>
        <v>0</v>
      </c>
      <c r="O882" s="136"/>
      <c r="P882" s="136">
        <f t="shared" si="11"/>
        <v>0</v>
      </c>
      <c r="Q882" s="143"/>
      <c r="R882" s="47"/>
      <c r="S882" s="47"/>
    </row>
    <row r="883" spans="2:19" ht="31.5" customHeight="1" x14ac:dyDescent="0.3">
      <c r="B883" s="353" t="s">
        <v>195</v>
      </c>
      <c r="C883" s="354"/>
      <c r="D883" s="354"/>
      <c r="E883" s="355"/>
      <c r="F883" s="367" t="s">
        <v>178</v>
      </c>
      <c r="G883" s="367"/>
      <c r="H883" s="367" t="s">
        <v>178</v>
      </c>
      <c r="I883" s="367"/>
      <c r="J883" s="376" t="str">
        <f t="shared" si="12"/>
        <v>Señal de Orientación tipo O2 TRAMO PEATONAL MIRADOR DE CAPULIYOC - PLAYA ROSALINAS</v>
      </c>
      <c r="K883" s="377"/>
      <c r="L883" s="367">
        <f t="shared" si="13"/>
        <v>4</v>
      </c>
      <c r="M883" s="367"/>
      <c r="N883" s="144" t="str">
        <f t="shared" si="14"/>
        <v>Señal de Orientación tipo O2 TRAMO PEATONAL MIRADOR DE CAPULIYOC - PLAYA ROSALINAS</v>
      </c>
      <c r="O883" s="144"/>
      <c r="P883" s="150">
        <f t="shared" si="11"/>
        <v>4</v>
      </c>
      <c r="Q883" s="150"/>
      <c r="R883" s="47"/>
      <c r="S883" s="47"/>
    </row>
    <row r="884" spans="2:19" ht="14.4" customHeight="1" x14ac:dyDescent="0.3">
      <c r="B884" s="370"/>
      <c r="C884" s="371"/>
      <c r="D884" s="371"/>
      <c r="E884" s="372"/>
      <c r="F884" s="367" t="s">
        <v>178</v>
      </c>
      <c r="G884" s="367"/>
      <c r="H884" s="367" t="s">
        <v>178</v>
      </c>
      <c r="I884" s="367"/>
      <c r="J884" s="376" t="str">
        <f t="shared" si="12"/>
        <v>Señal de Orientación tipo O1 TRAMO VEHICULAR RAMAL DE CACHORA – CACHORA - PARADOR TURÍSTICO DE CAPULLIYOC</v>
      </c>
      <c r="K884" s="377"/>
      <c r="L884" s="367">
        <f t="shared" si="13"/>
        <v>5</v>
      </c>
      <c r="M884" s="367"/>
      <c r="N884" s="144" t="str">
        <f t="shared" si="14"/>
        <v>Señal de Orientación tipo O1 TRAMO VEHICULAR RAMAL DE CACHORA – CACHORA - PARADOR TURÍSTICO DE CAPULLIYOC</v>
      </c>
      <c r="O884" s="144"/>
      <c r="P884" s="150">
        <f t="shared" si="11"/>
        <v>5</v>
      </c>
      <c r="Q884" s="150"/>
      <c r="R884" s="47"/>
      <c r="S884" s="47"/>
    </row>
    <row r="885" spans="2:19" ht="31.5" customHeight="1" x14ac:dyDescent="0.3">
      <c r="B885" s="356"/>
      <c r="C885" s="357"/>
      <c r="D885" s="357"/>
      <c r="E885" s="358"/>
      <c r="F885" s="367" t="s">
        <v>178</v>
      </c>
      <c r="G885" s="367"/>
      <c r="H885" s="367" t="s">
        <v>178</v>
      </c>
      <c r="I885" s="367"/>
      <c r="J885" s="376" t="str">
        <f t="shared" si="12"/>
        <v xml:space="preserve"> Señal TIPO REFERENCIA TIPO FLECHA DE PIEDRA </v>
      </c>
      <c r="K885" s="377"/>
      <c r="L885" s="367">
        <f t="shared" si="13"/>
        <v>5</v>
      </c>
      <c r="M885" s="367"/>
      <c r="N885" s="144" t="str">
        <f t="shared" si="14"/>
        <v xml:space="preserve"> Señal TIPO REFERENCIA TIPO FLECHA DE PIEDRA </v>
      </c>
      <c r="O885" s="144"/>
      <c r="P885" s="150">
        <f t="shared" si="11"/>
        <v>5</v>
      </c>
      <c r="Q885" s="150"/>
      <c r="R885" s="47"/>
      <c r="S885" s="47"/>
    </row>
    <row r="886" spans="2:19" ht="31.5" customHeight="1" x14ac:dyDescent="0.3">
      <c r="B886" s="100" t="s">
        <v>48</v>
      </c>
      <c r="C886" s="136"/>
      <c r="D886" s="136"/>
      <c r="E886" s="136"/>
      <c r="F886" s="136"/>
      <c r="G886" s="136"/>
      <c r="H886" s="136" t="s">
        <v>178</v>
      </c>
      <c r="I886" s="136"/>
      <c r="J886" s="136">
        <f t="shared" si="12"/>
        <v>0</v>
      </c>
      <c r="K886" s="136"/>
      <c r="L886" s="136">
        <f t="shared" si="13"/>
        <v>0</v>
      </c>
      <c r="M886" s="136"/>
      <c r="N886" s="136">
        <f t="shared" si="14"/>
        <v>0</v>
      </c>
      <c r="O886" s="136"/>
      <c r="P886" s="136">
        <f t="shared" si="11"/>
        <v>0</v>
      </c>
      <c r="Q886" s="143"/>
      <c r="R886" s="47"/>
      <c r="S886" s="47"/>
    </row>
    <row r="887" spans="2:19" ht="31.5" customHeight="1" x14ac:dyDescent="0.3">
      <c r="B887" s="373" t="s">
        <v>86</v>
      </c>
      <c r="C887" s="374"/>
      <c r="D887" s="374"/>
      <c r="E887" s="375"/>
      <c r="F887" s="367" t="s">
        <v>36</v>
      </c>
      <c r="G887" s="367"/>
      <c r="H887" s="367" t="s">
        <v>36</v>
      </c>
      <c r="I887" s="367"/>
      <c r="J887" s="376" t="str">
        <f t="shared" si="12"/>
        <v>Metros Lineales</v>
      </c>
      <c r="K887" s="377"/>
      <c r="L887" s="367">
        <f t="shared" si="13"/>
        <v>9620</v>
      </c>
      <c r="M887" s="367"/>
      <c r="N887" s="144" t="str">
        <f t="shared" si="14"/>
        <v>Metros Lineales</v>
      </c>
      <c r="O887" s="144"/>
      <c r="P887" s="150">
        <f t="shared" si="11"/>
        <v>9620</v>
      </c>
      <c r="Q887" s="150"/>
      <c r="R887" s="47"/>
      <c r="S887" s="47"/>
    </row>
    <row r="888" spans="2:19" ht="31.5" customHeight="1" x14ac:dyDescent="0.3">
      <c r="B888" s="100" t="s">
        <v>52</v>
      </c>
      <c r="C888" s="136"/>
      <c r="D888" s="136"/>
      <c r="E888" s="136"/>
      <c r="F888" s="136"/>
      <c r="G888" s="136"/>
      <c r="H888" s="136" t="s">
        <v>385</v>
      </c>
      <c r="I888" s="136"/>
      <c r="J888" s="136">
        <f t="shared" si="12"/>
        <v>0</v>
      </c>
      <c r="K888" s="136"/>
      <c r="L888" s="136">
        <f t="shared" si="13"/>
        <v>0</v>
      </c>
      <c r="M888" s="136"/>
      <c r="N888" s="136">
        <f t="shared" si="14"/>
        <v>0</v>
      </c>
      <c r="O888" s="136"/>
      <c r="P888" s="136">
        <f t="shared" si="11"/>
        <v>0</v>
      </c>
      <c r="Q888" s="143"/>
      <c r="R888" s="47"/>
      <c r="S888" s="47"/>
    </row>
    <row r="889" spans="2:19" ht="31.5" customHeight="1" x14ac:dyDescent="0.3">
      <c r="B889" s="373" t="s">
        <v>87</v>
      </c>
      <c r="C889" s="374"/>
      <c r="D889" s="374"/>
      <c r="E889" s="375"/>
      <c r="F889" s="367" t="s">
        <v>36</v>
      </c>
      <c r="G889" s="367"/>
      <c r="H889" s="367" t="s">
        <v>36</v>
      </c>
      <c r="I889" s="367"/>
      <c r="J889" s="376" t="str">
        <f t="shared" si="12"/>
        <v xml:space="preserve">Estacionamiento A= 120.00 .m2 </v>
      </c>
      <c r="K889" s="377"/>
      <c r="L889" s="367">
        <f t="shared" si="13"/>
        <v>1</v>
      </c>
      <c r="M889" s="367"/>
      <c r="N889" s="144" t="str">
        <f t="shared" si="14"/>
        <v xml:space="preserve">Estacionamiento A= 120.00 .m2 </v>
      </c>
      <c r="O889" s="144"/>
      <c r="P889" s="150">
        <f t="shared" si="11"/>
        <v>1</v>
      </c>
      <c r="Q889" s="150"/>
      <c r="R889" s="47"/>
      <c r="S889" s="47"/>
    </row>
    <row r="890" spans="2:19" ht="14.4" customHeight="1" x14ac:dyDescent="0.3">
      <c r="B890" s="100" t="s">
        <v>56</v>
      </c>
      <c r="C890" s="136"/>
      <c r="D890" s="136"/>
      <c r="E890" s="136"/>
      <c r="F890" s="136"/>
      <c r="G890" s="136"/>
      <c r="H890" s="136" t="s">
        <v>385</v>
      </c>
      <c r="I890" s="136"/>
      <c r="J890" s="136">
        <f t="shared" si="12"/>
        <v>0</v>
      </c>
      <c r="K890" s="136"/>
      <c r="L890" s="136">
        <f t="shared" si="13"/>
        <v>0</v>
      </c>
      <c r="M890" s="136"/>
      <c r="N890" s="136">
        <f t="shared" si="14"/>
        <v>0</v>
      </c>
      <c r="O890" s="136"/>
      <c r="P890" s="136">
        <f t="shared" si="11"/>
        <v>0</v>
      </c>
      <c r="Q890" s="143"/>
      <c r="R890" s="47"/>
      <c r="S890" s="47"/>
    </row>
    <row r="891" spans="2:19" ht="31.5" customHeight="1" x14ac:dyDescent="0.3">
      <c r="B891" s="373" t="s">
        <v>88</v>
      </c>
      <c r="C891" s="374"/>
      <c r="D891" s="374"/>
      <c r="E891" s="375"/>
      <c r="F891" s="367" t="s">
        <v>36</v>
      </c>
      <c r="G891" s="367"/>
      <c r="H891" s="367" t="s">
        <v>36</v>
      </c>
      <c r="I891" s="367"/>
      <c r="J891" s="376" t="str">
        <f t="shared" si="12"/>
        <v>Muros de Interpretación A= 10.00 m2</v>
      </c>
      <c r="K891" s="377"/>
      <c r="L891" s="367">
        <f t="shared" si="13"/>
        <v>1</v>
      </c>
      <c r="M891" s="367"/>
      <c r="N891" s="144" t="str">
        <f t="shared" si="14"/>
        <v>Muros de Interpretación A= 10.00 m2</v>
      </c>
      <c r="O891" s="144"/>
      <c r="P891" s="150">
        <f t="shared" si="11"/>
        <v>1</v>
      </c>
      <c r="Q891" s="150"/>
      <c r="R891" s="47"/>
      <c r="S891" s="47"/>
    </row>
    <row r="892" spans="2:19" ht="14.4" customHeight="1" x14ac:dyDescent="0.3">
      <c r="B892" s="373" t="s">
        <v>89</v>
      </c>
      <c r="C892" s="374"/>
      <c r="D892" s="374"/>
      <c r="E892" s="375"/>
      <c r="F892" s="367" t="s">
        <v>36</v>
      </c>
      <c r="G892" s="367"/>
      <c r="H892" s="367" t="s">
        <v>36</v>
      </c>
      <c r="I892" s="367"/>
      <c r="J892" s="376" t="str">
        <f t="shared" si="12"/>
        <v>Muros de Interpretación A= 10.00 m2</v>
      </c>
      <c r="K892" s="377"/>
      <c r="L892" s="367">
        <f t="shared" si="13"/>
        <v>1</v>
      </c>
      <c r="M892" s="367"/>
      <c r="N892" s="144" t="str">
        <f t="shared" si="14"/>
        <v>Muros de Interpretación A= 10.00 m2</v>
      </c>
      <c r="O892" s="144"/>
      <c r="P892" s="150">
        <f t="shared" si="11"/>
        <v>1</v>
      </c>
      <c r="Q892" s="150"/>
      <c r="R892" s="47"/>
      <c r="S892" s="47"/>
    </row>
    <row r="893" spans="2:19" ht="41.4" customHeight="1" x14ac:dyDescent="0.3">
      <c r="B893" s="373" t="s">
        <v>90</v>
      </c>
      <c r="C893" s="374"/>
      <c r="D893" s="374"/>
      <c r="E893" s="375"/>
      <c r="F893" s="367" t="s">
        <v>36</v>
      </c>
      <c r="G893" s="367"/>
      <c r="H893" s="367" t="s">
        <v>36</v>
      </c>
      <c r="I893" s="367"/>
      <c r="J893" s="376" t="str">
        <f t="shared" si="12"/>
        <v>Muros de Interpretación A= 10.00 m2</v>
      </c>
      <c r="K893" s="377"/>
      <c r="L893" s="367">
        <f t="shared" si="13"/>
        <v>1</v>
      </c>
      <c r="M893" s="367"/>
      <c r="N893" s="144" t="str">
        <f t="shared" si="14"/>
        <v>Muros de Interpretación A= 10.00 m2</v>
      </c>
      <c r="O893" s="144"/>
      <c r="P893" s="150">
        <f t="shared" si="11"/>
        <v>1</v>
      </c>
      <c r="Q893" s="150"/>
      <c r="R893" s="47"/>
      <c r="S893" s="47"/>
    </row>
    <row r="894" spans="2:19" ht="14.4" customHeight="1" x14ac:dyDescent="0.3">
      <c r="B894" s="373" t="s">
        <v>91</v>
      </c>
      <c r="C894" s="374"/>
      <c r="D894" s="374"/>
      <c r="E894" s="375"/>
      <c r="F894" s="367" t="s">
        <v>36</v>
      </c>
      <c r="G894" s="367"/>
      <c r="H894" s="367" t="s">
        <v>36</v>
      </c>
      <c r="I894" s="367"/>
      <c r="J894" s="376" t="str">
        <f t="shared" si="12"/>
        <v>Muros de Interpretación A= 10.00 m2</v>
      </c>
      <c r="K894" s="377"/>
      <c r="L894" s="367">
        <f t="shared" si="13"/>
        <v>1</v>
      </c>
      <c r="M894" s="367"/>
      <c r="N894" s="144" t="str">
        <f t="shared" si="14"/>
        <v>Muros de Interpretación A= 10.00 m2</v>
      </c>
      <c r="O894" s="144"/>
      <c r="P894" s="150">
        <f t="shared" si="11"/>
        <v>1</v>
      </c>
      <c r="Q894" s="150"/>
      <c r="R894" s="47"/>
      <c r="S894" s="47"/>
    </row>
    <row r="895" spans="2:19" ht="31.5" customHeight="1" x14ac:dyDescent="0.3">
      <c r="B895" s="373" t="s">
        <v>92</v>
      </c>
      <c r="C895" s="374"/>
      <c r="D895" s="374"/>
      <c r="E895" s="375"/>
      <c r="F895" s="367" t="s">
        <v>36</v>
      </c>
      <c r="G895" s="367"/>
      <c r="H895" s="367" t="s">
        <v>36</v>
      </c>
      <c r="I895" s="367"/>
      <c r="J895" s="376" t="str">
        <f t="shared" si="12"/>
        <v>Muros de Interpretación A= 10.00 m2</v>
      </c>
      <c r="K895" s="377"/>
      <c r="L895" s="367">
        <f t="shared" si="13"/>
        <v>1</v>
      </c>
      <c r="M895" s="367"/>
      <c r="N895" s="144" t="str">
        <f t="shared" si="14"/>
        <v>Muros de Interpretación A= 10.00 m2</v>
      </c>
      <c r="O895" s="144"/>
      <c r="P895" s="150">
        <f t="shared" si="11"/>
        <v>1</v>
      </c>
      <c r="Q895" s="150"/>
      <c r="R895" s="47"/>
      <c r="S895" s="47"/>
    </row>
    <row r="896" spans="2:19" ht="14.4" customHeight="1" x14ac:dyDescent="0.3">
      <c r="B896" s="100" t="s">
        <v>63</v>
      </c>
      <c r="C896" s="136"/>
      <c r="D896" s="136"/>
      <c r="E896" s="136"/>
      <c r="F896" s="136"/>
      <c r="G896" s="136"/>
      <c r="H896" s="136" t="s">
        <v>385</v>
      </c>
      <c r="I896" s="136"/>
      <c r="J896" s="136">
        <f t="shared" si="12"/>
        <v>0</v>
      </c>
      <c r="K896" s="136"/>
      <c r="L896" s="136">
        <f t="shared" si="13"/>
        <v>0</v>
      </c>
      <c r="M896" s="136"/>
      <c r="N896" s="136">
        <f t="shared" si="14"/>
        <v>0</v>
      </c>
      <c r="O896" s="136"/>
      <c r="P896" s="136">
        <f t="shared" si="11"/>
        <v>0</v>
      </c>
      <c r="Q896" s="143"/>
      <c r="R896" s="47"/>
      <c r="S896" s="47"/>
    </row>
    <row r="897" spans="2:19" ht="14.4" customHeight="1" x14ac:dyDescent="0.3">
      <c r="B897" s="373" t="s">
        <v>93</v>
      </c>
      <c r="C897" s="374"/>
      <c r="D897" s="374"/>
      <c r="E897" s="375"/>
      <c r="F897" s="367" t="s">
        <v>36</v>
      </c>
      <c r="G897" s="367"/>
      <c r="H897" s="367" t="s">
        <v>36</v>
      </c>
      <c r="I897" s="367"/>
      <c r="J897" s="376" t="str">
        <f t="shared" si="12"/>
        <v xml:space="preserve"> Metros Lineales</v>
      </c>
      <c r="K897" s="377"/>
      <c r="L897" s="367">
        <f t="shared" si="13"/>
        <v>430</v>
      </c>
      <c r="M897" s="367"/>
      <c r="N897" s="144" t="str">
        <f t="shared" si="14"/>
        <v xml:space="preserve"> Metros Lineales</v>
      </c>
      <c r="O897" s="144"/>
      <c r="P897" s="150">
        <f t="shared" si="11"/>
        <v>430</v>
      </c>
      <c r="Q897" s="150"/>
      <c r="R897" s="47"/>
      <c r="S897" s="47"/>
    </row>
    <row r="898" spans="2:19" ht="31.5" customHeight="1" x14ac:dyDescent="0.3">
      <c r="B898" s="100" t="s">
        <v>67</v>
      </c>
      <c r="C898" s="136"/>
      <c r="D898" s="136"/>
      <c r="E898" s="136"/>
      <c r="F898" s="136"/>
      <c r="G898" s="136"/>
      <c r="H898" s="136" t="s">
        <v>385</v>
      </c>
      <c r="I898" s="136"/>
      <c r="J898" s="136">
        <f t="shared" si="12"/>
        <v>0</v>
      </c>
      <c r="K898" s="136"/>
      <c r="L898" s="136">
        <f t="shared" si="13"/>
        <v>0</v>
      </c>
      <c r="M898" s="136"/>
      <c r="N898" s="136">
        <f t="shared" si="14"/>
        <v>0</v>
      </c>
      <c r="O898" s="136"/>
      <c r="P898" s="136">
        <f t="shared" si="11"/>
        <v>0</v>
      </c>
      <c r="Q898" s="143"/>
      <c r="R898" s="47"/>
      <c r="S898" s="47"/>
    </row>
    <row r="899" spans="2:19" ht="31.5" customHeight="1" x14ac:dyDescent="0.3">
      <c r="B899" s="373" t="s">
        <v>94</v>
      </c>
      <c r="C899" s="374"/>
      <c r="D899" s="374"/>
      <c r="E899" s="375"/>
      <c r="F899" s="367" t="s">
        <v>36</v>
      </c>
      <c r="G899" s="367"/>
      <c r="H899" s="367" t="s">
        <v>36</v>
      </c>
      <c r="I899" s="367"/>
      <c r="J899" s="376" t="str">
        <f t="shared" si="12"/>
        <v xml:space="preserve">Parador de Descanso TIPO 2 </v>
      </c>
      <c r="K899" s="377"/>
      <c r="L899" s="367">
        <f t="shared" si="13"/>
        <v>6</v>
      </c>
      <c r="M899" s="367"/>
      <c r="N899" s="144" t="str">
        <f t="shared" si="14"/>
        <v xml:space="preserve">Parador de Descanso TIPO 2 </v>
      </c>
      <c r="O899" s="144"/>
      <c r="P899" s="150">
        <f t="shared" si="11"/>
        <v>6</v>
      </c>
      <c r="Q899" s="150"/>
      <c r="R899" s="47"/>
      <c r="S899" s="47"/>
    </row>
    <row r="900" spans="2:19" ht="31.5" customHeight="1" x14ac:dyDescent="0.3">
      <c r="B900" s="100" t="s">
        <v>95</v>
      </c>
      <c r="C900" s="136"/>
      <c r="D900" s="136"/>
      <c r="E900" s="136"/>
      <c r="F900" s="136"/>
      <c r="G900" s="136"/>
      <c r="H900" s="136"/>
      <c r="I900" s="136"/>
      <c r="J900" s="136"/>
      <c r="K900" s="136"/>
      <c r="L900" s="136"/>
      <c r="M900" s="136"/>
      <c r="N900" s="136"/>
      <c r="O900" s="136"/>
      <c r="P900" s="136"/>
      <c r="Q900" s="143"/>
      <c r="R900" s="47"/>
      <c r="S900" s="47"/>
    </row>
    <row r="901" spans="2:19" ht="31.5" customHeight="1" x14ac:dyDescent="0.3">
      <c r="B901" s="373" t="s">
        <v>96</v>
      </c>
      <c r="C901" s="374"/>
      <c r="D901" s="374"/>
      <c r="E901" s="375"/>
      <c r="F901" s="367" t="s">
        <v>36</v>
      </c>
      <c r="G901" s="367"/>
      <c r="H901" s="367" t="s">
        <v>36</v>
      </c>
      <c r="I901" s="367"/>
      <c r="J901" s="376" t="str">
        <f>L526</f>
        <v>Mirador A= 579.40 m2</v>
      </c>
      <c r="K901" s="377"/>
      <c r="L901" s="367">
        <f>H526</f>
        <v>1</v>
      </c>
      <c r="M901" s="367"/>
      <c r="N901" s="144" t="str">
        <f>J901</f>
        <v>Mirador A= 579.40 m2</v>
      </c>
      <c r="O901" s="144"/>
      <c r="P901" s="150">
        <f>L901</f>
        <v>1</v>
      </c>
      <c r="Q901" s="150"/>
      <c r="R901" s="47"/>
      <c r="S901" s="47"/>
    </row>
    <row r="902" spans="2:19" ht="31.5" customHeight="1" x14ac:dyDescent="0.3">
      <c r="B902" s="133" t="s">
        <v>97</v>
      </c>
      <c r="C902" s="134"/>
      <c r="D902" s="134"/>
      <c r="E902" s="134"/>
      <c r="F902" s="134"/>
      <c r="G902" s="134"/>
      <c r="H902" s="134"/>
      <c r="I902" s="134"/>
      <c r="J902" s="134"/>
      <c r="K902" s="134"/>
      <c r="L902" s="134"/>
      <c r="M902" s="134"/>
      <c r="N902" s="134"/>
      <c r="O902" s="134"/>
      <c r="P902" s="134"/>
      <c r="Q902" s="135"/>
      <c r="R902" s="47"/>
      <c r="S902" s="47"/>
    </row>
    <row r="903" spans="2:19" ht="31.5" customHeight="1" x14ac:dyDescent="0.3">
      <c r="B903" s="100" t="s">
        <v>39</v>
      </c>
      <c r="C903" s="136"/>
      <c r="D903" s="136"/>
      <c r="E903" s="136"/>
      <c r="F903" s="136"/>
      <c r="G903" s="136"/>
      <c r="H903" s="136" t="s">
        <v>178</v>
      </c>
      <c r="I903" s="136"/>
      <c r="J903" s="136">
        <f>L528</f>
        <v>0</v>
      </c>
      <c r="K903" s="136"/>
      <c r="L903" s="136">
        <f>H528</f>
        <v>0</v>
      </c>
      <c r="M903" s="136"/>
      <c r="N903" s="136">
        <f t="shared" ref="N903:N966" si="15">J903</f>
        <v>0</v>
      </c>
      <c r="O903" s="136"/>
      <c r="P903" s="136">
        <f t="shared" ref="P903:P934" si="16">L903</f>
        <v>0</v>
      </c>
      <c r="Q903" s="143"/>
      <c r="R903" s="47"/>
      <c r="S903" s="47"/>
    </row>
    <row r="904" spans="2:19" ht="14.4" customHeight="1" x14ac:dyDescent="0.3">
      <c r="B904" s="353" t="s">
        <v>196</v>
      </c>
      <c r="C904" s="354"/>
      <c r="D904" s="354"/>
      <c r="E904" s="355"/>
      <c r="F904" s="367" t="s">
        <v>178</v>
      </c>
      <c r="G904" s="367"/>
      <c r="H904" s="367" t="s">
        <v>178</v>
      </c>
      <c r="I904" s="367"/>
      <c r="J904" s="376" t="str">
        <f t="shared" ref="J904:J909" si="17">L529</f>
        <v>Señal informativas TIPO Serie B-3</v>
      </c>
      <c r="K904" s="377"/>
      <c r="L904" s="367">
        <f t="shared" ref="L904:L909" si="18">H529</f>
        <v>6</v>
      </c>
      <c r="M904" s="367"/>
      <c r="N904" s="144" t="str">
        <f t="shared" si="15"/>
        <v>Señal informativas TIPO Serie B-3</v>
      </c>
      <c r="O904" s="144"/>
      <c r="P904" s="150">
        <f t="shared" si="16"/>
        <v>6</v>
      </c>
      <c r="Q904" s="150"/>
      <c r="R904" s="47"/>
      <c r="S904" s="47"/>
    </row>
    <row r="905" spans="2:19" ht="31.5" customHeight="1" x14ac:dyDescent="0.3">
      <c r="B905" s="370"/>
      <c r="C905" s="371"/>
      <c r="D905" s="371"/>
      <c r="E905" s="372"/>
      <c r="F905" s="367" t="s">
        <v>178</v>
      </c>
      <c r="G905" s="367"/>
      <c r="H905" s="367" t="s">
        <v>178</v>
      </c>
      <c r="I905" s="367"/>
      <c r="J905" s="376" t="str">
        <f t="shared" si="17"/>
        <v>Señal TIPO INFORMATIVA SERIE B-4</v>
      </c>
      <c r="K905" s="377"/>
      <c r="L905" s="367">
        <f t="shared" si="18"/>
        <v>4</v>
      </c>
      <c r="M905" s="367"/>
      <c r="N905" s="144" t="str">
        <f t="shared" si="15"/>
        <v>Señal TIPO INFORMATIVA SERIE B-4</v>
      </c>
      <c r="O905" s="144"/>
      <c r="P905" s="150">
        <f t="shared" si="16"/>
        <v>4</v>
      </c>
      <c r="Q905" s="150"/>
      <c r="R905" s="47"/>
      <c r="S905" s="47"/>
    </row>
    <row r="906" spans="2:19" ht="31.5" customHeight="1" x14ac:dyDescent="0.3">
      <c r="B906" s="356"/>
      <c r="C906" s="357"/>
      <c r="D906" s="357"/>
      <c r="E906" s="358"/>
      <c r="F906" s="367" t="s">
        <v>178</v>
      </c>
      <c r="G906" s="367"/>
      <c r="H906" s="367" t="s">
        <v>178</v>
      </c>
      <c r="I906" s="367"/>
      <c r="J906" s="376" t="str">
        <f t="shared" si="17"/>
        <v>Señal informativas TIPO Serie C-6</v>
      </c>
      <c r="K906" s="377"/>
      <c r="L906" s="367">
        <f t="shared" si="18"/>
        <v>6</v>
      </c>
      <c r="M906" s="367"/>
      <c r="N906" s="144" t="str">
        <f t="shared" si="15"/>
        <v>Señal informativas TIPO Serie C-6</v>
      </c>
      <c r="O906" s="144"/>
      <c r="P906" s="150">
        <f t="shared" si="16"/>
        <v>6</v>
      </c>
      <c r="Q906" s="150"/>
      <c r="R906" s="47"/>
      <c r="S906" s="47"/>
    </row>
    <row r="907" spans="2:19" ht="14.4" customHeight="1" x14ac:dyDescent="0.3">
      <c r="B907" s="373" t="s">
        <v>197</v>
      </c>
      <c r="C907" s="374"/>
      <c r="D907" s="374"/>
      <c r="E907" s="375"/>
      <c r="F907" s="367" t="s">
        <v>178</v>
      </c>
      <c r="G907" s="367"/>
      <c r="H907" s="367" t="s">
        <v>178</v>
      </c>
      <c r="I907" s="367"/>
      <c r="J907" s="376" t="str">
        <f t="shared" si="17"/>
        <v>Señal TIPO INFORMATIVA SERIE C-6</v>
      </c>
      <c r="K907" s="377"/>
      <c r="L907" s="367">
        <f t="shared" si="18"/>
        <v>4</v>
      </c>
      <c r="M907" s="367"/>
      <c r="N907" s="144" t="str">
        <f t="shared" si="15"/>
        <v>Señal TIPO INFORMATIVA SERIE C-6</v>
      </c>
      <c r="O907" s="144"/>
      <c r="P907" s="150">
        <f t="shared" si="16"/>
        <v>4</v>
      </c>
      <c r="Q907" s="150"/>
      <c r="R907" s="47"/>
      <c r="S907" s="47"/>
    </row>
    <row r="908" spans="2:19" ht="31.5" customHeight="1" x14ac:dyDescent="0.3">
      <c r="B908" s="373" t="s">
        <v>98</v>
      </c>
      <c r="C908" s="374"/>
      <c r="D908" s="374"/>
      <c r="E908" s="375"/>
      <c r="F908" s="367" t="s">
        <v>36</v>
      </c>
      <c r="G908" s="367"/>
      <c r="H908" s="367" t="s">
        <v>36</v>
      </c>
      <c r="I908" s="367"/>
      <c r="J908" s="376" t="str">
        <f t="shared" si="17"/>
        <v>Caseta de Información A= 16.00 m2</v>
      </c>
      <c r="K908" s="377"/>
      <c r="L908" s="367">
        <f t="shared" si="18"/>
        <v>1</v>
      </c>
      <c r="M908" s="367"/>
      <c r="N908" s="144" t="str">
        <f t="shared" si="15"/>
        <v>Caseta de Información A= 16.00 m2</v>
      </c>
      <c r="O908" s="144"/>
      <c r="P908" s="150">
        <f t="shared" si="16"/>
        <v>1</v>
      </c>
      <c r="Q908" s="150"/>
      <c r="R908" s="47"/>
      <c r="S908" s="47"/>
    </row>
    <row r="909" spans="2:19" ht="31.5" customHeight="1" x14ac:dyDescent="0.3">
      <c r="B909" s="373" t="s">
        <v>99</v>
      </c>
      <c r="C909" s="374"/>
      <c r="D909" s="374"/>
      <c r="E909" s="375"/>
      <c r="F909" s="367" t="s">
        <v>36</v>
      </c>
      <c r="G909" s="367"/>
      <c r="H909" s="367" t="s">
        <v>36</v>
      </c>
      <c r="I909" s="367"/>
      <c r="J909" s="376" t="str">
        <f t="shared" si="17"/>
        <v>Caseta de Información A= 16.00 m2</v>
      </c>
      <c r="K909" s="377"/>
      <c r="L909" s="367">
        <f t="shared" si="18"/>
        <v>1</v>
      </c>
      <c r="M909" s="367"/>
      <c r="N909" s="144" t="str">
        <f t="shared" si="15"/>
        <v>Caseta de Información A= 16.00 m2</v>
      </c>
      <c r="O909" s="144"/>
      <c r="P909" s="150">
        <f t="shared" si="16"/>
        <v>1</v>
      </c>
      <c r="Q909" s="150"/>
      <c r="R909" s="47"/>
      <c r="S909" s="47"/>
    </row>
    <row r="910" spans="2:19" ht="14.4" customHeight="1" x14ac:dyDescent="0.3">
      <c r="B910" s="100" t="s">
        <v>188</v>
      </c>
      <c r="C910" s="136"/>
      <c r="D910" s="136"/>
      <c r="E910" s="136"/>
      <c r="F910" s="136"/>
      <c r="G910" s="136"/>
      <c r="H910" s="136" t="s">
        <v>385</v>
      </c>
      <c r="I910" s="136"/>
      <c r="J910" s="136">
        <f>L535</f>
        <v>0</v>
      </c>
      <c r="K910" s="136"/>
      <c r="L910" s="136">
        <f>H535</f>
        <v>0</v>
      </c>
      <c r="M910" s="136"/>
      <c r="N910" s="136">
        <f t="shared" si="15"/>
        <v>0</v>
      </c>
      <c r="O910" s="136"/>
      <c r="P910" s="136">
        <f t="shared" si="16"/>
        <v>0</v>
      </c>
      <c r="Q910" s="143"/>
      <c r="R910" s="47"/>
      <c r="S910" s="47"/>
    </row>
    <row r="911" spans="2:19" ht="31.5" customHeight="1" x14ac:dyDescent="0.3">
      <c r="B911" s="373" t="s">
        <v>198</v>
      </c>
      <c r="C911" s="374"/>
      <c r="D911" s="374"/>
      <c r="E911" s="375"/>
      <c r="F911" s="367" t="s">
        <v>178</v>
      </c>
      <c r="G911" s="367"/>
      <c r="H911" s="367" t="s">
        <v>178</v>
      </c>
      <c r="I911" s="367"/>
      <c r="J911" s="376" t="str">
        <f>L536</f>
        <v xml:space="preserve">Señal TIPO orientación O1 </v>
      </c>
      <c r="K911" s="377"/>
      <c r="L911" s="367">
        <f>H536</f>
        <v>8</v>
      </c>
      <c r="M911" s="367"/>
      <c r="N911" s="144" t="str">
        <f t="shared" si="15"/>
        <v xml:space="preserve">Señal TIPO orientación O1 </v>
      </c>
      <c r="O911" s="144"/>
      <c r="P911" s="150">
        <f t="shared" si="16"/>
        <v>8</v>
      </c>
      <c r="Q911" s="150"/>
      <c r="R911" s="47"/>
      <c r="S911" s="47"/>
    </row>
    <row r="912" spans="2:19" ht="31.5" customHeight="1" x14ac:dyDescent="0.3">
      <c r="B912" s="373" t="s">
        <v>197</v>
      </c>
      <c r="C912" s="374"/>
      <c r="D912" s="374"/>
      <c r="E912" s="375"/>
      <c r="F912" s="367" t="s">
        <v>178</v>
      </c>
      <c r="G912" s="367"/>
      <c r="H912" s="367" t="s">
        <v>178</v>
      </c>
      <c r="I912" s="367"/>
      <c r="J912" s="376" t="str">
        <f>L537</f>
        <v xml:space="preserve">Señal TIPO orientación O1 </v>
      </c>
      <c r="K912" s="377"/>
      <c r="L912" s="367">
        <f>H537</f>
        <v>2</v>
      </c>
      <c r="M912" s="367"/>
      <c r="N912" s="144" t="str">
        <f t="shared" si="15"/>
        <v xml:space="preserve">Señal TIPO orientación O1 </v>
      </c>
      <c r="O912" s="144"/>
      <c r="P912" s="150">
        <f t="shared" si="16"/>
        <v>2</v>
      </c>
      <c r="Q912" s="150"/>
      <c r="R912" s="47"/>
      <c r="S912" s="47"/>
    </row>
    <row r="913" spans="2:19" ht="31.5" customHeight="1" x14ac:dyDescent="0.3">
      <c r="B913" s="100" t="s">
        <v>52</v>
      </c>
      <c r="C913" s="136"/>
      <c r="D913" s="136"/>
      <c r="E913" s="136"/>
      <c r="F913" s="136"/>
      <c r="G913" s="136"/>
      <c r="H913" s="136" t="s">
        <v>385</v>
      </c>
      <c r="I913" s="136"/>
      <c r="J913" s="136">
        <f t="shared" ref="J913:J972" si="19">L538</f>
        <v>0</v>
      </c>
      <c r="K913" s="136"/>
      <c r="L913" s="136">
        <f t="shared" ref="L913:L972" si="20">H538</f>
        <v>0</v>
      </c>
      <c r="M913" s="136"/>
      <c r="N913" s="136">
        <f t="shared" si="15"/>
        <v>0</v>
      </c>
      <c r="O913" s="136"/>
      <c r="P913" s="136">
        <f t="shared" si="16"/>
        <v>0</v>
      </c>
      <c r="Q913" s="143"/>
      <c r="R913" s="47"/>
      <c r="S913" s="47"/>
    </row>
    <row r="914" spans="2:19" ht="31.5" customHeight="1" x14ac:dyDescent="0.3">
      <c r="B914" s="373" t="s">
        <v>100</v>
      </c>
      <c r="C914" s="374"/>
      <c r="D914" s="374"/>
      <c r="E914" s="375"/>
      <c r="F914" s="367" t="s">
        <v>36</v>
      </c>
      <c r="G914" s="367"/>
      <c r="H914" s="367" t="s">
        <v>36</v>
      </c>
      <c r="I914" s="367"/>
      <c r="J914" s="376" t="str">
        <f t="shared" si="19"/>
        <v>Estacionamiento A= 128.54 m2</v>
      </c>
      <c r="K914" s="377"/>
      <c r="L914" s="367">
        <f t="shared" si="20"/>
        <v>1</v>
      </c>
      <c r="M914" s="367"/>
      <c r="N914" s="144" t="str">
        <f t="shared" si="15"/>
        <v>Estacionamiento A= 128.54 m2</v>
      </c>
      <c r="O914" s="144"/>
      <c r="P914" s="150">
        <f t="shared" si="16"/>
        <v>1</v>
      </c>
      <c r="Q914" s="150"/>
      <c r="R914" s="47"/>
      <c r="S914" s="47"/>
    </row>
    <row r="915" spans="2:19" ht="31.5" customHeight="1" x14ac:dyDescent="0.3">
      <c r="B915" s="373" t="s">
        <v>101</v>
      </c>
      <c r="C915" s="374"/>
      <c r="D915" s="374"/>
      <c r="E915" s="375"/>
      <c r="F915" s="367" t="s">
        <v>36</v>
      </c>
      <c r="G915" s="367"/>
      <c r="H915" s="367" t="s">
        <v>36</v>
      </c>
      <c r="I915" s="367"/>
      <c r="J915" s="376" t="str">
        <f t="shared" si="19"/>
        <v>Estacionamiento A= 128.54 m2</v>
      </c>
      <c r="K915" s="377"/>
      <c r="L915" s="367">
        <f t="shared" si="20"/>
        <v>1</v>
      </c>
      <c r="M915" s="367"/>
      <c r="N915" s="144" t="str">
        <f t="shared" si="15"/>
        <v>Estacionamiento A= 128.54 m2</v>
      </c>
      <c r="O915" s="144"/>
      <c r="P915" s="150">
        <f t="shared" si="16"/>
        <v>1</v>
      </c>
      <c r="Q915" s="150"/>
      <c r="R915" s="47"/>
      <c r="S915" s="47"/>
    </row>
    <row r="916" spans="2:19" ht="14.4" customHeight="1" x14ac:dyDescent="0.3">
      <c r="B916" s="100" t="s">
        <v>56</v>
      </c>
      <c r="C916" s="136"/>
      <c r="D916" s="136"/>
      <c r="E916" s="136"/>
      <c r="F916" s="136"/>
      <c r="G916" s="136"/>
      <c r="H916" s="136" t="s">
        <v>385</v>
      </c>
      <c r="I916" s="136"/>
      <c r="J916" s="136">
        <f t="shared" si="19"/>
        <v>0</v>
      </c>
      <c r="K916" s="136"/>
      <c r="L916" s="136">
        <f t="shared" si="20"/>
        <v>0</v>
      </c>
      <c r="M916" s="136"/>
      <c r="N916" s="136">
        <f t="shared" si="15"/>
        <v>0</v>
      </c>
      <c r="O916" s="136"/>
      <c r="P916" s="136">
        <f t="shared" si="16"/>
        <v>0</v>
      </c>
      <c r="Q916" s="143"/>
      <c r="R916" s="47"/>
      <c r="S916" s="47"/>
    </row>
    <row r="917" spans="2:19" ht="31.5" customHeight="1" x14ac:dyDescent="0.3">
      <c r="B917" s="373" t="s">
        <v>102</v>
      </c>
      <c r="C917" s="374"/>
      <c r="D917" s="374"/>
      <c r="E917" s="375"/>
      <c r="F917" s="367" t="s">
        <v>36</v>
      </c>
      <c r="G917" s="367"/>
      <c r="H917" s="367" t="s">
        <v>36</v>
      </c>
      <c r="I917" s="367"/>
      <c r="J917" s="376" t="str">
        <f t="shared" si="19"/>
        <v>Muros de Interpretación A= 10.00 m2</v>
      </c>
      <c r="K917" s="377"/>
      <c r="L917" s="367">
        <f t="shared" si="20"/>
        <v>2</v>
      </c>
      <c r="M917" s="367"/>
      <c r="N917" s="144" t="str">
        <f t="shared" si="15"/>
        <v>Muros de Interpretación A= 10.00 m2</v>
      </c>
      <c r="O917" s="144"/>
      <c r="P917" s="150">
        <f t="shared" si="16"/>
        <v>2</v>
      </c>
      <c r="Q917" s="150"/>
      <c r="R917" s="47"/>
      <c r="S917" s="47"/>
    </row>
    <row r="918" spans="2:19" ht="31.5" customHeight="1" x14ac:dyDescent="0.3">
      <c r="B918" s="373" t="s">
        <v>103</v>
      </c>
      <c r="C918" s="374"/>
      <c r="D918" s="374"/>
      <c r="E918" s="375"/>
      <c r="F918" s="367" t="s">
        <v>36</v>
      </c>
      <c r="G918" s="367"/>
      <c r="H918" s="367" t="s">
        <v>36</v>
      </c>
      <c r="I918" s="367"/>
      <c r="J918" s="376" t="str">
        <f t="shared" si="19"/>
        <v>Muros de Interpretación A= 10.00 m2</v>
      </c>
      <c r="K918" s="377"/>
      <c r="L918" s="367">
        <f t="shared" si="20"/>
        <v>2</v>
      </c>
      <c r="M918" s="367"/>
      <c r="N918" s="144" t="str">
        <f t="shared" si="15"/>
        <v>Muros de Interpretación A= 10.00 m2</v>
      </c>
      <c r="O918" s="144"/>
      <c r="P918" s="150">
        <f t="shared" si="16"/>
        <v>2</v>
      </c>
      <c r="Q918" s="150"/>
      <c r="R918" s="47"/>
      <c r="S918" s="47"/>
    </row>
    <row r="919" spans="2:19" ht="14.4" customHeight="1" x14ac:dyDescent="0.3">
      <c r="B919" s="373" t="s">
        <v>104</v>
      </c>
      <c r="C919" s="374"/>
      <c r="D919" s="374"/>
      <c r="E919" s="375"/>
      <c r="F919" s="367" t="s">
        <v>36</v>
      </c>
      <c r="G919" s="367"/>
      <c r="H919" s="367" t="s">
        <v>36</v>
      </c>
      <c r="I919" s="367"/>
      <c r="J919" s="376" t="str">
        <f t="shared" si="19"/>
        <v>Muros de Interpretación A= 10.00 m2</v>
      </c>
      <c r="K919" s="377"/>
      <c r="L919" s="367">
        <f t="shared" si="20"/>
        <v>3</v>
      </c>
      <c r="M919" s="367"/>
      <c r="N919" s="144" t="str">
        <f t="shared" si="15"/>
        <v>Muros de Interpretación A= 10.00 m2</v>
      </c>
      <c r="O919" s="144"/>
      <c r="P919" s="150">
        <f t="shared" si="16"/>
        <v>3</v>
      </c>
      <c r="Q919" s="150"/>
      <c r="R919" s="47"/>
      <c r="S919" s="47"/>
    </row>
    <row r="920" spans="2:19" ht="39" customHeight="1" x14ac:dyDescent="0.3">
      <c r="B920" s="373" t="s">
        <v>105</v>
      </c>
      <c r="C920" s="374"/>
      <c r="D920" s="374"/>
      <c r="E920" s="375"/>
      <c r="F920" s="367" t="s">
        <v>36</v>
      </c>
      <c r="G920" s="367"/>
      <c r="H920" s="367" t="s">
        <v>36</v>
      </c>
      <c r="I920" s="367"/>
      <c r="J920" s="376" t="str">
        <f t="shared" si="19"/>
        <v>Centro de Interpretación A= 400.00 m2</v>
      </c>
      <c r="K920" s="377"/>
      <c r="L920" s="367">
        <f t="shared" si="20"/>
        <v>1</v>
      </c>
      <c r="M920" s="367"/>
      <c r="N920" s="144" t="str">
        <f t="shared" si="15"/>
        <v>Centro de Interpretación A= 400.00 m2</v>
      </c>
      <c r="O920" s="144"/>
      <c r="P920" s="150">
        <f t="shared" si="16"/>
        <v>1</v>
      </c>
      <c r="Q920" s="150"/>
      <c r="R920" s="47"/>
      <c r="S920" s="47"/>
    </row>
    <row r="921" spans="2:19" ht="31.5" customHeight="1" x14ac:dyDescent="0.3">
      <c r="B921" s="373" t="s">
        <v>106</v>
      </c>
      <c r="C921" s="374"/>
      <c r="D921" s="374"/>
      <c r="E921" s="375"/>
      <c r="F921" s="367" t="s">
        <v>36</v>
      </c>
      <c r="G921" s="367"/>
      <c r="H921" s="367" t="s">
        <v>36</v>
      </c>
      <c r="I921" s="367"/>
      <c r="J921" s="376" t="str">
        <f t="shared" si="19"/>
        <v>Centro de Interpretación A= 1693.25 m2</v>
      </c>
      <c r="K921" s="377"/>
      <c r="L921" s="367">
        <f t="shared" si="20"/>
        <v>1</v>
      </c>
      <c r="M921" s="367"/>
      <c r="N921" s="144" t="str">
        <f t="shared" si="15"/>
        <v>Centro de Interpretación A= 1693.25 m2</v>
      </c>
      <c r="O921" s="144"/>
      <c r="P921" s="150">
        <f t="shared" si="16"/>
        <v>1</v>
      </c>
      <c r="Q921" s="150"/>
      <c r="R921" s="47"/>
      <c r="S921" s="47"/>
    </row>
    <row r="922" spans="2:19" ht="31.5" customHeight="1" x14ac:dyDescent="0.3">
      <c r="B922" s="100" t="s">
        <v>63</v>
      </c>
      <c r="C922" s="136"/>
      <c r="D922" s="136"/>
      <c r="E922" s="136"/>
      <c r="F922" s="136"/>
      <c r="G922" s="136"/>
      <c r="H922" s="136" t="s">
        <v>385</v>
      </c>
      <c r="I922" s="136"/>
      <c r="J922" s="136">
        <f t="shared" si="19"/>
        <v>0</v>
      </c>
      <c r="K922" s="136"/>
      <c r="L922" s="136">
        <f t="shared" si="20"/>
        <v>0</v>
      </c>
      <c r="M922" s="136"/>
      <c r="N922" s="136">
        <f t="shared" si="15"/>
        <v>0</v>
      </c>
      <c r="O922" s="136"/>
      <c r="P922" s="136">
        <f t="shared" si="16"/>
        <v>0</v>
      </c>
      <c r="Q922" s="143"/>
      <c r="R922" s="47"/>
      <c r="S922" s="47"/>
    </row>
    <row r="923" spans="2:19" ht="14.4" customHeight="1" x14ac:dyDescent="0.3">
      <c r="B923" s="373" t="s">
        <v>107</v>
      </c>
      <c r="C923" s="374"/>
      <c r="D923" s="374"/>
      <c r="E923" s="375"/>
      <c r="F923" s="367" t="s">
        <v>36</v>
      </c>
      <c r="G923" s="367"/>
      <c r="H923" s="367" t="s">
        <v>36</v>
      </c>
      <c r="I923" s="367"/>
      <c r="J923" s="376" t="str">
        <f t="shared" si="19"/>
        <v>Metros Lineales</v>
      </c>
      <c r="K923" s="377"/>
      <c r="L923" s="367">
        <f t="shared" si="20"/>
        <v>430</v>
      </c>
      <c r="M923" s="367"/>
      <c r="N923" s="144" t="str">
        <f t="shared" si="15"/>
        <v>Metros Lineales</v>
      </c>
      <c r="O923" s="144"/>
      <c r="P923" s="150">
        <f t="shared" si="16"/>
        <v>430</v>
      </c>
      <c r="Q923" s="150"/>
      <c r="R923" s="47"/>
      <c r="S923" s="47"/>
    </row>
    <row r="924" spans="2:19" ht="31.5" customHeight="1" x14ac:dyDescent="0.3">
      <c r="B924" s="373" t="s">
        <v>108</v>
      </c>
      <c r="C924" s="374"/>
      <c r="D924" s="374"/>
      <c r="E924" s="375"/>
      <c r="F924" s="367" t="s">
        <v>36</v>
      </c>
      <c r="G924" s="367"/>
      <c r="H924" s="367" t="s">
        <v>36</v>
      </c>
      <c r="I924" s="367"/>
      <c r="J924" s="376" t="str">
        <f t="shared" si="19"/>
        <v>Metros Lineales</v>
      </c>
      <c r="K924" s="377"/>
      <c r="L924" s="367">
        <f t="shared" si="20"/>
        <v>2340</v>
      </c>
      <c r="M924" s="367"/>
      <c r="N924" s="144" t="str">
        <f t="shared" si="15"/>
        <v>Metros Lineales</v>
      </c>
      <c r="O924" s="144"/>
      <c r="P924" s="150">
        <f t="shared" si="16"/>
        <v>2340</v>
      </c>
      <c r="Q924" s="150"/>
      <c r="R924" s="47"/>
      <c r="S924" s="47"/>
    </row>
    <row r="925" spans="2:19" ht="31.5" customHeight="1" x14ac:dyDescent="0.3">
      <c r="B925" s="100" t="s">
        <v>109</v>
      </c>
      <c r="C925" s="136"/>
      <c r="D925" s="136"/>
      <c r="E925" s="136"/>
      <c r="F925" s="136"/>
      <c r="G925" s="136"/>
      <c r="H925" s="136" t="s">
        <v>385</v>
      </c>
      <c r="I925" s="136"/>
      <c r="J925" s="136">
        <f t="shared" si="19"/>
        <v>0</v>
      </c>
      <c r="K925" s="136"/>
      <c r="L925" s="136">
        <f t="shared" si="20"/>
        <v>0</v>
      </c>
      <c r="M925" s="136"/>
      <c r="N925" s="136">
        <f t="shared" si="15"/>
        <v>0</v>
      </c>
      <c r="O925" s="136"/>
      <c r="P925" s="136">
        <f t="shared" si="16"/>
        <v>0</v>
      </c>
      <c r="Q925" s="143"/>
      <c r="R925" s="47"/>
      <c r="S925" s="47"/>
    </row>
    <row r="926" spans="2:19" ht="14.4" customHeight="1" x14ac:dyDescent="0.3">
      <c r="B926" s="373" t="s">
        <v>110</v>
      </c>
      <c r="C926" s="374"/>
      <c r="D926" s="374"/>
      <c r="E926" s="375"/>
      <c r="F926" s="367" t="s">
        <v>36</v>
      </c>
      <c r="G926" s="367"/>
      <c r="H926" s="367" t="s">
        <v>36</v>
      </c>
      <c r="I926" s="367"/>
      <c r="J926" s="376" t="str">
        <f t="shared" si="19"/>
        <v xml:space="preserve">Parador de Descanso TIPO 2 </v>
      </c>
      <c r="K926" s="377"/>
      <c r="L926" s="367">
        <f t="shared" si="20"/>
        <v>3</v>
      </c>
      <c r="M926" s="367"/>
      <c r="N926" s="144" t="str">
        <f t="shared" si="15"/>
        <v xml:space="preserve">Parador de Descanso TIPO 2 </v>
      </c>
      <c r="O926" s="144"/>
      <c r="P926" s="150">
        <f t="shared" si="16"/>
        <v>3</v>
      </c>
      <c r="Q926" s="150"/>
      <c r="R926" s="47"/>
      <c r="S926" s="47"/>
    </row>
    <row r="927" spans="2:19" ht="31.5" customHeight="1" x14ac:dyDescent="0.3">
      <c r="B927" s="373" t="s">
        <v>111</v>
      </c>
      <c r="C927" s="374"/>
      <c r="D927" s="374"/>
      <c r="E927" s="375"/>
      <c r="F927" s="367" t="s">
        <v>36</v>
      </c>
      <c r="G927" s="367"/>
      <c r="H927" s="367" t="s">
        <v>36</v>
      </c>
      <c r="I927" s="367"/>
      <c r="J927" s="376" t="str">
        <f t="shared" si="19"/>
        <v>Parador de Descanso TIPO 1</v>
      </c>
      <c r="K927" s="377"/>
      <c r="L927" s="367">
        <f t="shared" si="20"/>
        <v>2</v>
      </c>
      <c r="M927" s="367"/>
      <c r="N927" s="144" t="str">
        <f t="shared" si="15"/>
        <v>Parador de Descanso TIPO 1</v>
      </c>
      <c r="O927" s="144"/>
      <c r="P927" s="150">
        <f t="shared" si="16"/>
        <v>2</v>
      </c>
      <c r="Q927" s="150"/>
      <c r="R927" s="47"/>
      <c r="S927" s="47"/>
    </row>
    <row r="928" spans="2:19" ht="31.5" customHeight="1" x14ac:dyDescent="0.3">
      <c r="B928" s="373" t="s">
        <v>112</v>
      </c>
      <c r="C928" s="374"/>
      <c r="D928" s="374"/>
      <c r="E928" s="375"/>
      <c r="F928" s="367" t="s">
        <v>36</v>
      </c>
      <c r="G928" s="367"/>
      <c r="H928" s="367" t="s">
        <v>36</v>
      </c>
      <c r="I928" s="367"/>
      <c r="J928" s="376" t="str">
        <f t="shared" si="19"/>
        <v>Parador de Descanso TIPO 1</v>
      </c>
      <c r="K928" s="377"/>
      <c r="L928" s="367">
        <f t="shared" si="20"/>
        <v>4</v>
      </c>
      <c r="M928" s="367"/>
      <c r="N928" s="144" t="str">
        <f t="shared" si="15"/>
        <v>Parador de Descanso TIPO 1</v>
      </c>
      <c r="O928" s="144"/>
      <c r="P928" s="150">
        <f t="shared" si="16"/>
        <v>4</v>
      </c>
      <c r="Q928" s="150"/>
      <c r="R928" s="47"/>
      <c r="S928" s="47"/>
    </row>
    <row r="929" spans="2:19" ht="14.4" customHeight="1" x14ac:dyDescent="0.3">
      <c r="B929" s="100" t="s">
        <v>95</v>
      </c>
      <c r="C929" s="136"/>
      <c r="D929" s="136"/>
      <c r="E929" s="136"/>
      <c r="F929" s="136"/>
      <c r="G929" s="136"/>
      <c r="H929" s="136" t="s">
        <v>385</v>
      </c>
      <c r="I929" s="136"/>
      <c r="J929" s="136">
        <f t="shared" si="19"/>
        <v>0</v>
      </c>
      <c r="K929" s="136"/>
      <c r="L929" s="136">
        <f t="shared" si="20"/>
        <v>0</v>
      </c>
      <c r="M929" s="136"/>
      <c r="N929" s="136">
        <f t="shared" si="15"/>
        <v>0</v>
      </c>
      <c r="O929" s="136"/>
      <c r="P929" s="136">
        <f t="shared" si="16"/>
        <v>0</v>
      </c>
      <c r="Q929" s="143"/>
      <c r="R929" s="47"/>
      <c r="S929" s="47"/>
    </row>
    <row r="930" spans="2:19" ht="14.4" customHeight="1" x14ac:dyDescent="0.3">
      <c r="B930" s="373" t="s">
        <v>113</v>
      </c>
      <c r="C930" s="374"/>
      <c r="D930" s="374"/>
      <c r="E930" s="375"/>
      <c r="F930" s="367" t="s">
        <v>36</v>
      </c>
      <c r="G930" s="367"/>
      <c r="H930" s="367" t="s">
        <v>36</v>
      </c>
      <c r="I930" s="367"/>
      <c r="J930" s="376" t="str">
        <f t="shared" si="19"/>
        <v>Mirador  A= 1458.02 m2</v>
      </c>
      <c r="K930" s="377"/>
      <c r="L930" s="367">
        <f t="shared" si="20"/>
        <v>1</v>
      </c>
      <c r="M930" s="367"/>
      <c r="N930" s="144" t="str">
        <f t="shared" si="15"/>
        <v>Mirador  A= 1458.02 m2</v>
      </c>
      <c r="O930" s="144"/>
      <c r="P930" s="150">
        <f t="shared" si="16"/>
        <v>1</v>
      </c>
      <c r="Q930" s="150"/>
      <c r="R930" s="47"/>
      <c r="S930" s="47"/>
    </row>
    <row r="931" spans="2:19" ht="31.5" customHeight="1" x14ac:dyDescent="0.3">
      <c r="B931" s="373" t="s">
        <v>114</v>
      </c>
      <c r="C931" s="374"/>
      <c r="D931" s="374"/>
      <c r="E931" s="375"/>
      <c r="F931" s="367" t="s">
        <v>36</v>
      </c>
      <c r="G931" s="367"/>
      <c r="H931" s="367" t="s">
        <v>36</v>
      </c>
      <c r="I931" s="367"/>
      <c r="J931" s="376" t="str">
        <f t="shared" si="19"/>
        <v>Mirador  A= 697.95 m2</v>
      </c>
      <c r="K931" s="377"/>
      <c r="L931" s="367">
        <f t="shared" si="20"/>
        <v>1</v>
      </c>
      <c r="M931" s="367"/>
      <c r="N931" s="144" t="str">
        <f t="shared" si="15"/>
        <v>Mirador  A= 697.95 m2</v>
      </c>
      <c r="O931" s="144"/>
      <c r="P931" s="150">
        <f t="shared" si="16"/>
        <v>1</v>
      </c>
      <c r="Q931" s="150"/>
      <c r="R931" s="47"/>
      <c r="S931" s="47"/>
    </row>
    <row r="932" spans="2:19" ht="31.5" customHeight="1" x14ac:dyDescent="0.3">
      <c r="B932" s="100" t="s">
        <v>77</v>
      </c>
      <c r="C932" s="136"/>
      <c r="D932" s="136"/>
      <c r="E932" s="136"/>
      <c r="F932" s="136"/>
      <c r="G932" s="136"/>
      <c r="H932" s="136" t="s">
        <v>385</v>
      </c>
      <c r="I932" s="136"/>
      <c r="J932" s="136">
        <f t="shared" si="19"/>
        <v>0</v>
      </c>
      <c r="K932" s="136"/>
      <c r="L932" s="136">
        <f t="shared" si="20"/>
        <v>0</v>
      </c>
      <c r="M932" s="136"/>
      <c r="N932" s="136">
        <f t="shared" si="15"/>
        <v>0</v>
      </c>
      <c r="O932" s="136"/>
      <c r="P932" s="136">
        <f t="shared" si="16"/>
        <v>0</v>
      </c>
      <c r="Q932" s="143"/>
      <c r="R932" s="47"/>
      <c r="S932" s="47"/>
    </row>
    <row r="933" spans="2:19" ht="31.5" customHeight="1" x14ac:dyDescent="0.3">
      <c r="B933" s="373" t="s">
        <v>115</v>
      </c>
      <c r="C933" s="374"/>
      <c r="D933" s="374"/>
      <c r="E933" s="375"/>
      <c r="F933" s="367" t="s">
        <v>36</v>
      </c>
      <c r="G933" s="367"/>
      <c r="H933" s="367" t="s">
        <v>36</v>
      </c>
      <c r="I933" s="367"/>
      <c r="J933" s="376" t="str">
        <f t="shared" si="19"/>
        <v>Área de Exposición Cultural  A= 200.00 m2</v>
      </c>
      <c r="K933" s="377"/>
      <c r="L933" s="367">
        <f t="shared" si="20"/>
        <v>1</v>
      </c>
      <c r="M933" s="367"/>
      <c r="N933" s="144" t="str">
        <f t="shared" si="15"/>
        <v>Área de Exposición Cultural  A= 200.00 m2</v>
      </c>
      <c r="O933" s="144"/>
      <c r="P933" s="150">
        <f t="shared" si="16"/>
        <v>1</v>
      </c>
      <c r="Q933" s="150"/>
      <c r="R933" s="47"/>
      <c r="S933" s="47"/>
    </row>
    <row r="934" spans="2:19" ht="31.5" customHeight="1" x14ac:dyDescent="0.3">
      <c r="B934" s="373" t="s">
        <v>116</v>
      </c>
      <c r="C934" s="374"/>
      <c r="D934" s="374"/>
      <c r="E934" s="375"/>
      <c r="F934" s="367" t="s">
        <v>36</v>
      </c>
      <c r="G934" s="367"/>
      <c r="H934" s="367" t="s">
        <v>36</v>
      </c>
      <c r="I934" s="367"/>
      <c r="J934" s="376" t="str">
        <f t="shared" si="19"/>
        <v>Área de Exposición Cultural  A= 200.00 m2</v>
      </c>
      <c r="K934" s="377"/>
      <c r="L934" s="367">
        <f t="shared" si="20"/>
        <v>1</v>
      </c>
      <c r="M934" s="367"/>
      <c r="N934" s="144" t="str">
        <f t="shared" si="15"/>
        <v>Área de Exposición Cultural  A= 200.00 m2</v>
      </c>
      <c r="O934" s="144"/>
      <c r="P934" s="150">
        <f t="shared" si="16"/>
        <v>1</v>
      </c>
      <c r="Q934" s="150"/>
      <c r="R934" s="47"/>
      <c r="S934" s="47"/>
    </row>
    <row r="935" spans="2:19" ht="31.5" customHeight="1" x14ac:dyDescent="0.3">
      <c r="B935" s="133" t="s">
        <v>117</v>
      </c>
      <c r="C935" s="134"/>
      <c r="D935" s="134"/>
      <c r="E935" s="134"/>
      <c r="F935" s="134"/>
      <c r="G935" s="134"/>
      <c r="H935" s="134"/>
      <c r="I935" s="134"/>
      <c r="J935" s="134"/>
      <c r="K935" s="134"/>
      <c r="L935" s="134"/>
      <c r="M935" s="134"/>
      <c r="N935" s="134"/>
      <c r="O935" s="134"/>
      <c r="P935" s="134"/>
      <c r="Q935" s="135"/>
      <c r="R935" s="47"/>
      <c r="S935" s="47"/>
    </row>
    <row r="936" spans="2:19" ht="14.4" customHeight="1" x14ac:dyDescent="0.3">
      <c r="B936" s="100" t="s">
        <v>39</v>
      </c>
      <c r="C936" s="136"/>
      <c r="D936" s="136"/>
      <c r="E936" s="136"/>
      <c r="F936" s="136"/>
      <c r="G936" s="136"/>
      <c r="H936" s="136" t="s">
        <v>385</v>
      </c>
      <c r="I936" s="136"/>
      <c r="J936" s="136">
        <f t="shared" si="19"/>
        <v>0</v>
      </c>
      <c r="K936" s="136"/>
      <c r="L936" s="136">
        <f t="shared" si="20"/>
        <v>0</v>
      </c>
      <c r="M936" s="136"/>
      <c r="N936" s="136">
        <f t="shared" si="15"/>
        <v>0</v>
      </c>
      <c r="O936" s="136"/>
      <c r="P936" s="136">
        <f t="shared" ref="P936:P960" si="21">L936</f>
        <v>0</v>
      </c>
      <c r="Q936" s="143"/>
      <c r="R936" s="47"/>
      <c r="S936" s="47"/>
    </row>
    <row r="937" spans="2:19" ht="31.5" customHeight="1" x14ac:dyDescent="0.3">
      <c r="B937" s="353" t="s">
        <v>199</v>
      </c>
      <c r="C937" s="354"/>
      <c r="D937" s="354"/>
      <c r="E937" s="355"/>
      <c r="F937" s="367" t="s">
        <v>178</v>
      </c>
      <c r="G937" s="367"/>
      <c r="H937" s="367" t="s">
        <v>178</v>
      </c>
      <c r="I937" s="367"/>
      <c r="J937" s="376" t="str">
        <f t="shared" si="19"/>
        <v>Señal TIPO INFORMATIVA SERIE C-6</v>
      </c>
      <c r="K937" s="377"/>
      <c r="L937" s="367">
        <f t="shared" si="20"/>
        <v>4</v>
      </c>
      <c r="M937" s="367"/>
      <c r="N937" s="144" t="str">
        <f t="shared" si="15"/>
        <v>Señal TIPO INFORMATIVA SERIE C-6</v>
      </c>
      <c r="O937" s="144"/>
      <c r="P937" s="150">
        <f t="shared" si="21"/>
        <v>4</v>
      </c>
      <c r="Q937" s="150"/>
      <c r="R937" s="47"/>
      <c r="S937" s="47"/>
    </row>
    <row r="938" spans="2:19" ht="31.5" customHeight="1" x14ac:dyDescent="0.3">
      <c r="B938" s="356"/>
      <c r="C938" s="357"/>
      <c r="D938" s="357"/>
      <c r="E938" s="358"/>
      <c r="F938" s="367" t="s">
        <v>178</v>
      </c>
      <c r="G938" s="367"/>
      <c r="H938" s="367" t="s">
        <v>178</v>
      </c>
      <c r="I938" s="367"/>
      <c r="J938" s="376" t="str">
        <f t="shared" si="19"/>
        <v>Señal INTERPRETACIÓN TIPO PEDESTAL</v>
      </c>
      <c r="K938" s="377"/>
      <c r="L938" s="367">
        <f t="shared" si="20"/>
        <v>3</v>
      </c>
      <c r="M938" s="367"/>
      <c r="N938" s="144" t="str">
        <f t="shared" si="15"/>
        <v>Señal INTERPRETACIÓN TIPO PEDESTAL</v>
      </c>
      <c r="O938" s="144"/>
      <c r="P938" s="150">
        <f t="shared" si="21"/>
        <v>3</v>
      </c>
      <c r="Q938" s="150"/>
      <c r="R938" s="47"/>
      <c r="S938" s="47"/>
    </row>
    <row r="939" spans="2:19" ht="14.4" customHeight="1" x14ac:dyDescent="0.3">
      <c r="B939" s="353" t="s">
        <v>200</v>
      </c>
      <c r="C939" s="354"/>
      <c r="D939" s="354"/>
      <c r="E939" s="355"/>
      <c r="F939" s="367" t="s">
        <v>178</v>
      </c>
      <c r="G939" s="367"/>
      <c r="H939" s="367" t="s">
        <v>178</v>
      </c>
      <c r="I939" s="367"/>
      <c r="J939" s="376" t="str">
        <f t="shared" si="19"/>
        <v>Señal TIPO INFORMATIVA SERIE B-4</v>
      </c>
      <c r="K939" s="377"/>
      <c r="L939" s="367">
        <f t="shared" si="20"/>
        <v>5</v>
      </c>
      <c r="M939" s="367"/>
      <c r="N939" s="144" t="str">
        <f t="shared" si="15"/>
        <v>Señal TIPO INFORMATIVA SERIE B-4</v>
      </c>
      <c r="O939" s="144"/>
      <c r="P939" s="150">
        <f t="shared" si="21"/>
        <v>5</v>
      </c>
      <c r="Q939" s="150"/>
      <c r="R939" s="47"/>
      <c r="S939" s="47"/>
    </row>
    <row r="940" spans="2:19" ht="31.5" customHeight="1" x14ac:dyDescent="0.3">
      <c r="B940" s="356">
        <v>0</v>
      </c>
      <c r="C940" s="357"/>
      <c r="D940" s="357"/>
      <c r="E940" s="358"/>
      <c r="F940" s="367" t="s">
        <v>178</v>
      </c>
      <c r="G940" s="367"/>
      <c r="H940" s="367" t="s">
        <v>178</v>
      </c>
      <c r="I940" s="367"/>
      <c r="J940" s="376" t="str">
        <f t="shared" si="19"/>
        <v xml:space="preserve"> Señal TIPO INFORMATIVA SERIE C-6</v>
      </c>
      <c r="K940" s="377"/>
      <c r="L940" s="367">
        <f t="shared" si="20"/>
        <v>5</v>
      </c>
      <c r="M940" s="367"/>
      <c r="N940" s="144" t="str">
        <f t="shared" si="15"/>
        <v xml:space="preserve"> Señal TIPO INFORMATIVA SERIE C-6</v>
      </c>
      <c r="O940" s="144"/>
      <c r="P940" s="150">
        <f t="shared" si="21"/>
        <v>5</v>
      </c>
      <c r="Q940" s="150"/>
      <c r="R940" s="47"/>
      <c r="S940" s="47"/>
    </row>
    <row r="941" spans="2:19" ht="14.4" customHeight="1" x14ac:dyDescent="0.3">
      <c r="B941" s="373" t="s">
        <v>118</v>
      </c>
      <c r="C941" s="374"/>
      <c r="D941" s="374"/>
      <c r="E941" s="375"/>
      <c r="F941" s="367" t="s">
        <v>36</v>
      </c>
      <c r="G941" s="367"/>
      <c r="H941" s="367" t="s">
        <v>36</v>
      </c>
      <c r="I941" s="367"/>
      <c r="J941" s="376" t="str">
        <f t="shared" si="19"/>
        <v>Caseta de Información  A= 16.00 m2</v>
      </c>
      <c r="K941" s="377"/>
      <c r="L941" s="367">
        <f t="shared" si="20"/>
        <v>1</v>
      </c>
      <c r="M941" s="367"/>
      <c r="N941" s="144" t="str">
        <f t="shared" si="15"/>
        <v>Caseta de Información  A= 16.00 m2</v>
      </c>
      <c r="O941" s="144"/>
      <c r="P941" s="150">
        <f t="shared" si="21"/>
        <v>1</v>
      </c>
      <c r="Q941" s="150"/>
      <c r="R941" s="47"/>
      <c r="S941" s="47"/>
    </row>
    <row r="942" spans="2:19" ht="31.5" customHeight="1" x14ac:dyDescent="0.3">
      <c r="B942" s="100" t="s">
        <v>188</v>
      </c>
      <c r="C942" s="136"/>
      <c r="D942" s="136"/>
      <c r="E942" s="136"/>
      <c r="F942" s="136"/>
      <c r="G942" s="136"/>
      <c r="H942" s="136" t="s">
        <v>385</v>
      </c>
      <c r="I942" s="136"/>
      <c r="J942" s="136">
        <f t="shared" si="19"/>
        <v>0</v>
      </c>
      <c r="K942" s="136"/>
      <c r="L942" s="136">
        <f t="shared" si="20"/>
        <v>0</v>
      </c>
      <c r="M942" s="136"/>
      <c r="N942" s="136">
        <f t="shared" si="15"/>
        <v>0</v>
      </c>
      <c r="O942" s="136"/>
      <c r="P942" s="136">
        <f t="shared" si="21"/>
        <v>0</v>
      </c>
      <c r="Q942" s="143"/>
      <c r="R942" s="47"/>
      <c r="S942" s="47"/>
    </row>
    <row r="943" spans="2:19" ht="31.5" customHeight="1" x14ac:dyDescent="0.3">
      <c r="B943" s="353" t="s">
        <v>200</v>
      </c>
      <c r="C943" s="354"/>
      <c r="D943" s="354"/>
      <c r="E943" s="355"/>
      <c r="F943" s="367" t="s">
        <v>178</v>
      </c>
      <c r="G943" s="367"/>
      <c r="H943" s="367" t="s">
        <v>178</v>
      </c>
      <c r="I943" s="367"/>
      <c r="J943" s="376" t="str">
        <f t="shared" si="19"/>
        <v>Señal TIPO orientación 01</v>
      </c>
      <c r="K943" s="377"/>
      <c r="L943" s="367">
        <f t="shared" si="20"/>
        <v>10</v>
      </c>
      <c r="M943" s="367"/>
      <c r="N943" s="144" t="str">
        <f t="shared" si="15"/>
        <v>Señal TIPO orientación 01</v>
      </c>
      <c r="O943" s="144"/>
      <c r="P943" s="150">
        <f t="shared" si="21"/>
        <v>10</v>
      </c>
      <c r="Q943" s="150"/>
      <c r="R943" s="47"/>
      <c r="S943" s="47"/>
    </row>
    <row r="944" spans="2:19" ht="31.5" customHeight="1" x14ac:dyDescent="0.3">
      <c r="B944" s="356">
        <v>0</v>
      </c>
      <c r="C944" s="357"/>
      <c r="D944" s="357"/>
      <c r="E944" s="358"/>
      <c r="F944" s="367" t="s">
        <v>178</v>
      </c>
      <c r="G944" s="367"/>
      <c r="H944" s="367" t="s">
        <v>178</v>
      </c>
      <c r="I944" s="367"/>
      <c r="J944" s="376" t="str">
        <f t="shared" si="19"/>
        <v xml:space="preserve">Señal TIPO B-4 </v>
      </c>
      <c r="K944" s="377"/>
      <c r="L944" s="367">
        <f t="shared" si="20"/>
        <v>4</v>
      </c>
      <c r="M944" s="367"/>
      <c r="N944" s="144" t="str">
        <f t="shared" si="15"/>
        <v xml:space="preserve">Señal TIPO B-4 </v>
      </c>
      <c r="O944" s="144"/>
      <c r="P944" s="150">
        <f t="shared" si="21"/>
        <v>4</v>
      </c>
      <c r="Q944" s="150"/>
      <c r="R944" s="47"/>
      <c r="S944" s="47"/>
    </row>
    <row r="945" spans="2:19" ht="31.5" customHeight="1" x14ac:dyDescent="0.3">
      <c r="B945" s="100" t="s">
        <v>52</v>
      </c>
      <c r="C945" s="136"/>
      <c r="D945" s="136"/>
      <c r="E945" s="136"/>
      <c r="F945" s="136"/>
      <c r="G945" s="136"/>
      <c r="H945" s="136" t="s">
        <v>385</v>
      </c>
      <c r="I945" s="136"/>
      <c r="J945" s="136">
        <f t="shared" si="19"/>
        <v>0</v>
      </c>
      <c r="K945" s="136"/>
      <c r="L945" s="136">
        <f t="shared" si="20"/>
        <v>0</v>
      </c>
      <c r="M945" s="136"/>
      <c r="N945" s="136">
        <f t="shared" si="15"/>
        <v>0</v>
      </c>
      <c r="O945" s="136"/>
      <c r="P945" s="136">
        <f t="shared" si="21"/>
        <v>0</v>
      </c>
      <c r="Q945" s="143"/>
      <c r="R945" s="47"/>
      <c r="S945" s="47"/>
    </row>
    <row r="946" spans="2:19" ht="31.5" customHeight="1" x14ac:dyDescent="0.3">
      <c r="B946" s="373" t="s">
        <v>119</v>
      </c>
      <c r="C946" s="374"/>
      <c r="D946" s="374"/>
      <c r="E946" s="375"/>
      <c r="F946" s="367" t="s">
        <v>36</v>
      </c>
      <c r="G946" s="367"/>
      <c r="H946" s="367" t="s">
        <v>36</v>
      </c>
      <c r="I946" s="367"/>
      <c r="J946" s="376" t="str">
        <f>L571</f>
        <v>Estacionamiento A= 1534.51 m2</v>
      </c>
      <c r="K946" s="377"/>
      <c r="L946" s="367">
        <f>H571</f>
        <v>1</v>
      </c>
      <c r="M946" s="367"/>
      <c r="N946" s="144" t="str">
        <f>J946</f>
        <v>Estacionamiento A= 1534.51 m2</v>
      </c>
      <c r="O946" s="144"/>
      <c r="P946" s="150">
        <f t="shared" si="21"/>
        <v>1</v>
      </c>
      <c r="Q946" s="150"/>
      <c r="R946" s="47"/>
      <c r="S946" s="47"/>
    </row>
    <row r="947" spans="2:19" ht="14.4" customHeight="1" x14ac:dyDescent="0.3">
      <c r="B947" s="100" t="s">
        <v>56</v>
      </c>
      <c r="C947" s="136"/>
      <c r="D947" s="136"/>
      <c r="E947" s="136"/>
      <c r="F947" s="136"/>
      <c r="G947" s="136"/>
      <c r="H947" s="136" t="s">
        <v>385</v>
      </c>
      <c r="I947" s="136"/>
      <c r="J947" s="136">
        <f t="shared" si="19"/>
        <v>0</v>
      </c>
      <c r="K947" s="136"/>
      <c r="L947" s="136">
        <f t="shared" si="20"/>
        <v>0</v>
      </c>
      <c r="M947" s="136"/>
      <c r="N947" s="136">
        <f t="shared" si="15"/>
        <v>0</v>
      </c>
      <c r="O947" s="136"/>
      <c r="P947" s="136">
        <f t="shared" si="21"/>
        <v>0</v>
      </c>
      <c r="Q947" s="143"/>
      <c r="R947" s="47"/>
      <c r="S947" s="47"/>
    </row>
    <row r="948" spans="2:19" ht="31.5" customHeight="1" x14ac:dyDescent="0.3">
      <c r="B948" s="373" t="s">
        <v>120</v>
      </c>
      <c r="C948" s="374"/>
      <c r="D948" s="374"/>
      <c r="E948" s="375"/>
      <c r="F948" s="367" t="s">
        <v>36</v>
      </c>
      <c r="G948" s="367"/>
      <c r="H948" s="367" t="s">
        <v>36</v>
      </c>
      <c r="I948" s="367"/>
      <c r="J948" s="376" t="str">
        <f>L573</f>
        <v>Muros de Interpretación A= 10.00 m2</v>
      </c>
      <c r="K948" s="377"/>
      <c r="L948" s="367">
        <f>H573</f>
        <v>2</v>
      </c>
      <c r="M948" s="367"/>
      <c r="N948" s="144" t="str">
        <f>J948</f>
        <v>Muros de Interpretación A= 10.00 m2</v>
      </c>
      <c r="O948" s="144"/>
      <c r="P948" s="150">
        <f t="shared" si="21"/>
        <v>2</v>
      </c>
      <c r="Q948" s="150"/>
      <c r="R948" s="47"/>
      <c r="S948" s="47"/>
    </row>
    <row r="949" spans="2:19" ht="14.4" customHeight="1" x14ac:dyDescent="0.3">
      <c r="B949" s="373" t="s">
        <v>121</v>
      </c>
      <c r="C949" s="374"/>
      <c r="D949" s="374"/>
      <c r="E949" s="375"/>
      <c r="F949" s="367" t="s">
        <v>36</v>
      </c>
      <c r="G949" s="367"/>
      <c r="H949" s="367" t="s">
        <v>36</v>
      </c>
      <c r="I949" s="367"/>
      <c r="J949" s="376" t="str">
        <f>L574</f>
        <v>Muros de Interpretación A= 10.00 m2</v>
      </c>
      <c r="K949" s="377"/>
      <c r="L949" s="367">
        <f>H574</f>
        <v>2</v>
      </c>
      <c r="M949" s="367"/>
      <c r="N949" s="144" t="str">
        <f>J949</f>
        <v>Muros de Interpretación A= 10.00 m2</v>
      </c>
      <c r="O949" s="144"/>
      <c r="P949" s="150">
        <f t="shared" si="21"/>
        <v>2</v>
      </c>
      <c r="Q949" s="150"/>
      <c r="R949" s="47"/>
      <c r="S949" s="47"/>
    </row>
    <row r="950" spans="2:19" ht="31.5" customHeight="1" x14ac:dyDescent="0.3">
      <c r="B950" s="373" t="s">
        <v>122</v>
      </c>
      <c r="C950" s="374"/>
      <c r="D950" s="374"/>
      <c r="E950" s="375"/>
      <c r="F950" s="367" t="s">
        <v>36</v>
      </c>
      <c r="G950" s="367"/>
      <c r="H950" s="367" t="s">
        <v>36</v>
      </c>
      <c r="I950" s="367"/>
      <c r="J950" s="376" t="str">
        <f>L575</f>
        <v>Centro de Interpretacion - Sector Kiuñalla                         A= 1693.25 m2</v>
      </c>
      <c r="K950" s="377"/>
      <c r="L950" s="367">
        <f>H575</f>
        <v>1</v>
      </c>
      <c r="M950" s="367"/>
      <c r="N950" s="144" t="str">
        <f>J950</f>
        <v>Centro de Interpretacion - Sector Kiuñalla                         A= 1693.25 m2</v>
      </c>
      <c r="O950" s="144"/>
      <c r="P950" s="150">
        <f t="shared" si="21"/>
        <v>1</v>
      </c>
      <c r="Q950" s="150"/>
      <c r="R950" s="47"/>
      <c r="S950" s="47"/>
    </row>
    <row r="951" spans="2:19" ht="14.4" customHeight="1" x14ac:dyDescent="0.3">
      <c r="B951" s="373" t="s">
        <v>63</v>
      </c>
      <c r="C951" s="374"/>
      <c r="D951" s="374"/>
      <c r="E951" s="375"/>
      <c r="F951" s="367" t="s">
        <v>36</v>
      </c>
      <c r="G951" s="367"/>
      <c r="H951" s="367" t="s">
        <v>36</v>
      </c>
      <c r="I951" s="367"/>
      <c r="J951" s="376">
        <f>L576</f>
        <v>0</v>
      </c>
      <c r="K951" s="377"/>
      <c r="L951" s="367">
        <f>H576</f>
        <v>0</v>
      </c>
      <c r="M951" s="367"/>
      <c r="N951" s="144">
        <f>J951</f>
        <v>0</v>
      </c>
      <c r="O951" s="144"/>
      <c r="P951" s="150">
        <f t="shared" si="21"/>
        <v>0</v>
      </c>
      <c r="Q951" s="150"/>
      <c r="R951" s="47"/>
      <c r="S951" s="47"/>
    </row>
    <row r="952" spans="2:19" ht="31.5" customHeight="1" x14ac:dyDescent="0.3">
      <c r="B952" s="373" t="s">
        <v>123</v>
      </c>
      <c r="C952" s="374"/>
      <c r="D952" s="374"/>
      <c r="E952" s="375"/>
      <c r="F952" s="367" t="s">
        <v>36</v>
      </c>
      <c r="G952" s="367"/>
      <c r="H952" s="367" t="s">
        <v>36</v>
      </c>
      <c r="I952" s="367"/>
      <c r="J952" s="376" t="str">
        <f>L577</f>
        <v>Metros Lineales</v>
      </c>
      <c r="K952" s="377"/>
      <c r="L952" s="367">
        <f>H577</f>
        <v>300</v>
      </c>
      <c r="M952" s="367"/>
      <c r="N952" s="144" t="str">
        <f>J952</f>
        <v>Metros Lineales</v>
      </c>
      <c r="O952" s="144"/>
      <c r="P952" s="150">
        <f t="shared" si="21"/>
        <v>300</v>
      </c>
      <c r="Q952" s="150"/>
      <c r="R952" s="47"/>
      <c r="S952" s="47"/>
    </row>
    <row r="953" spans="2:19" ht="14.4" customHeight="1" x14ac:dyDescent="0.3">
      <c r="B953" s="100" t="s">
        <v>67</v>
      </c>
      <c r="C953" s="136"/>
      <c r="D953" s="136"/>
      <c r="E953" s="136"/>
      <c r="F953" s="136"/>
      <c r="G953" s="136"/>
      <c r="H953" s="136" t="s">
        <v>385</v>
      </c>
      <c r="I953" s="136"/>
      <c r="J953" s="136">
        <f t="shared" si="19"/>
        <v>0</v>
      </c>
      <c r="K953" s="136"/>
      <c r="L953" s="136">
        <f t="shared" si="20"/>
        <v>0</v>
      </c>
      <c r="M953" s="136"/>
      <c r="N953" s="136">
        <f t="shared" si="15"/>
        <v>0</v>
      </c>
      <c r="O953" s="136"/>
      <c r="P953" s="136">
        <f t="shared" si="21"/>
        <v>0</v>
      </c>
      <c r="Q953" s="143"/>
      <c r="R953" s="47"/>
      <c r="S953" s="47"/>
    </row>
    <row r="954" spans="2:19" ht="31.5" customHeight="1" x14ac:dyDescent="0.3">
      <c r="B954" s="373" t="s">
        <v>124</v>
      </c>
      <c r="C954" s="374"/>
      <c r="D954" s="374"/>
      <c r="E954" s="375"/>
      <c r="F954" s="367" t="s">
        <v>36</v>
      </c>
      <c r="G954" s="367"/>
      <c r="H954" s="367" t="s">
        <v>36</v>
      </c>
      <c r="I954" s="367"/>
      <c r="J954" s="376" t="str">
        <f>L579</f>
        <v>Parador de Descanso Pérgola tipo 3</v>
      </c>
      <c r="K954" s="377"/>
      <c r="L954" s="367">
        <f>H579</f>
        <v>5</v>
      </c>
      <c r="M954" s="367"/>
      <c r="N954" s="144" t="str">
        <f>J954</f>
        <v>Parador de Descanso Pérgola tipo 3</v>
      </c>
      <c r="O954" s="144"/>
      <c r="P954" s="150">
        <f t="shared" si="21"/>
        <v>5</v>
      </c>
      <c r="Q954" s="150"/>
      <c r="R954" s="47"/>
      <c r="S954" s="47"/>
    </row>
    <row r="955" spans="2:19" ht="14.4" customHeight="1" x14ac:dyDescent="0.3">
      <c r="B955" s="100" t="s">
        <v>95</v>
      </c>
      <c r="C955" s="136"/>
      <c r="D955" s="136"/>
      <c r="E955" s="136"/>
      <c r="F955" s="136"/>
      <c r="G955" s="136"/>
      <c r="H955" s="136" t="s">
        <v>385</v>
      </c>
      <c r="I955" s="136"/>
      <c r="J955" s="136">
        <f t="shared" si="19"/>
        <v>0</v>
      </c>
      <c r="K955" s="136"/>
      <c r="L955" s="136">
        <f t="shared" si="20"/>
        <v>0</v>
      </c>
      <c r="M955" s="136"/>
      <c r="N955" s="136">
        <f t="shared" si="15"/>
        <v>0</v>
      </c>
      <c r="O955" s="136"/>
      <c r="P955" s="136">
        <f t="shared" si="21"/>
        <v>0</v>
      </c>
      <c r="Q955" s="143"/>
      <c r="R955" s="47"/>
      <c r="S955" s="47"/>
    </row>
    <row r="956" spans="2:19" ht="14.4" customHeight="1" x14ac:dyDescent="0.3">
      <c r="B956" s="373" t="s">
        <v>125</v>
      </c>
      <c r="C956" s="374"/>
      <c r="D956" s="374"/>
      <c r="E956" s="375"/>
      <c r="F956" s="367" t="s">
        <v>36</v>
      </c>
      <c r="G956" s="367"/>
      <c r="H956" s="367" t="s">
        <v>36</v>
      </c>
      <c r="I956" s="367"/>
      <c r="J956" s="376" t="str">
        <f>L581</f>
        <v>Mirador  A= 545.32 m2</v>
      </c>
      <c r="K956" s="377"/>
      <c r="L956" s="367">
        <f>H581</f>
        <v>1</v>
      </c>
      <c r="M956" s="367"/>
      <c r="N956" s="144" t="str">
        <f>J956</f>
        <v>Mirador  A= 545.32 m2</v>
      </c>
      <c r="O956" s="144"/>
      <c r="P956" s="150">
        <f t="shared" si="21"/>
        <v>1</v>
      </c>
      <c r="Q956" s="150"/>
      <c r="R956" s="47"/>
      <c r="S956" s="47"/>
    </row>
    <row r="957" spans="2:19" ht="31.5" customHeight="1" x14ac:dyDescent="0.3">
      <c r="B957" s="100" t="s">
        <v>77</v>
      </c>
      <c r="C957" s="136"/>
      <c r="D957" s="136"/>
      <c r="E957" s="136"/>
      <c r="F957" s="136"/>
      <c r="G957" s="136"/>
      <c r="H957" s="136" t="s">
        <v>385</v>
      </c>
      <c r="I957" s="136"/>
      <c r="J957" s="136">
        <f t="shared" si="19"/>
        <v>0</v>
      </c>
      <c r="K957" s="136"/>
      <c r="L957" s="136">
        <f t="shared" si="20"/>
        <v>0</v>
      </c>
      <c r="M957" s="136"/>
      <c r="N957" s="136">
        <f t="shared" si="15"/>
        <v>0</v>
      </c>
      <c r="O957" s="136"/>
      <c r="P957" s="136">
        <f t="shared" si="21"/>
        <v>0</v>
      </c>
      <c r="Q957" s="143"/>
      <c r="R957" s="47"/>
      <c r="S957" s="47"/>
    </row>
    <row r="958" spans="2:19" ht="31.5" customHeight="1" x14ac:dyDescent="0.3">
      <c r="B958" s="373" t="s">
        <v>126</v>
      </c>
      <c r="C958" s="374"/>
      <c r="D958" s="374"/>
      <c r="E958" s="375"/>
      <c r="F958" s="367" t="s">
        <v>36</v>
      </c>
      <c r="G958" s="367"/>
      <c r="H958" s="367" t="s">
        <v>36</v>
      </c>
      <c r="I958" s="367"/>
      <c r="J958" s="376" t="str">
        <f>L583</f>
        <v>Área de Exposición Cultural A= 200.00 m2</v>
      </c>
      <c r="K958" s="377"/>
      <c r="L958" s="367">
        <f>H583</f>
        <v>1</v>
      </c>
      <c r="M958" s="367"/>
      <c r="N958" s="144" t="str">
        <f>J958</f>
        <v>Área de Exposición Cultural A= 200.00 m2</v>
      </c>
      <c r="O958" s="144"/>
      <c r="P958" s="150">
        <f t="shared" si="21"/>
        <v>1</v>
      </c>
      <c r="Q958" s="150"/>
      <c r="R958" s="47"/>
      <c r="S958" s="47"/>
    </row>
    <row r="959" spans="2:19" ht="31.5" customHeight="1" x14ac:dyDescent="0.3">
      <c r="B959" s="100" t="s">
        <v>82</v>
      </c>
      <c r="C959" s="136"/>
      <c r="D959" s="136"/>
      <c r="E959" s="136"/>
      <c r="F959" s="136"/>
      <c r="G959" s="136"/>
      <c r="H959" s="136" t="s">
        <v>385</v>
      </c>
      <c r="I959" s="136"/>
      <c r="J959" s="136">
        <f t="shared" si="19"/>
        <v>0</v>
      </c>
      <c r="K959" s="136"/>
      <c r="L959" s="136">
        <f t="shared" si="20"/>
        <v>0</v>
      </c>
      <c r="M959" s="136"/>
      <c r="N959" s="136">
        <f t="shared" si="15"/>
        <v>0</v>
      </c>
      <c r="O959" s="136"/>
      <c r="P959" s="136">
        <f t="shared" si="21"/>
        <v>0</v>
      </c>
      <c r="Q959" s="143"/>
      <c r="R959" s="47"/>
      <c r="S959" s="47"/>
    </row>
    <row r="960" spans="2:19" ht="31.5" customHeight="1" x14ac:dyDescent="0.3">
      <c r="B960" s="373" t="s">
        <v>127</v>
      </c>
      <c r="C960" s="374"/>
      <c r="D960" s="374"/>
      <c r="E960" s="375"/>
      <c r="F960" s="367" t="s">
        <v>36</v>
      </c>
      <c r="G960" s="367"/>
      <c r="H960" s="367" t="s">
        <v>36</v>
      </c>
      <c r="I960" s="367"/>
      <c r="J960" s="376" t="str">
        <f>L585</f>
        <v>Área de Camping  A= 1000 m2</v>
      </c>
      <c r="K960" s="377"/>
      <c r="L960" s="367">
        <f>H585</f>
        <v>1</v>
      </c>
      <c r="M960" s="367"/>
      <c r="N960" s="144" t="str">
        <f>J960</f>
        <v>Área de Camping  A= 1000 m2</v>
      </c>
      <c r="O960" s="144"/>
      <c r="P960" s="150">
        <f t="shared" si="21"/>
        <v>1</v>
      </c>
      <c r="Q960" s="150"/>
      <c r="R960" s="47"/>
      <c r="S960" s="47"/>
    </row>
    <row r="961" spans="2:19" ht="14.4" customHeight="1" x14ac:dyDescent="0.3">
      <c r="B961" s="133" t="s">
        <v>128</v>
      </c>
      <c r="C961" s="134"/>
      <c r="D961" s="134"/>
      <c r="E961" s="134"/>
      <c r="F961" s="134"/>
      <c r="G961" s="134"/>
      <c r="H961" s="134"/>
      <c r="I961" s="134"/>
      <c r="J961" s="134"/>
      <c r="K961" s="134"/>
      <c r="L961" s="134"/>
      <c r="M961" s="134"/>
      <c r="N961" s="134"/>
      <c r="O961" s="134"/>
      <c r="P961" s="134"/>
      <c r="Q961" s="135"/>
      <c r="R961" s="47"/>
      <c r="S961" s="47"/>
    </row>
    <row r="962" spans="2:19" ht="31.5" customHeight="1" x14ac:dyDescent="0.3">
      <c r="B962" s="100" t="s">
        <v>39</v>
      </c>
      <c r="C962" s="136"/>
      <c r="D962" s="136"/>
      <c r="E962" s="136"/>
      <c r="F962" s="136"/>
      <c r="G962" s="136"/>
      <c r="H962" s="136" t="s">
        <v>385</v>
      </c>
      <c r="I962" s="136"/>
      <c r="J962" s="136">
        <f t="shared" si="19"/>
        <v>0</v>
      </c>
      <c r="K962" s="136"/>
      <c r="L962" s="136">
        <f t="shared" si="20"/>
        <v>0</v>
      </c>
      <c r="M962" s="136"/>
      <c r="N962" s="136">
        <f t="shared" si="15"/>
        <v>0</v>
      </c>
      <c r="O962" s="136"/>
      <c r="P962" s="136">
        <f t="shared" ref="P962:P982" si="22">L962</f>
        <v>0</v>
      </c>
      <c r="Q962" s="143"/>
      <c r="R962" s="47"/>
      <c r="S962" s="47"/>
    </row>
    <row r="963" spans="2:19" ht="31.5" customHeight="1" x14ac:dyDescent="0.3">
      <c r="B963" s="353" t="s">
        <v>201</v>
      </c>
      <c r="C963" s="354"/>
      <c r="D963" s="354"/>
      <c r="E963" s="355"/>
      <c r="F963" s="367" t="s">
        <v>178</v>
      </c>
      <c r="G963" s="367"/>
      <c r="H963" s="367" t="s">
        <v>178</v>
      </c>
      <c r="I963" s="367"/>
      <c r="J963" s="376" t="str">
        <f t="shared" si="19"/>
        <v>Señal TIPO INFORMATIVA SERIE B-4</v>
      </c>
      <c r="K963" s="377"/>
      <c r="L963" s="367">
        <f t="shared" si="20"/>
        <v>2</v>
      </c>
      <c r="M963" s="367"/>
      <c r="N963" s="144" t="str">
        <f t="shared" si="15"/>
        <v>Señal TIPO INFORMATIVA SERIE B-4</v>
      </c>
      <c r="O963" s="144"/>
      <c r="P963" s="150">
        <f t="shared" si="22"/>
        <v>2</v>
      </c>
      <c r="Q963" s="150"/>
      <c r="R963" s="47"/>
      <c r="S963" s="47"/>
    </row>
    <row r="964" spans="2:19" ht="14.4" customHeight="1" x14ac:dyDescent="0.3">
      <c r="B964" s="356">
        <v>0</v>
      </c>
      <c r="C964" s="357"/>
      <c r="D964" s="357"/>
      <c r="E964" s="358"/>
      <c r="F964" s="367" t="s">
        <v>178</v>
      </c>
      <c r="G964" s="367"/>
      <c r="H964" s="367" t="s">
        <v>178</v>
      </c>
      <c r="I964" s="367"/>
      <c r="J964" s="376" t="str">
        <f t="shared" si="19"/>
        <v xml:space="preserve"> Señal TIPO INFORMATIVA SERIE C-6</v>
      </c>
      <c r="K964" s="377"/>
      <c r="L964" s="367">
        <f t="shared" si="20"/>
        <v>3</v>
      </c>
      <c r="M964" s="367"/>
      <c r="N964" s="144" t="str">
        <f t="shared" si="15"/>
        <v xml:space="preserve"> Señal TIPO INFORMATIVA SERIE C-6</v>
      </c>
      <c r="O964" s="144"/>
      <c r="P964" s="150">
        <f t="shared" si="22"/>
        <v>3</v>
      </c>
      <c r="Q964" s="150"/>
      <c r="R964" s="47"/>
      <c r="S964" s="47"/>
    </row>
    <row r="965" spans="2:19" ht="31.5" customHeight="1" x14ac:dyDescent="0.3">
      <c r="B965" s="353" t="s">
        <v>202</v>
      </c>
      <c r="C965" s="354"/>
      <c r="D965" s="354"/>
      <c r="E965" s="355"/>
      <c r="F965" s="367" t="s">
        <v>178</v>
      </c>
      <c r="G965" s="367"/>
      <c r="H965" s="367" t="s">
        <v>178</v>
      </c>
      <c r="I965" s="367"/>
      <c r="J965" s="376" t="str">
        <f t="shared" si="19"/>
        <v xml:space="preserve"> Señal TIPO INFORMATIVA SERIE B-4</v>
      </c>
      <c r="K965" s="377"/>
      <c r="L965" s="367">
        <f t="shared" si="20"/>
        <v>3</v>
      </c>
      <c r="M965" s="367"/>
      <c r="N965" s="144" t="str">
        <f t="shared" si="15"/>
        <v xml:space="preserve"> Señal TIPO INFORMATIVA SERIE B-4</v>
      </c>
      <c r="O965" s="144"/>
      <c r="P965" s="150">
        <f t="shared" si="22"/>
        <v>3</v>
      </c>
      <c r="Q965" s="150"/>
      <c r="R965" s="47"/>
      <c r="S965" s="47"/>
    </row>
    <row r="966" spans="2:19" ht="14.4" customHeight="1" x14ac:dyDescent="0.3">
      <c r="B966" s="356">
        <v>0</v>
      </c>
      <c r="C966" s="357"/>
      <c r="D966" s="357"/>
      <c r="E966" s="358"/>
      <c r="F966" s="367" t="s">
        <v>178</v>
      </c>
      <c r="G966" s="367"/>
      <c r="H966" s="367" t="s">
        <v>178</v>
      </c>
      <c r="I966" s="367"/>
      <c r="J966" s="376" t="str">
        <f t="shared" si="19"/>
        <v>Señal TIPO INFORMATIVA SERIE C-6</v>
      </c>
      <c r="K966" s="377"/>
      <c r="L966" s="367">
        <f t="shared" si="20"/>
        <v>5</v>
      </c>
      <c r="M966" s="367"/>
      <c r="N966" s="144" t="str">
        <f t="shared" si="15"/>
        <v>Señal TIPO INFORMATIVA SERIE C-6</v>
      </c>
      <c r="O966" s="144"/>
      <c r="P966" s="150">
        <f t="shared" si="22"/>
        <v>5</v>
      </c>
      <c r="Q966" s="150"/>
      <c r="R966" s="47"/>
      <c r="S966" s="47"/>
    </row>
    <row r="967" spans="2:19" ht="31.5" customHeight="1" x14ac:dyDescent="0.3">
      <c r="B967" s="100" t="s">
        <v>188</v>
      </c>
      <c r="C967" s="136"/>
      <c r="D967" s="136"/>
      <c r="E967" s="136"/>
      <c r="F967" s="136"/>
      <c r="G967" s="136"/>
      <c r="H967" s="136" t="s">
        <v>385</v>
      </c>
      <c r="I967" s="136"/>
      <c r="J967" s="136">
        <f t="shared" si="19"/>
        <v>0</v>
      </c>
      <c r="K967" s="136"/>
      <c r="L967" s="136">
        <f t="shared" si="20"/>
        <v>0</v>
      </c>
      <c r="M967" s="136"/>
      <c r="N967" s="136">
        <f t="shared" ref="N967:N972" si="23">J967</f>
        <v>0</v>
      </c>
      <c r="O967" s="136"/>
      <c r="P967" s="136">
        <f t="shared" si="22"/>
        <v>0</v>
      </c>
      <c r="Q967" s="143"/>
      <c r="R967" s="47"/>
      <c r="S967" s="47"/>
    </row>
    <row r="968" spans="2:19" ht="31.5" customHeight="1" x14ac:dyDescent="0.3">
      <c r="B968" s="373" t="s">
        <v>201</v>
      </c>
      <c r="C968" s="374"/>
      <c r="D968" s="374"/>
      <c r="E968" s="375"/>
      <c r="F968" s="367" t="s">
        <v>178</v>
      </c>
      <c r="G968" s="367"/>
      <c r="H968" s="367" t="s">
        <v>178</v>
      </c>
      <c r="I968" s="367"/>
      <c r="J968" s="376" t="str">
        <f t="shared" si="19"/>
        <v xml:space="preserve"> Señal TIPO INFORMATIVA SERIE B-4</v>
      </c>
      <c r="K968" s="377"/>
      <c r="L968" s="367">
        <f t="shared" si="20"/>
        <v>4</v>
      </c>
      <c r="M968" s="367"/>
      <c r="N968" s="144" t="str">
        <f t="shared" si="23"/>
        <v xml:space="preserve"> Señal TIPO INFORMATIVA SERIE B-4</v>
      </c>
      <c r="O968" s="144"/>
      <c r="P968" s="150">
        <f t="shared" si="22"/>
        <v>4</v>
      </c>
      <c r="Q968" s="150"/>
      <c r="R968" s="47"/>
      <c r="S968" s="47"/>
    </row>
    <row r="969" spans="2:19" ht="31.5" customHeight="1" x14ac:dyDescent="0.3">
      <c r="B969" s="373" t="s">
        <v>203</v>
      </c>
      <c r="C969" s="374"/>
      <c r="D969" s="374"/>
      <c r="E969" s="375"/>
      <c r="F969" s="367" t="s">
        <v>178</v>
      </c>
      <c r="G969" s="367"/>
      <c r="H969" s="367" t="s">
        <v>178</v>
      </c>
      <c r="I969" s="367"/>
      <c r="J969" s="376" t="str">
        <f t="shared" si="19"/>
        <v xml:space="preserve"> Señal TIPO INFORMATIVA SERIE B-4</v>
      </c>
      <c r="K969" s="377"/>
      <c r="L969" s="367">
        <f t="shared" si="20"/>
        <v>4</v>
      </c>
      <c r="M969" s="367"/>
      <c r="N969" s="144" t="str">
        <f t="shared" si="23"/>
        <v xml:space="preserve"> Señal TIPO INFORMATIVA SERIE B-4</v>
      </c>
      <c r="O969" s="144"/>
      <c r="P969" s="150">
        <f t="shared" si="22"/>
        <v>4</v>
      </c>
      <c r="Q969" s="150"/>
      <c r="R969" s="47"/>
      <c r="S969" s="47"/>
    </row>
    <row r="970" spans="2:19" ht="31.5" customHeight="1" x14ac:dyDescent="0.3">
      <c r="B970" s="100" t="s">
        <v>48</v>
      </c>
      <c r="C970" s="136"/>
      <c r="D970" s="136"/>
      <c r="E970" s="136"/>
      <c r="F970" s="136"/>
      <c r="G970" s="136"/>
      <c r="H970" s="136" t="s">
        <v>36</v>
      </c>
      <c r="I970" s="136"/>
      <c r="J970" s="136">
        <f t="shared" si="19"/>
        <v>0</v>
      </c>
      <c r="K970" s="136"/>
      <c r="L970" s="136">
        <f t="shared" si="20"/>
        <v>0</v>
      </c>
      <c r="M970" s="136"/>
      <c r="N970" s="136">
        <f t="shared" si="23"/>
        <v>0</v>
      </c>
      <c r="O970" s="136"/>
      <c r="P970" s="136">
        <f t="shared" si="22"/>
        <v>0</v>
      </c>
      <c r="Q970" s="143"/>
      <c r="R970" s="47"/>
      <c r="S970" s="47"/>
    </row>
    <row r="971" spans="2:19" ht="14.4" customHeight="1" x14ac:dyDescent="0.3">
      <c r="B971" s="373" t="s">
        <v>129</v>
      </c>
      <c r="C971" s="374"/>
      <c r="D971" s="374"/>
      <c r="E971" s="375"/>
      <c r="F971" s="367" t="s">
        <v>36</v>
      </c>
      <c r="G971" s="367"/>
      <c r="H971" s="367" t="s">
        <v>36</v>
      </c>
      <c r="I971" s="367"/>
      <c r="J971" s="376" t="str">
        <f t="shared" si="19"/>
        <v xml:space="preserve"> Metros Lineales</v>
      </c>
      <c r="K971" s="377"/>
      <c r="L971" s="367">
        <f t="shared" si="20"/>
        <v>7800</v>
      </c>
      <c r="M971" s="367"/>
      <c r="N971" s="144" t="str">
        <f t="shared" si="23"/>
        <v xml:space="preserve"> Metros Lineales</v>
      </c>
      <c r="O971" s="144"/>
      <c r="P971" s="150">
        <f t="shared" si="22"/>
        <v>7800</v>
      </c>
      <c r="Q971" s="150"/>
      <c r="R971" s="47"/>
      <c r="S971" s="47"/>
    </row>
    <row r="972" spans="2:19" ht="31.5" customHeight="1" x14ac:dyDescent="0.3">
      <c r="B972" s="100" t="s">
        <v>56</v>
      </c>
      <c r="C972" s="136"/>
      <c r="D972" s="136"/>
      <c r="E972" s="136"/>
      <c r="F972" s="136"/>
      <c r="G972" s="136"/>
      <c r="H972" s="136" t="s">
        <v>385</v>
      </c>
      <c r="I972" s="136"/>
      <c r="J972" s="136">
        <f t="shared" si="19"/>
        <v>0</v>
      </c>
      <c r="K972" s="136"/>
      <c r="L972" s="136">
        <f t="shared" si="20"/>
        <v>0</v>
      </c>
      <c r="M972" s="136"/>
      <c r="N972" s="136">
        <f t="shared" si="23"/>
        <v>0</v>
      </c>
      <c r="O972" s="136"/>
      <c r="P972" s="136">
        <f t="shared" si="22"/>
        <v>0</v>
      </c>
      <c r="Q972" s="143"/>
      <c r="R972" s="47"/>
      <c r="S972" s="47"/>
    </row>
    <row r="973" spans="2:19" ht="14.4" customHeight="1" x14ac:dyDescent="0.3">
      <c r="B973" s="373" t="s">
        <v>130</v>
      </c>
      <c r="C973" s="374"/>
      <c r="D973" s="374"/>
      <c r="E973" s="375"/>
      <c r="F973" s="367" t="s">
        <v>36</v>
      </c>
      <c r="G973" s="367"/>
      <c r="H973" s="367" t="s">
        <v>36</v>
      </c>
      <c r="I973" s="367"/>
      <c r="J973" s="376" t="str">
        <f>L598</f>
        <v>Muros de Interpretación A= 10.00 m2</v>
      </c>
      <c r="K973" s="377"/>
      <c r="L973" s="367">
        <f>H598</f>
        <v>2</v>
      </c>
      <c r="M973" s="367"/>
      <c r="N973" s="144" t="str">
        <f>J973</f>
        <v>Muros de Interpretación A= 10.00 m2</v>
      </c>
      <c r="O973" s="144"/>
      <c r="P973" s="150">
        <f t="shared" si="22"/>
        <v>2</v>
      </c>
      <c r="Q973" s="150"/>
      <c r="R973" s="47"/>
      <c r="S973" s="47"/>
    </row>
    <row r="974" spans="2:19" ht="31.5" customHeight="1" x14ac:dyDescent="0.3">
      <c r="B974" s="373" t="s">
        <v>131</v>
      </c>
      <c r="C974" s="374"/>
      <c r="D974" s="374"/>
      <c r="E974" s="375"/>
      <c r="F974" s="367" t="s">
        <v>36</v>
      </c>
      <c r="G974" s="367"/>
      <c r="H974" s="367" t="s">
        <v>36</v>
      </c>
      <c r="I974" s="367"/>
      <c r="J974" s="376" t="str">
        <f>L599</f>
        <v>Muros de Interpretación A= 10.00 m2</v>
      </c>
      <c r="K974" s="377"/>
      <c r="L974" s="367">
        <f>H599</f>
        <v>1</v>
      </c>
      <c r="M974" s="367"/>
      <c r="N974" s="144" t="str">
        <f>J974</f>
        <v>Muros de Interpretación A= 10.00 m2</v>
      </c>
      <c r="O974" s="144"/>
      <c r="P974" s="150">
        <f t="shared" si="22"/>
        <v>1</v>
      </c>
      <c r="Q974" s="150"/>
      <c r="R974" s="47"/>
      <c r="S974" s="47"/>
    </row>
    <row r="975" spans="2:19" ht="31.5" customHeight="1" x14ac:dyDescent="0.3">
      <c r="B975" s="373" t="s">
        <v>132</v>
      </c>
      <c r="C975" s="374"/>
      <c r="D975" s="374"/>
      <c r="E975" s="375"/>
      <c r="F975" s="367" t="s">
        <v>36</v>
      </c>
      <c r="G975" s="367"/>
      <c r="H975" s="367" t="s">
        <v>36</v>
      </c>
      <c r="I975" s="367"/>
      <c r="J975" s="376" t="str">
        <f>L600</f>
        <v>Muros de Interpretación A= 10.00 m2</v>
      </c>
      <c r="K975" s="377"/>
      <c r="L975" s="367">
        <f>H600</f>
        <v>1</v>
      </c>
      <c r="M975" s="367"/>
      <c r="N975" s="144" t="str">
        <f>J975</f>
        <v>Muros de Interpretación A= 10.00 m2</v>
      </c>
      <c r="O975" s="144"/>
      <c r="P975" s="150">
        <f t="shared" si="22"/>
        <v>1</v>
      </c>
      <c r="Q975" s="150"/>
      <c r="R975" s="47"/>
      <c r="S975" s="47"/>
    </row>
    <row r="976" spans="2:19" ht="31.5" customHeight="1" x14ac:dyDescent="0.3">
      <c r="B976" s="373" t="s">
        <v>133</v>
      </c>
      <c r="C976" s="374"/>
      <c r="D976" s="374"/>
      <c r="E976" s="375"/>
      <c r="F976" s="367" t="s">
        <v>36</v>
      </c>
      <c r="G976" s="367"/>
      <c r="H976" s="367" t="s">
        <v>36</v>
      </c>
      <c r="I976" s="367"/>
      <c r="J976" s="376" t="str">
        <f>L601</f>
        <v>Centro de Interpretación A= 400.00 m2</v>
      </c>
      <c r="K976" s="377"/>
      <c r="L976" s="367">
        <f>H601</f>
        <v>1</v>
      </c>
      <c r="M976" s="367"/>
      <c r="N976" s="144" t="str">
        <f>J976</f>
        <v>Centro de Interpretación A= 400.00 m2</v>
      </c>
      <c r="O976" s="144"/>
      <c r="P976" s="150">
        <f t="shared" si="22"/>
        <v>1</v>
      </c>
      <c r="Q976" s="150"/>
      <c r="R976" s="47"/>
      <c r="S976" s="47"/>
    </row>
    <row r="977" spans="2:19" ht="14.4" customHeight="1" x14ac:dyDescent="0.3">
      <c r="B977" s="100" t="s">
        <v>67</v>
      </c>
      <c r="C977" s="136"/>
      <c r="D977" s="136"/>
      <c r="E977" s="136"/>
      <c r="F977" s="136"/>
      <c r="G977" s="136"/>
      <c r="H977" s="136" t="s">
        <v>385</v>
      </c>
      <c r="I977" s="136"/>
      <c r="J977" s="136">
        <f t="shared" ref="J977:J1039" si="24">L602</f>
        <v>0</v>
      </c>
      <c r="K977" s="136"/>
      <c r="L977" s="136">
        <f t="shared" ref="L977:L1039" si="25">H602</f>
        <v>0</v>
      </c>
      <c r="M977" s="136"/>
      <c r="N977" s="136">
        <f t="shared" ref="N977:N1105" si="26">J977</f>
        <v>0</v>
      </c>
      <c r="O977" s="136"/>
      <c r="P977" s="136">
        <f t="shared" si="22"/>
        <v>0</v>
      </c>
      <c r="Q977" s="143"/>
      <c r="R977" s="47"/>
      <c r="S977" s="47"/>
    </row>
    <row r="978" spans="2:19" ht="14.4" customHeight="1" x14ac:dyDescent="0.3">
      <c r="B978" s="373" t="s">
        <v>134</v>
      </c>
      <c r="C978" s="374"/>
      <c r="D978" s="374"/>
      <c r="E978" s="375"/>
      <c r="F978" s="367" t="s">
        <v>36</v>
      </c>
      <c r="G978" s="367"/>
      <c r="H978" s="367" t="s">
        <v>36</v>
      </c>
      <c r="I978" s="367"/>
      <c r="J978" s="376" t="str">
        <f t="shared" si="24"/>
        <v>Paradores de Descanso Pérgola TIPO 1</v>
      </c>
      <c r="K978" s="377"/>
      <c r="L978" s="367">
        <f t="shared" si="25"/>
        <v>6</v>
      </c>
      <c r="M978" s="367"/>
      <c r="N978" s="144" t="str">
        <f t="shared" si="26"/>
        <v>Paradores de Descanso Pérgola TIPO 1</v>
      </c>
      <c r="O978" s="144"/>
      <c r="P978" s="150">
        <f t="shared" si="22"/>
        <v>6</v>
      </c>
      <c r="Q978" s="150"/>
      <c r="R978" s="47"/>
      <c r="S978" s="47"/>
    </row>
    <row r="979" spans="2:19" ht="31.5" customHeight="1" x14ac:dyDescent="0.3">
      <c r="B979" s="100" t="s">
        <v>135</v>
      </c>
      <c r="C979" s="136"/>
      <c r="D979" s="136"/>
      <c r="E979" s="136"/>
      <c r="F979" s="136"/>
      <c r="G979" s="136"/>
      <c r="H979" s="136" t="s">
        <v>385</v>
      </c>
      <c r="I979" s="136"/>
      <c r="J979" s="136">
        <f t="shared" si="24"/>
        <v>0</v>
      </c>
      <c r="K979" s="136"/>
      <c r="L979" s="136">
        <f t="shared" si="25"/>
        <v>0</v>
      </c>
      <c r="M979" s="136"/>
      <c r="N979" s="136">
        <f t="shared" si="26"/>
        <v>0</v>
      </c>
      <c r="O979" s="136"/>
      <c r="P979" s="136">
        <f t="shared" si="22"/>
        <v>0</v>
      </c>
      <c r="Q979" s="143"/>
      <c r="R979" s="47"/>
      <c r="S979" s="47"/>
    </row>
    <row r="980" spans="2:19" ht="31.5" customHeight="1" x14ac:dyDescent="0.3">
      <c r="B980" s="373" t="s">
        <v>136</v>
      </c>
      <c r="C980" s="374"/>
      <c r="D980" s="374"/>
      <c r="E980" s="375"/>
      <c r="F980" s="367" t="s">
        <v>36</v>
      </c>
      <c r="G980" s="367"/>
      <c r="H980" s="367" t="s">
        <v>36</v>
      </c>
      <c r="I980" s="367"/>
      <c r="J980" s="376" t="str">
        <f t="shared" si="24"/>
        <v>Área de Camping   A= 120.00 .m2</v>
      </c>
      <c r="K980" s="377"/>
      <c r="L980" s="367">
        <f t="shared" si="25"/>
        <v>1</v>
      </c>
      <c r="M980" s="367"/>
      <c r="N980" s="144" t="str">
        <f t="shared" si="26"/>
        <v>Área de Camping   A= 120.00 .m2</v>
      </c>
      <c r="O980" s="144"/>
      <c r="P980" s="150">
        <f t="shared" si="22"/>
        <v>1</v>
      </c>
      <c r="Q980" s="150"/>
      <c r="R980" s="47"/>
      <c r="S980" s="47"/>
    </row>
    <row r="981" spans="2:19" ht="31.5" customHeight="1" x14ac:dyDescent="0.3">
      <c r="B981" s="373" t="s">
        <v>137</v>
      </c>
      <c r="C981" s="374"/>
      <c r="D981" s="374"/>
      <c r="E981" s="375"/>
      <c r="F981" s="367" t="s">
        <v>36</v>
      </c>
      <c r="G981" s="367"/>
      <c r="H981" s="367" t="s">
        <v>36</v>
      </c>
      <c r="I981" s="367"/>
      <c r="J981" s="376" t="str">
        <f t="shared" si="24"/>
        <v>Parador turístico   A= 700.00 m2</v>
      </c>
      <c r="K981" s="377"/>
      <c r="L981" s="367">
        <f t="shared" si="25"/>
        <v>1</v>
      </c>
      <c r="M981" s="367"/>
      <c r="N981" s="144" t="str">
        <f t="shared" si="26"/>
        <v>Parador turístico   A= 700.00 m2</v>
      </c>
      <c r="O981" s="144"/>
      <c r="P981" s="150">
        <f t="shared" si="22"/>
        <v>1</v>
      </c>
      <c r="Q981" s="150"/>
      <c r="R981" s="47"/>
      <c r="S981" s="47"/>
    </row>
    <row r="982" spans="2:19" ht="31.5" customHeight="1" x14ac:dyDescent="0.3">
      <c r="B982" s="373" t="s">
        <v>138</v>
      </c>
      <c r="C982" s="374"/>
      <c r="D982" s="374"/>
      <c r="E982" s="375"/>
      <c r="F982" s="367" t="s">
        <v>36</v>
      </c>
      <c r="G982" s="367"/>
      <c r="H982" s="367" t="s">
        <v>36</v>
      </c>
      <c r="I982" s="367"/>
      <c r="J982" s="376" t="str">
        <f t="shared" si="24"/>
        <v>Parador turístico   A= 350.00 m2</v>
      </c>
      <c r="K982" s="377"/>
      <c r="L982" s="367">
        <f t="shared" si="25"/>
        <v>1</v>
      </c>
      <c r="M982" s="367"/>
      <c r="N982" s="144" t="str">
        <f t="shared" si="26"/>
        <v>Parador turístico   A= 350.00 m2</v>
      </c>
      <c r="O982" s="144"/>
      <c r="P982" s="150">
        <f t="shared" si="22"/>
        <v>1</v>
      </c>
      <c r="Q982" s="150"/>
      <c r="R982" s="47"/>
      <c r="S982" s="47"/>
    </row>
    <row r="983" spans="2:19" ht="14.4" customHeight="1" x14ac:dyDescent="0.3">
      <c r="B983" s="133" t="s">
        <v>139</v>
      </c>
      <c r="C983" s="134"/>
      <c r="D983" s="134"/>
      <c r="E983" s="134"/>
      <c r="F983" s="134"/>
      <c r="G983" s="134"/>
      <c r="H983" s="134"/>
      <c r="I983" s="134"/>
      <c r="J983" s="134"/>
      <c r="K983" s="134"/>
      <c r="L983" s="134"/>
      <c r="M983" s="134"/>
      <c r="N983" s="134"/>
      <c r="O983" s="134"/>
      <c r="P983" s="134"/>
      <c r="Q983" s="135"/>
      <c r="R983" s="47"/>
      <c r="S983" s="47"/>
    </row>
    <row r="984" spans="2:19" ht="31.5" customHeight="1" x14ac:dyDescent="0.3">
      <c r="B984" s="100" t="s">
        <v>39</v>
      </c>
      <c r="C984" s="136"/>
      <c r="D984" s="136"/>
      <c r="E984" s="136"/>
      <c r="F984" s="136"/>
      <c r="G984" s="136"/>
      <c r="H984" s="136" t="s">
        <v>385</v>
      </c>
      <c r="I984" s="136"/>
      <c r="J984" s="136">
        <f t="shared" si="24"/>
        <v>0</v>
      </c>
      <c r="K984" s="136"/>
      <c r="L984" s="136">
        <f t="shared" si="25"/>
        <v>0</v>
      </c>
      <c r="M984" s="136"/>
      <c r="N984" s="136">
        <f t="shared" si="26"/>
        <v>0</v>
      </c>
      <c r="O984" s="136"/>
      <c r="P984" s="136">
        <f t="shared" ref="P984:P1017" si="27">L984</f>
        <v>0</v>
      </c>
      <c r="Q984" s="143"/>
      <c r="R984" s="47"/>
      <c r="S984" s="47"/>
    </row>
    <row r="985" spans="2:19" ht="31.5" customHeight="1" x14ac:dyDescent="0.3">
      <c r="B985" s="373" t="s">
        <v>204</v>
      </c>
      <c r="C985" s="374"/>
      <c r="D985" s="374"/>
      <c r="E985" s="375"/>
      <c r="F985" s="367" t="s">
        <v>178</v>
      </c>
      <c r="G985" s="367"/>
      <c r="H985" s="367" t="s">
        <v>178</v>
      </c>
      <c r="I985" s="367"/>
      <c r="J985" s="376" t="str">
        <f t="shared" si="24"/>
        <v>Señal INTERPRETACIÓN TIPO PEDESTAL</v>
      </c>
      <c r="K985" s="377"/>
      <c r="L985" s="367">
        <f t="shared" si="25"/>
        <v>3</v>
      </c>
      <c r="M985" s="367"/>
      <c r="N985" s="144" t="str">
        <f t="shared" si="26"/>
        <v>Señal INTERPRETACIÓN TIPO PEDESTAL</v>
      </c>
      <c r="O985" s="144"/>
      <c r="P985" s="150">
        <f t="shared" si="27"/>
        <v>3</v>
      </c>
      <c r="Q985" s="150"/>
      <c r="R985" s="47"/>
      <c r="S985" s="47"/>
    </row>
    <row r="986" spans="2:19" ht="14.4" customHeight="1" x14ac:dyDescent="0.3">
      <c r="B986" s="353" t="s">
        <v>205</v>
      </c>
      <c r="C986" s="354"/>
      <c r="D986" s="354"/>
      <c r="E986" s="355"/>
      <c r="F986" s="367" t="s">
        <v>178</v>
      </c>
      <c r="G986" s="367"/>
      <c r="H986" s="367" t="s">
        <v>178</v>
      </c>
      <c r="I986" s="367"/>
      <c r="J986" s="376" t="str">
        <f t="shared" si="24"/>
        <v xml:space="preserve">Señal TIPO INFORMATIVA SERIE C-6 </v>
      </c>
      <c r="K986" s="377"/>
      <c r="L986" s="367">
        <f t="shared" si="25"/>
        <v>4</v>
      </c>
      <c r="M986" s="367"/>
      <c r="N986" s="144" t="str">
        <f t="shared" si="26"/>
        <v xml:space="preserve">Señal TIPO INFORMATIVA SERIE C-6 </v>
      </c>
      <c r="O986" s="144"/>
      <c r="P986" s="150">
        <f t="shared" si="27"/>
        <v>4</v>
      </c>
      <c r="Q986" s="150"/>
      <c r="R986" s="47"/>
      <c r="S986" s="47"/>
    </row>
    <row r="987" spans="2:19" ht="31.5" customHeight="1" x14ac:dyDescent="0.3">
      <c r="B987" s="356">
        <v>0</v>
      </c>
      <c r="C987" s="357"/>
      <c r="D987" s="357"/>
      <c r="E987" s="358"/>
      <c r="F987" s="367" t="s">
        <v>178</v>
      </c>
      <c r="G987" s="367"/>
      <c r="H987" s="367" t="s">
        <v>178</v>
      </c>
      <c r="I987" s="367"/>
      <c r="J987" s="376" t="str">
        <f t="shared" si="24"/>
        <v>Señal TIPO INFORMATIVA SERIE B-4</v>
      </c>
      <c r="K987" s="377"/>
      <c r="L987" s="367">
        <f t="shared" si="25"/>
        <v>4</v>
      </c>
      <c r="M987" s="367"/>
      <c r="N987" s="144" t="str">
        <f t="shared" si="26"/>
        <v>Señal TIPO INFORMATIVA SERIE B-4</v>
      </c>
      <c r="O987" s="144"/>
      <c r="P987" s="150">
        <f t="shared" si="27"/>
        <v>4</v>
      </c>
      <c r="Q987" s="150"/>
      <c r="R987" s="47"/>
      <c r="S987" s="47"/>
    </row>
    <row r="988" spans="2:19" ht="14.4" customHeight="1" x14ac:dyDescent="0.3">
      <c r="B988" s="373" t="s">
        <v>140</v>
      </c>
      <c r="C988" s="374"/>
      <c r="D988" s="374"/>
      <c r="E988" s="375"/>
      <c r="F988" s="367" t="s">
        <v>36</v>
      </c>
      <c r="G988" s="367"/>
      <c r="H988" s="367" t="s">
        <v>36</v>
      </c>
      <c r="I988" s="367"/>
      <c r="J988" s="376" t="str">
        <f t="shared" si="24"/>
        <v>Caseta de Información A= 16.00 m2</v>
      </c>
      <c r="K988" s="377"/>
      <c r="L988" s="367">
        <f t="shared" si="25"/>
        <v>1</v>
      </c>
      <c r="M988" s="367"/>
      <c r="N988" s="144" t="str">
        <f t="shared" si="26"/>
        <v>Caseta de Información A= 16.00 m2</v>
      </c>
      <c r="O988" s="144"/>
      <c r="P988" s="150">
        <f t="shared" si="27"/>
        <v>1</v>
      </c>
      <c r="Q988" s="150"/>
      <c r="R988" s="47"/>
      <c r="S988" s="47"/>
    </row>
    <row r="989" spans="2:19" ht="31.5" customHeight="1" x14ac:dyDescent="0.3">
      <c r="B989" s="100" t="s">
        <v>188</v>
      </c>
      <c r="C989" s="136"/>
      <c r="D989" s="136"/>
      <c r="E989" s="136"/>
      <c r="F989" s="136"/>
      <c r="G989" s="136"/>
      <c r="H989" s="136" t="s">
        <v>385</v>
      </c>
      <c r="I989" s="136"/>
      <c r="J989" s="136">
        <f t="shared" si="24"/>
        <v>0</v>
      </c>
      <c r="K989" s="136"/>
      <c r="L989" s="136">
        <f t="shared" si="25"/>
        <v>0</v>
      </c>
      <c r="M989" s="136"/>
      <c r="N989" s="136">
        <f t="shared" si="26"/>
        <v>0</v>
      </c>
      <c r="O989" s="136"/>
      <c r="P989" s="136">
        <f t="shared" si="27"/>
        <v>0</v>
      </c>
      <c r="Q989" s="143"/>
      <c r="R989" s="47"/>
      <c r="S989" s="47"/>
    </row>
    <row r="990" spans="2:19" ht="31.5" customHeight="1" x14ac:dyDescent="0.3">
      <c r="B990" s="353" t="s">
        <v>206</v>
      </c>
      <c r="C990" s="354"/>
      <c r="D990" s="354"/>
      <c r="E990" s="355"/>
      <c r="F990" s="367" t="s">
        <v>178</v>
      </c>
      <c r="G990" s="367"/>
      <c r="H990" s="367" t="s">
        <v>178</v>
      </c>
      <c r="I990" s="367"/>
      <c r="J990" s="376" t="str">
        <f t="shared" si="24"/>
        <v>Señal TIPO orientación O1</v>
      </c>
      <c r="K990" s="377"/>
      <c r="L990" s="367">
        <f t="shared" si="25"/>
        <v>4</v>
      </c>
      <c r="M990" s="367"/>
      <c r="N990" s="144" t="str">
        <f t="shared" si="26"/>
        <v>Señal TIPO orientación O1</v>
      </c>
      <c r="O990" s="144"/>
      <c r="P990" s="150">
        <f t="shared" si="27"/>
        <v>4</v>
      </c>
      <c r="Q990" s="150"/>
      <c r="R990" s="47"/>
      <c r="S990" s="47"/>
    </row>
    <row r="991" spans="2:19" ht="31.5" customHeight="1" x14ac:dyDescent="0.3">
      <c r="B991" s="356">
        <v>0</v>
      </c>
      <c r="C991" s="357"/>
      <c r="D991" s="357"/>
      <c r="E991" s="358"/>
      <c r="F991" s="367" t="s">
        <v>178</v>
      </c>
      <c r="G991" s="367"/>
      <c r="H991" s="367" t="s">
        <v>178</v>
      </c>
      <c r="I991" s="367"/>
      <c r="J991" s="376" t="str">
        <f t="shared" si="24"/>
        <v xml:space="preserve">Señal TIPO SERIE C-6 </v>
      </c>
      <c r="K991" s="377"/>
      <c r="L991" s="367">
        <f t="shared" si="25"/>
        <v>4</v>
      </c>
      <c r="M991" s="367"/>
      <c r="N991" s="144" t="str">
        <f t="shared" si="26"/>
        <v xml:space="preserve">Señal TIPO SERIE C-6 </v>
      </c>
      <c r="O991" s="144"/>
      <c r="P991" s="150">
        <f t="shared" si="27"/>
        <v>4</v>
      </c>
      <c r="Q991" s="150"/>
      <c r="R991" s="47"/>
      <c r="S991" s="47"/>
    </row>
    <row r="992" spans="2:19" ht="14.4" customHeight="1" x14ac:dyDescent="0.3">
      <c r="B992" s="100" t="s">
        <v>48</v>
      </c>
      <c r="C992" s="136"/>
      <c r="D992" s="136"/>
      <c r="E992" s="136"/>
      <c r="F992" s="136"/>
      <c r="G992" s="136"/>
      <c r="H992" s="136" t="s">
        <v>385</v>
      </c>
      <c r="I992" s="136"/>
      <c r="J992" s="136">
        <f t="shared" si="24"/>
        <v>0</v>
      </c>
      <c r="K992" s="136"/>
      <c r="L992" s="136">
        <f t="shared" si="25"/>
        <v>0</v>
      </c>
      <c r="M992" s="136"/>
      <c r="N992" s="136">
        <f t="shared" si="26"/>
        <v>0</v>
      </c>
      <c r="O992" s="136"/>
      <c r="P992" s="136">
        <f t="shared" si="27"/>
        <v>0</v>
      </c>
      <c r="Q992" s="143"/>
      <c r="R992" s="47"/>
      <c r="S992" s="47"/>
    </row>
    <row r="993" spans="2:19" ht="31.5" customHeight="1" x14ac:dyDescent="0.3">
      <c r="B993" s="373" t="s">
        <v>141</v>
      </c>
      <c r="C993" s="374"/>
      <c r="D993" s="374"/>
      <c r="E993" s="375"/>
      <c r="F993" s="367" t="s">
        <v>36</v>
      </c>
      <c r="G993" s="367"/>
      <c r="H993" s="367" t="s">
        <v>36</v>
      </c>
      <c r="I993" s="367"/>
      <c r="J993" s="376" t="str">
        <f t="shared" si="24"/>
        <v xml:space="preserve"> Metros Lineales</v>
      </c>
      <c r="K993" s="377"/>
      <c r="L993" s="367">
        <f t="shared" si="25"/>
        <v>225</v>
      </c>
      <c r="M993" s="367"/>
      <c r="N993" s="144" t="str">
        <f t="shared" si="26"/>
        <v xml:space="preserve"> Metros Lineales</v>
      </c>
      <c r="O993" s="144"/>
      <c r="P993" s="150">
        <f t="shared" si="27"/>
        <v>225</v>
      </c>
      <c r="Q993" s="150"/>
      <c r="R993" s="47"/>
      <c r="S993" s="47"/>
    </row>
    <row r="994" spans="2:19" ht="31.5" customHeight="1" x14ac:dyDescent="0.3">
      <c r="B994" s="100" t="s">
        <v>52</v>
      </c>
      <c r="C994" s="136"/>
      <c r="D994" s="136"/>
      <c r="E994" s="136"/>
      <c r="F994" s="136"/>
      <c r="G994" s="136"/>
      <c r="H994" s="136" t="s">
        <v>385</v>
      </c>
      <c r="I994" s="136"/>
      <c r="J994" s="136">
        <f t="shared" si="24"/>
        <v>0</v>
      </c>
      <c r="K994" s="136"/>
      <c r="L994" s="136">
        <f t="shared" si="25"/>
        <v>0</v>
      </c>
      <c r="M994" s="136"/>
      <c r="N994" s="136">
        <f t="shared" si="26"/>
        <v>0</v>
      </c>
      <c r="O994" s="136"/>
      <c r="P994" s="136">
        <f t="shared" si="27"/>
        <v>0</v>
      </c>
      <c r="Q994" s="143"/>
      <c r="R994" s="47"/>
      <c r="S994" s="47"/>
    </row>
    <row r="995" spans="2:19" ht="31.5" customHeight="1" x14ac:dyDescent="0.3">
      <c r="B995" s="373" t="s">
        <v>142</v>
      </c>
      <c r="C995" s="374"/>
      <c r="D995" s="374"/>
      <c r="E995" s="375"/>
      <c r="F995" s="367" t="s">
        <v>36</v>
      </c>
      <c r="G995" s="367"/>
      <c r="H995" s="367" t="s">
        <v>36</v>
      </c>
      <c r="I995" s="367"/>
      <c r="J995" s="376" t="str">
        <f t="shared" si="24"/>
        <v>Estacionamiento A= 1081.50 m2</v>
      </c>
      <c r="K995" s="377"/>
      <c r="L995" s="367">
        <f t="shared" si="25"/>
        <v>1</v>
      </c>
      <c r="M995" s="367"/>
      <c r="N995" s="144" t="str">
        <f t="shared" si="26"/>
        <v>Estacionamiento A= 1081.50 m2</v>
      </c>
      <c r="O995" s="144"/>
      <c r="P995" s="150">
        <f t="shared" si="27"/>
        <v>1</v>
      </c>
      <c r="Q995" s="150"/>
      <c r="R995" s="47"/>
      <c r="S995" s="47"/>
    </row>
    <row r="996" spans="2:19" ht="31.5" customHeight="1" x14ac:dyDescent="0.3">
      <c r="B996" s="373" t="s">
        <v>143</v>
      </c>
      <c r="C996" s="374"/>
      <c r="D996" s="374"/>
      <c r="E996" s="375"/>
      <c r="F996" s="367" t="s">
        <v>36</v>
      </c>
      <c r="G996" s="367"/>
      <c r="H996" s="367" t="s">
        <v>36</v>
      </c>
      <c r="I996" s="367"/>
      <c r="J996" s="376" t="str">
        <f t="shared" si="24"/>
        <v>Estacionamiento   A= 100.00 m2</v>
      </c>
      <c r="K996" s="377"/>
      <c r="L996" s="367">
        <f t="shared" si="25"/>
        <v>1</v>
      </c>
      <c r="M996" s="367"/>
      <c r="N996" s="144" t="str">
        <f t="shared" si="26"/>
        <v>Estacionamiento   A= 100.00 m2</v>
      </c>
      <c r="O996" s="144"/>
      <c r="P996" s="150">
        <f t="shared" si="27"/>
        <v>1</v>
      </c>
      <c r="Q996" s="150"/>
      <c r="R996" s="47"/>
      <c r="S996" s="47"/>
    </row>
    <row r="997" spans="2:19" ht="31.5" customHeight="1" x14ac:dyDescent="0.3">
      <c r="B997" s="373" t="s">
        <v>144</v>
      </c>
      <c r="C997" s="374"/>
      <c r="D997" s="374"/>
      <c r="E997" s="375"/>
      <c r="F997" s="367" t="s">
        <v>36</v>
      </c>
      <c r="G997" s="367"/>
      <c r="H997" s="367" t="s">
        <v>36</v>
      </c>
      <c r="I997" s="367"/>
      <c r="J997" s="376" t="str">
        <f t="shared" si="24"/>
        <v>Estacionamiento   A= 100.00 m2</v>
      </c>
      <c r="K997" s="377"/>
      <c r="L997" s="367">
        <f t="shared" si="25"/>
        <v>1</v>
      </c>
      <c r="M997" s="367"/>
      <c r="N997" s="144" t="str">
        <f t="shared" si="26"/>
        <v>Estacionamiento   A= 100.00 m2</v>
      </c>
      <c r="O997" s="144"/>
      <c r="P997" s="150">
        <f t="shared" si="27"/>
        <v>1</v>
      </c>
      <c r="Q997" s="150"/>
      <c r="R997" s="47"/>
      <c r="S997" s="47"/>
    </row>
    <row r="998" spans="2:19" ht="14.4" customHeight="1" x14ac:dyDescent="0.3">
      <c r="B998" s="100" t="s">
        <v>56</v>
      </c>
      <c r="C998" s="136"/>
      <c r="D998" s="136"/>
      <c r="E998" s="136"/>
      <c r="F998" s="136"/>
      <c r="G998" s="136"/>
      <c r="H998" s="136" t="s">
        <v>385</v>
      </c>
      <c r="I998" s="136"/>
      <c r="J998" s="136">
        <f t="shared" si="24"/>
        <v>0</v>
      </c>
      <c r="K998" s="136"/>
      <c r="L998" s="136">
        <f t="shared" si="25"/>
        <v>0</v>
      </c>
      <c r="M998" s="136"/>
      <c r="N998" s="136">
        <f t="shared" si="26"/>
        <v>0</v>
      </c>
      <c r="O998" s="136"/>
      <c r="P998" s="136">
        <f t="shared" si="27"/>
        <v>0</v>
      </c>
      <c r="Q998" s="143"/>
      <c r="R998" s="47"/>
      <c r="S998" s="47"/>
    </row>
    <row r="999" spans="2:19" ht="31.5" customHeight="1" x14ac:dyDescent="0.3">
      <c r="B999" s="373" t="s">
        <v>145</v>
      </c>
      <c r="C999" s="374"/>
      <c r="D999" s="374"/>
      <c r="E999" s="375"/>
      <c r="F999" s="367" t="s">
        <v>36</v>
      </c>
      <c r="G999" s="367"/>
      <c r="H999" s="367" t="s">
        <v>36</v>
      </c>
      <c r="I999" s="367"/>
      <c r="J999" s="376" t="str">
        <f>L624</f>
        <v>Muros de Interpretación A= 10.00 m2</v>
      </c>
      <c r="K999" s="377"/>
      <c r="L999" s="367">
        <f>H624</f>
        <v>1</v>
      </c>
      <c r="M999" s="367"/>
      <c r="N999" s="144" t="str">
        <f>J999</f>
        <v>Muros de Interpretación A= 10.00 m2</v>
      </c>
      <c r="O999" s="144"/>
      <c r="P999" s="150">
        <f t="shared" si="27"/>
        <v>1</v>
      </c>
      <c r="Q999" s="150"/>
      <c r="R999" s="47"/>
      <c r="S999" s="47"/>
    </row>
    <row r="1000" spans="2:19" ht="14.4" customHeight="1" x14ac:dyDescent="0.3">
      <c r="B1000" s="373" t="s">
        <v>146</v>
      </c>
      <c r="C1000" s="374"/>
      <c r="D1000" s="374"/>
      <c r="E1000" s="375"/>
      <c r="F1000" s="367" t="s">
        <v>36</v>
      </c>
      <c r="G1000" s="367"/>
      <c r="H1000" s="367" t="s">
        <v>36</v>
      </c>
      <c r="I1000" s="367"/>
      <c r="J1000" s="376" t="str">
        <f>L625</f>
        <v>Muros de Interpretación A= 10.00 m2</v>
      </c>
      <c r="K1000" s="377"/>
      <c r="L1000" s="367">
        <f>H625</f>
        <v>2</v>
      </c>
      <c r="M1000" s="367"/>
      <c r="N1000" s="144" t="str">
        <f>J1000</f>
        <v>Muros de Interpretación A= 10.00 m2</v>
      </c>
      <c r="O1000" s="144"/>
      <c r="P1000" s="150">
        <f t="shared" si="27"/>
        <v>2</v>
      </c>
      <c r="Q1000" s="150"/>
      <c r="R1000" s="47"/>
      <c r="S1000" s="47"/>
    </row>
    <row r="1001" spans="2:19" ht="31.5" customHeight="1" x14ac:dyDescent="0.3">
      <c r="B1001" s="373" t="s">
        <v>147</v>
      </c>
      <c r="C1001" s="374"/>
      <c r="D1001" s="374"/>
      <c r="E1001" s="375"/>
      <c r="F1001" s="367" t="s">
        <v>36</v>
      </c>
      <c r="G1001" s="367"/>
      <c r="H1001" s="367" t="s">
        <v>36</v>
      </c>
      <c r="I1001" s="367"/>
      <c r="J1001" s="376" t="str">
        <f>L626</f>
        <v>Muros de Interpretación A= 10.00 m2</v>
      </c>
      <c r="K1001" s="377"/>
      <c r="L1001" s="367">
        <f>H626</f>
        <v>2</v>
      </c>
      <c r="M1001" s="367"/>
      <c r="N1001" s="144" t="str">
        <f>J1001</f>
        <v>Muros de Interpretación A= 10.00 m2</v>
      </c>
      <c r="O1001" s="144"/>
      <c r="P1001" s="150">
        <f t="shared" si="27"/>
        <v>2</v>
      </c>
      <c r="Q1001" s="150"/>
      <c r="R1001" s="47"/>
      <c r="S1001" s="47"/>
    </row>
    <row r="1002" spans="2:19" ht="31.5" customHeight="1" x14ac:dyDescent="0.3">
      <c r="B1002" s="373" t="s">
        <v>148</v>
      </c>
      <c r="C1002" s="374"/>
      <c r="D1002" s="374"/>
      <c r="E1002" s="375"/>
      <c r="F1002" s="367" t="s">
        <v>36</v>
      </c>
      <c r="G1002" s="367"/>
      <c r="H1002" s="367" t="s">
        <v>36</v>
      </c>
      <c r="I1002" s="367"/>
      <c r="J1002" s="376" t="str">
        <f>L627</f>
        <v>Muros de Interpretación A= 10.00 m2</v>
      </c>
      <c r="K1002" s="377"/>
      <c r="L1002" s="367">
        <f>H627</f>
        <v>4</v>
      </c>
      <c r="M1002" s="367"/>
      <c r="N1002" s="144" t="str">
        <f>J1002</f>
        <v>Muros de Interpretación A= 10.00 m2</v>
      </c>
      <c r="O1002" s="144"/>
      <c r="P1002" s="150">
        <f t="shared" si="27"/>
        <v>4</v>
      </c>
      <c r="Q1002" s="150"/>
      <c r="R1002" s="47"/>
      <c r="S1002" s="47"/>
    </row>
    <row r="1003" spans="2:19" ht="31.5" customHeight="1" x14ac:dyDescent="0.3">
      <c r="B1003" s="373" t="s">
        <v>149</v>
      </c>
      <c r="C1003" s="374"/>
      <c r="D1003" s="374"/>
      <c r="E1003" s="375"/>
      <c r="F1003" s="367" t="s">
        <v>36</v>
      </c>
      <c r="G1003" s="367"/>
      <c r="H1003" s="367" t="s">
        <v>36</v>
      </c>
      <c r="I1003" s="367"/>
      <c r="J1003" s="376" t="str">
        <f>L628</f>
        <v>Centro de Interpretación   A= 500.00 m2</v>
      </c>
      <c r="K1003" s="377"/>
      <c r="L1003" s="367">
        <f>H628</f>
        <v>1</v>
      </c>
      <c r="M1003" s="367"/>
      <c r="N1003" s="144" t="str">
        <f>J1003</f>
        <v>Centro de Interpretación   A= 500.00 m2</v>
      </c>
      <c r="O1003" s="144"/>
      <c r="P1003" s="150">
        <f t="shared" si="27"/>
        <v>1</v>
      </c>
      <c r="Q1003" s="150"/>
      <c r="R1003" s="47"/>
      <c r="S1003" s="47"/>
    </row>
    <row r="1004" spans="2:19" ht="31.5" customHeight="1" x14ac:dyDescent="0.3">
      <c r="B1004" s="100" t="s">
        <v>150</v>
      </c>
      <c r="C1004" s="136"/>
      <c r="D1004" s="136"/>
      <c r="E1004" s="136"/>
      <c r="F1004" s="136"/>
      <c r="G1004" s="136"/>
      <c r="H1004" s="136" t="s">
        <v>385</v>
      </c>
      <c r="I1004" s="136"/>
      <c r="J1004" s="136">
        <f t="shared" si="24"/>
        <v>0</v>
      </c>
      <c r="K1004" s="136"/>
      <c r="L1004" s="136">
        <f t="shared" si="25"/>
        <v>0</v>
      </c>
      <c r="M1004" s="136"/>
      <c r="N1004" s="136">
        <f t="shared" si="26"/>
        <v>0</v>
      </c>
      <c r="O1004" s="136"/>
      <c r="P1004" s="136">
        <f t="shared" si="27"/>
        <v>0</v>
      </c>
      <c r="Q1004" s="143"/>
      <c r="R1004" s="47"/>
      <c r="S1004" s="47"/>
    </row>
    <row r="1005" spans="2:19" ht="31.5" customHeight="1" x14ac:dyDescent="0.3">
      <c r="B1005" s="373" t="s">
        <v>151</v>
      </c>
      <c r="C1005" s="374"/>
      <c r="D1005" s="374"/>
      <c r="E1005" s="375"/>
      <c r="F1005" s="367" t="s">
        <v>36</v>
      </c>
      <c r="G1005" s="367"/>
      <c r="H1005" s="367" t="s">
        <v>36</v>
      </c>
      <c r="I1005" s="367"/>
      <c r="J1005" s="376" t="str">
        <f>L630</f>
        <v>Metros Lineales</v>
      </c>
      <c r="K1005" s="377"/>
      <c r="L1005" s="367">
        <f>H630</f>
        <v>740</v>
      </c>
      <c r="M1005" s="367"/>
      <c r="N1005" s="144" t="str">
        <f>J1005</f>
        <v>Metros Lineales</v>
      </c>
      <c r="O1005" s="144"/>
      <c r="P1005" s="150">
        <f t="shared" si="27"/>
        <v>740</v>
      </c>
      <c r="Q1005" s="150"/>
      <c r="R1005" s="47"/>
      <c r="S1005" s="47"/>
    </row>
    <row r="1006" spans="2:19" ht="14.4" customHeight="1" x14ac:dyDescent="0.3">
      <c r="B1006" s="100" t="s">
        <v>67</v>
      </c>
      <c r="C1006" s="136"/>
      <c r="D1006" s="136"/>
      <c r="E1006" s="136"/>
      <c r="F1006" s="136"/>
      <c r="G1006" s="136"/>
      <c r="H1006" s="136" t="s">
        <v>385</v>
      </c>
      <c r="I1006" s="136"/>
      <c r="J1006" s="136">
        <f t="shared" si="24"/>
        <v>0</v>
      </c>
      <c r="K1006" s="136"/>
      <c r="L1006" s="136">
        <f t="shared" si="25"/>
        <v>0</v>
      </c>
      <c r="M1006" s="136"/>
      <c r="N1006" s="136">
        <f t="shared" si="26"/>
        <v>0</v>
      </c>
      <c r="O1006" s="136"/>
      <c r="P1006" s="136">
        <f t="shared" si="27"/>
        <v>0</v>
      </c>
      <c r="Q1006" s="143"/>
      <c r="R1006" s="47"/>
      <c r="S1006" s="47"/>
    </row>
    <row r="1007" spans="2:19" ht="31.5" customHeight="1" x14ac:dyDescent="0.3">
      <c r="B1007" s="373" t="s">
        <v>152</v>
      </c>
      <c r="C1007" s="374"/>
      <c r="D1007" s="374"/>
      <c r="E1007" s="375"/>
      <c r="F1007" s="367" t="s">
        <v>36</v>
      </c>
      <c r="G1007" s="367"/>
      <c r="H1007" s="367" t="s">
        <v>36</v>
      </c>
      <c r="I1007" s="367"/>
      <c r="J1007" s="376" t="str">
        <f>L632</f>
        <v>Parador de Descanso TIPO 3</v>
      </c>
      <c r="K1007" s="377"/>
      <c r="L1007" s="367">
        <f>H632</f>
        <v>2</v>
      </c>
      <c r="M1007" s="367"/>
      <c r="N1007" s="144" t="str">
        <f>J1007</f>
        <v>Parador de Descanso TIPO 3</v>
      </c>
      <c r="O1007" s="144"/>
      <c r="P1007" s="150">
        <f t="shared" si="27"/>
        <v>2</v>
      </c>
      <c r="Q1007" s="150"/>
      <c r="R1007" s="47"/>
      <c r="S1007" s="47"/>
    </row>
    <row r="1008" spans="2:19" ht="31.5" customHeight="1" x14ac:dyDescent="0.3">
      <c r="B1008" s="373" t="s">
        <v>153</v>
      </c>
      <c r="C1008" s="374"/>
      <c r="D1008" s="374"/>
      <c r="E1008" s="375"/>
      <c r="F1008" s="367" t="s">
        <v>36</v>
      </c>
      <c r="G1008" s="367"/>
      <c r="H1008" s="367" t="s">
        <v>36</v>
      </c>
      <c r="I1008" s="367"/>
      <c r="J1008" s="376" t="str">
        <f>L633</f>
        <v>Parador de Descanso TIPO 3</v>
      </c>
      <c r="K1008" s="377"/>
      <c r="L1008" s="367">
        <f>H633</f>
        <v>3</v>
      </c>
      <c r="M1008" s="367"/>
      <c r="N1008" s="144" t="str">
        <f>J1008</f>
        <v>Parador de Descanso TIPO 3</v>
      </c>
      <c r="O1008" s="144"/>
      <c r="P1008" s="150">
        <f t="shared" si="27"/>
        <v>3</v>
      </c>
      <c r="Q1008" s="150"/>
      <c r="R1008" s="47"/>
      <c r="S1008" s="47"/>
    </row>
    <row r="1009" spans="2:19" ht="31.5" customHeight="1" x14ac:dyDescent="0.3">
      <c r="B1009" s="373" t="s">
        <v>154</v>
      </c>
      <c r="C1009" s="374"/>
      <c r="D1009" s="374"/>
      <c r="E1009" s="375"/>
      <c r="F1009" s="367" t="s">
        <v>36</v>
      </c>
      <c r="G1009" s="367"/>
      <c r="H1009" s="367" t="s">
        <v>36</v>
      </c>
      <c r="I1009" s="367"/>
      <c r="J1009" s="376" t="str">
        <f>L634</f>
        <v>Parador de Descanso TIPO 1</v>
      </c>
      <c r="K1009" s="377"/>
      <c r="L1009" s="367">
        <f>H634</f>
        <v>1</v>
      </c>
      <c r="M1009" s="367"/>
      <c r="N1009" s="144" t="str">
        <f>J1009</f>
        <v>Parador de Descanso TIPO 1</v>
      </c>
      <c r="O1009" s="144"/>
      <c r="P1009" s="150">
        <f t="shared" si="27"/>
        <v>1</v>
      </c>
      <c r="Q1009" s="150"/>
      <c r="R1009" s="47"/>
      <c r="S1009" s="47"/>
    </row>
    <row r="1010" spans="2:19" ht="14.4" customHeight="1" x14ac:dyDescent="0.3">
      <c r="B1010" s="373" t="s">
        <v>155</v>
      </c>
      <c r="C1010" s="374"/>
      <c r="D1010" s="374"/>
      <c r="E1010" s="375"/>
      <c r="F1010" s="367" t="s">
        <v>36</v>
      </c>
      <c r="G1010" s="367"/>
      <c r="H1010" s="367" t="s">
        <v>36</v>
      </c>
      <c r="I1010" s="367"/>
      <c r="J1010" s="376" t="str">
        <f>L635</f>
        <v>Parador de Descanso TIPO 1</v>
      </c>
      <c r="K1010" s="377"/>
      <c r="L1010" s="367">
        <f>H635</f>
        <v>4</v>
      </c>
      <c r="M1010" s="367"/>
      <c r="N1010" s="144" t="str">
        <f>J1010</f>
        <v>Parador de Descanso TIPO 1</v>
      </c>
      <c r="O1010" s="144"/>
      <c r="P1010" s="150">
        <f t="shared" si="27"/>
        <v>4</v>
      </c>
      <c r="Q1010" s="150"/>
      <c r="R1010" s="47"/>
      <c r="S1010" s="47"/>
    </row>
    <row r="1011" spans="2:19" ht="31.5" customHeight="1" x14ac:dyDescent="0.3">
      <c r="B1011" s="373" t="s">
        <v>156</v>
      </c>
      <c r="C1011" s="374"/>
      <c r="D1011" s="374"/>
      <c r="E1011" s="375"/>
      <c r="F1011" s="367" t="s">
        <v>36</v>
      </c>
      <c r="G1011" s="367"/>
      <c r="H1011" s="367" t="s">
        <v>36</v>
      </c>
      <c r="I1011" s="367"/>
      <c r="J1011" s="376" t="str">
        <f>L636</f>
        <v>Parador de Descanso TIPO 1</v>
      </c>
      <c r="K1011" s="377"/>
      <c r="L1011" s="367">
        <f>H636</f>
        <v>1</v>
      </c>
      <c r="M1011" s="367"/>
      <c r="N1011" s="144" t="str">
        <f>J1011</f>
        <v>Parador de Descanso TIPO 1</v>
      </c>
      <c r="O1011" s="144"/>
      <c r="P1011" s="150">
        <f t="shared" si="27"/>
        <v>1</v>
      </c>
      <c r="Q1011" s="150"/>
      <c r="R1011" s="47"/>
      <c r="S1011" s="47"/>
    </row>
    <row r="1012" spans="2:19" ht="14.4" customHeight="1" x14ac:dyDescent="0.3">
      <c r="B1012" s="100" t="s">
        <v>135</v>
      </c>
      <c r="C1012" s="136"/>
      <c r="D1012" s="136"/>
      <c r="E1012" s="136"/>
      <c r="F1012" s="136"/>
      <c r="G1012" s="136"/>
      <c r="H1012" s="136" t="s">
        <v>385</v>
      </c>
      <c r="I1012" s="136"/>
      <c r="J1012" s="136">
        <f t="shared" si="24"/>
        <v>0</v>
      </c>
      <c r="K1012" s="136"/>
      <c r="L1012" s="136">
        <f t="shared" si="25"/>
        <v>0</v>
      </c>
      <c r="M1012" s="136"/>
      <c r="N1012" s="136">
        <f t="shared" si="26"/>
        <v>0</v>
      </c>
      <c r="O1012" s="136"/>
      <c r="P1012" s="136">
        <f t="shared" si="27"/>
        <v>0</v>
      </c>
      <c r="Q1012" s="143"/>
      <c r="R1012" s="47"/>
      <c r="S1012" s="47"/>
    </row>
    <row r="1013" spans="2:19" ht="14.4" customHeight="1" x14ac:dyDescent="0.3">
      <c r="B1013" s="373" t="s">
        <v>157</v>
      </c>
      <c r="C1013" s="374"/>
      <c r="D1013" s="374"/>
      <c r="E1013" s="375"/>
      <c r="F1013" s="367" t="s">
        <v>36</v>
      </c>
      <c r="G1013" s="367"/>
      <c r="H1013" s="367" t="s">
        <v>36</v>
      </c>
      <c r="I1013" s="367"/>
      <c r="J1013" s="376" t="str">
        <f>L638</f>
        <v>Mirador A= 800.00 m2</v>
      </c>
      <c r="K1013" s="377"/>
      <c r="L1013" s="367">
        <f>H638</f>
        <v>1</v>
      </c>
      <c r="M1013" s="367"/>
      <c r="N1013" s="144" t="str">
        <f>J1013</f>
        <v>Mirador A= 800.00 m2</v>
      </c>
      <c r="O1013" s="144"/>
      <c r="P1013" s="150">
        <f t="shared" si="27"/>
        <v>1</v>
      </c>
      <c r="Q1013" s="150"/>
      <c r="R1013" s="47"/>
      <c r="S1013" s="47"/>
    </row>
    <row r="1014" spans="2:19" ht="31.5" customHeight="1" x14ac:dyDescent="0.3">
      <c r="B1014" s="373" t="s">
        <v>158</v>
      </c>
      <c r="C1014" s="374"/>
      <c r="D1014" s="374"/>
      <c r="E1014" s="375"/>
      <c r="F1014" s="367" t="s">
        <v>36</v>
      </c>
      <c r="G1014" s="367"/>
      <c r="H1014" s="367" t="s">
        <v>36</v>
      </c>
      <c r="I1014" s="367"/>
      <c r="J1014" s="376" t="str">
        <f>L639</f>
        <v>Mirador  A= 150.00 m2</v>
      </c>
      <c r="K1014" s="377"/>
      <c r="L1014" s="367">
        <f>H639</f>
        <v>3</v>
      </c>
      <c r="M1014" s="367"/>
      <c r="N1014" s="144" t="str">
        <f>J1014</f>
        <v>Mirador  A= 150.00 m2</v>
      </c>
      <c r="O1014" s="144"/>
      <c r="P1014" s="150">
        <f t="shared" si="27"/>
        <v>3</v>
      </c>
      <c r="Q1014" s="150"/>
      <c r="R1014" s="47"/>
      <c r="S1014" s="47"/>
    </row>
    <row r="1015" spans="2:19" ht="31.5" customHeight="1" x14ac:dyDescent="0.3">
      <c r="B1015" s="373" t="s">
        <v>159</v>
      </c>
      <c r="C1015" s="374"/>
      <c r="D1015" s="374"/>
      <c r="E1015" s="375"/>
      <c r="F1015" s="367" t="s">
        <v>36</v>
      </c>
      <c r="G1015" s="367"/>
      <c r="H1015" s="367" t="s">
        <v>36</v>
      </c>
      <c r="I1015" s="367"/>
      <c r="J1015" s="376" t="str">
        <f>L640</f>
        <v>Mirador  A= 150.00 m2</v>
      </c>
      <c r="K1015" s="377"/>
      <c r="L1015" s="367">
        <f>H640</f>
        <v>1</v>
      </c>
      <c r="M1015" s="367"/>
      <c r="N1015" s="144" t="str">
        <f>J1015</f>
        <v>Mirador  A= 150.00 m2</v>
      </c>
      <c r="O1015" s="144"/>
      <c r="P1015" s="150">
        <f t="shared" si="27"/>
        <v>1</v>
      </c>
      <c r="Q1015" s="150"/>
      <c r="R1015" s="47"/>
      <c r="S1015" s="47"/>
    </row>
    <row r="1016" spans="2:19" ht="31.5" customHeight="1" x14ac:dyDescent="0.3">
      <c r="B1016" s="100" t="s">
        <v>77</v>
      </c>
      <c r="C1016" s="136"/>
      <c r="D1016" s="136"/>
      <c r="E1016" s="136"/>
      <c r="F1016" s="136"/>
      <c r="G1016" s="136"/>
      <c r="H1016" s="136" t="s">
        <v>385</v>
      </c>
      <c r="I1016" s="136"/>
      <c r="J1016" s="136">
        <f t="shared" si="24"/>
        <v>0</v>
      </c>
      <c r="K1016" s="136"/>
      <c r="L1016" s="136">
        <f t="shared" si="25"/>
        <v>0</v>
      </c>
      <c r="M1016" s="136"/>
      <c r="N1016" s="136">
        <f t="shared" si="26"/>
        <v>0</v>
      </c>
      <c r="O1016" s="136"/>
      <c r="P1016" s="136">
        <f t="shared" si="27"/>
        <v>0</v>
      </c>
      <c r="Q1016" s="143"/>
      <c r="R1016" s="47"/>
      <c r="S1016" s="47"/>
    </row>
    <row r="1017" spans="2:19" ht="31.5" customHeight="1" x14ac:dyDescent="0.3">
      <c r="B1017" s="373" t="s">
        <v>160</v>
      </c>
      <c r="C1017" s="374"/>
      <c r="D1017" s="374"/>
      <c r="E1017" s="375"/>
      <c r="F1017" s="367" t="s">
        <v>36</v>
      </c>
      <c r="G1017" s="367"/>
      <c r="H1017" s="367" t="s">
        <v>36</v>
      </c>
      <c r="I1017" s="367"/>
      <c r="J1017" s="376" t="str">
        <f>L642</f>
        <v>Área de Exposición Cultural    A= 200.00 m2</v>
      </c>
      <c r="K1017" s="377"/>
      <c r="L1017" s="367">
        <f>H642</f>
        <v>1</v>
      </c>
      <c r="M1017" s="367"/>
      <c r="N1017" s="144" t="str">
        <f>J1017</f>
        <v>Área de Exposición Cultural    A= 200.00 m2</v>
      </c>
      <c r="O1017" s="144"/>
      <c r="P1017" s="150">
        <f t="shared" si="27"/>
        <v>1</v>
      </c>
      <c r="Q1017" s="150"/>
      <c r="R1017" s="47"/>
      <c r="S1017" s="47"/>
    </row>
    <row r="1018" spans="2:19" ht="14.4" customHeight="1" x14ac:dyDescent="0.3">
      <c r="B1018" s="133" t="s">
        <v>161</v>
      </c>
      <c r="C1018" s="134"/>
      <c r="D1018" s="134"/>
      <c r="E1018" s="134"/>
      <c r="F1018" s="134"/>
      <c r="G1018" s="134"/>
      <c r="H1018" s="134"/>
      <c r="I1018" s="134"/>
      <c r="J1018" s="134"/>
      <c r="K1018" s="134"/>
      <c r="L1018" s="134"/>
      <c r="M1018" s="134"/>
      <c r="N1018" s="134"/>
      <c r="O1018" s="134"/>
      <c r="P1018" s="134"/>
      <c r="Q1018" s="135"/>
      <c r="R1018" s="47"/>
      <c r="S1018" s="47"/>
    </row>
    <row r="1019" spans="2:19" ht="31.5" customHeight="1" x14ac:dyDescent="0.3">
      <c r="B1019" s="100" t="s">
        <v>39</v>
      </c>
      <c r="C1019" s="136"/>
      <c r="D1019" s="136"/>
      <c r="E1019" s="136"/>
      <c r="F1019" s="136"/>
      <c r="G1019" s="136"/>
      <c r="H1019" s="136" t="s">
        <v>385</v>
      </c>
      <c r="I1019" s="136"/>
      <c r="J1019" s="136">
        <f t="shared" si="24"/>
        <v>0</v>
      </c>
      <c r="K1019" s="136"/>
      <c r="L1019" s="136">
        <f t="shared" si="25"/>
        <v>0</v>
      </c>
      <c r="M1019" s="136"/>
      <c r="N1019" s="136">
        <f t="shared" si="26"/>
        <v>0</v>
      </c>
      <c r="O1019" s="136"/>
      <c r="P1019" s="136">
        <f t="shared" ref="P1019:P1046" si="28">L1019</f>
        <v>0</v>
      </c>
      <c r="Q1019" s="143"/>
      <c r="R1019" s="47"/>
      <c r="S1019" s="47"/>
    </row>
    <row r="1020" spans="2:19" ht="49.5" customHeight="1" x14ac:dyDescent="0.3">
      <c r="B1020" s="353" t="s">
        <v>207</v>
      </c>
      <c r="C1020" s="354"/>
      <c r="D1020" s="354"/>
      <c r="E1020" s="355"/>
      <c r="F1020" s="367" t="s">
        <v>178</v>
      </c>
      <c r="G1020" s="367"/>
      <c r="H1020" s="367" t="s">
        <v>178</v>
      </c>
      <c r="I1020" s="367"/>
      <c r="J1020" s="376" t="str">
        <f>L645</f>
        <v xml:space="preserve">Señal de Orientación tipo O2 TRAMO PEATONAL </v>
      </c>
      <c r="K1020" s="377"/>
      <c r="L1020" s="367">
        <f>H645</f>
        <v>14</v>
      </c>
      <c r="M1020" s="367"/>
      <c r="N1020" s="144" t="str">
        <f>J1020</f>
        <v xml:space="preserve">Señal de Orientación tipo O2 TRAMO PEATONAL </v>
      </c>
      <c r="O1020" s="144"/>
      <c r="P1020" s="150">
        <f t="shared" si="28"/>
        <v>14</v>
      </c>
      <c r="Q1020" s="150"/>
      <c r="R1020" s="47"/>
      <c r="S1020" s="47"/>
    </row>
    <row r="1021" spans="2:19" ht="14.4" customHeight="1" x14ac:dyDescent="0.3">
      <c r="B1021" s="356">
        <v>0</v>
      </c>
      <c r="C1021" s="357"/>
      <c r="D1021" s="357"/>
      <c r="E1021" s="358"/>
      <c r="F1021" s="367" t="s">
        <v>178</v>
      </c>
      <c r="G1021" s="367"/>
      <c r="H1021" s="367" t="s">
        <v>178</v>
      </c>
      <c r="I1021" s="367"/>
      <c r="J1021" s="376" t="str">
        <f>L646</f>
        <v xml:space="preserve">Señal TIPO REFERENCIA TIPO FLECHA DE PIEDRA </v>
      </c>
      <c r="K1021" s="377"/>
      <c r="L1021" s="367">
        <f>H646</f>
        <v>20</v>
      </c>
      <c r="M1021" s="367"/>
      <c r="N1021" s="144" t="str">
        <f>J1021</f>
        <v xml:space="preserve">Señal TIPO REFERENCIA TIPO FLECHA DE PIEDRA </v>
      </c>
      <c r="O1021" s="144"/>
      <c r="P1021" s="150">
        <f t="shared" si="28"/>
        <v>20</v>
      </c>
      <c r="Q1021" s="150"/>
      <c r="R1021" s="47"/>
      <c r="S1021" s="47"/>
    </row>
    <row r="1022" spans="2:19" ht="31.5" customHeight="1" x14ac:dyDescent="0.3">
      <c r="B1022" s="373" t="s">
        <v>208</v>
      </c>
      <c r="C1022" s="374"/>
      <c r="D1022" s="374"/>
      <c r="E1022" s="375"/>
      <c r="F1022" s="367" t="s">
        <v>178</v>
      </c>
      <c r="G1022" s="367"/>
      <c r="H1022" s="367" t="s">
        <v>178</v>
      </c>
      <c r="I1022" s="367"/>
      <c r="J1022" s="376" t="str">
        <f>L647</f>
        <v xml:space="preserve"> Señal de Orientación tipo O1 </v>
      </c>
      <c r="K1022" s="377"/>
      <c r="L1022" s="367">
        <f>H647</f>
        <v>9</v>
      </c>
      <c r="M1022" s="367"/>
      <c r="N1022" s="144" t="str">
        <f>J1022</f>
        <v xml:space="preserve"> Señal de Orientación tipo O1 </v>
      </c>
      <c r="O1022" s="144"/>
      <c r="P1022" s="150">
        <f t="shared" si="28"/>
        <v>9</v>
      </c>
      <c r="Q1022" s="150"/>
      <c r="R1022" s="47"/>
      <c r="S1022" s="47"/>
    </row>
    <row r="1023" spans="2:19" ht="31.5" customHeight="1" x14ac:dyDescent="0.3">
      <c r="B1023" s="373" t="s">
        <v>162</v>
      </c>
      <c r="C1023" s="374"/>
      <c r="D1023" s="374"/>
      <c r="E1023" s="375"/>
      <c r="F1023" s="367" t="s">
        <v>36</v>
      </c>
      <c r="G1023" s="367"/>
      <c r="H1023" s="367" t="s">
        <v>36</v>
      </c>
      <c r="I1023" s="367"/>
      <c r="J1023" s="376" t="str">
        <f>L648</f>
        <v>Caseta de Información A= 16.00 m2</v>
      </c>
      <c r="K1023" s="377"/>
      <c r="L1023" s="367">
        <f>H648</f>
        <v>1</v>
      </c>
      <c r="M1023" s="367"/>
      <c r="N1023" s="144" t="str">
        <f>J1023</f>
        <v>Caseta de Información A= 16.00 m2</v>
      </c>
      <c r="O1023" s="144"/>
      <c r="P1023" s="150">
        <f t="shared" si="28"/>
        <v>1</v>
      </c>
      <c r="Q1023" s="150"/>
      <c r="R1023" s="47"/>
      <c r="S1023" s="47"/>
    </row>
    <row r="1024" spans="2:19" ht="31.5" customHeight="1" x14ac:dyDescent="0.3">
      <c r="B1024" s="100" t="s">
        <v>188</v>
      </c>
      <c r="C1024" s="136"/>
      <c r="D1024" s="136"/>
      <c r="E1024" s="136"/>
      <c r="F1024" s="136"/>
      <c r="G1024" s="136"/>
      <c r="H1024" s="136" t="s">
        <v>385</v>
      </c>
      <c r="I1024" s="136"/>
      <c r="J1024" s="136">
        <f t="shared" si="24"/>
        <v>0</v>
      </c>
      <c r="K1024" s="136"/>
      <c r="L1024" s="136">
        <f t="shared" si="25"/>
        <v>0</v>
      </c>
      <c r="M1024" s="136"/>
      <c r="N1024" s="136">
        <f t="shared" si="26"/>
        <v>0</v>
      </c>
      <c r="O1024" s="136"/>
      <c r="P1024" s="136">
        <f t="shared" si="28"/>
        <v>0</v>
      </c>
      <c r="Q1024" s="143"/>
      <c r="R1024" s="47"/>
      <c r="S1024" s="47"/>
    </row>
    <row r="1025" spans="2:19" ht="31.5" customHeight="1" x14ac:dyDescent="0.3">
      <c r="B1025" s="373" t="s">
        <v>209</v>
      </c>
      <c r="C1025" s="374"/>
      <c r="D1025" s="374"/>
      <c r="E1025" s="375"/>
      <c r="F1025" s="367" t="s">
        <v>178</v>
      </c>
      <c r="G1025" s="367"/>
      <c r="H1025" s="367" t="s">
        <v>178</v>
      </c>
      <c r="I1025" s="367"/>
      <c r="J1025" s="376" t="str">
        <f>L650</f>
        <v>Señal de Orientación tipo O1</v>
      </c>
      <c r="K1025" s="377"/>
      <c r="L1025" s="367">
        <f>H650</f>
        <v>10</v>
      </c>
      <c r="M1025" s="367"/>
      <c r="N1025" s="144" t="str">
        <f>J1025</f>
        <v>Señal de Orientación tipo O1</v>
      </c>
      <c r="O1025" s="144"/>
      <c r="P1025" s="150">
        <f t="shared" si="28"/>
        <v>10</v>
      </c>
      <c r="Q1025" s="150"/>
      <c r="R1025" s="47"/>
      <c r="S1025" s="47"/>
    </row>
    <row r="1026" spans="2:19" ht="31.5" customHeight="1" x14ac:dyDescent="0.3">
      <c r="B1026" s="373" t="s">
        <v>207</v>
      </c>
      <c r="C1026" s="374"/>
      <c r="D1026" s="374"/>
      <c r="E1026" s="375"/>
      <c r="F1026" s="367" t="s">
        <v>178</v>
      </c>
      <c r="G1026" s="367"/>
      <c r="H1026" s="367" t="s">
        <v>178</v>
      </c>
      <c r="I1026" s="367"/>
      <c r="J1026" s="376" t="str">
        <f>L651</f>
        <v>Señal de Orientación tipo O1</v>
      </c>
      <c r="K1026" s="377"/>
      <c r="L1026" s="367">
        <f>H651</f>
        <v>10</v>
      </c>
      <c r="M1026" s="367"/>
      <c r="N1026" s="144" t="str">
        <f>J1026</f>
        <v>Señal de Orientación tipo O1</v>
      </c>
      <c r="O1026" s="144"/>
      <c r="P1026" s="150">
        <f t="shared" si="28"/>
        <v>10</v>
      </c>
      <c r="Q1026" s="150"/>
      <c r="R1026" s="47"/>
      <c r="S1026" s="47"/>
    </row>
    <row r="1027" spans="2:19" ht="31.5" customHeight="1" x14ac:dyDescent="0.3">
      <c r="B1027" s="100" t="s">
        <v>56</v>
      </c>
      <c r="C1027" s="136"/>
      <c r="D1027" s="136"/>
      <c r="E1027" s="136"/>
      <c r="F1027" s="136"/>
      <c r="G1027" s="136"/>
      <c r="H1027" s="136" t="s">
        <v>385</v>
      </c>
      <c r="I1027" s="136"/>
      <c r="J1027" s="136">
        <f t="shared" si="24"/>
        <v>0</v>
      </c>
      <c r="K1027" s="136"/>
      <c r="L1027" s="136">
        <f t="shared" si="25"/>
        <v>0</v>
      </c>
      <c r="M1027" s="136"/>
      <c r="N1027" s="136">
        <f t="shared" si="26"/>
        <v>0</v>
      </c>
      <c r="O1027" s="136"/>
      <c r="P1027" s="136">
        <f t="shared" si="28"/>
        <v>0</v>
      </c>
      <c r="Q1027" s="143"/>
      <c r="R1027" s="47"/>
      <c r="S1027" s="47"/>
    </row>
    <row r="1028" spans="2:19" ht="31.5" customHeight="1" x14ac:dyDescent="0.3">
      <c r="B1028" s="373" t="s">
        <v>163</v>
      </c>
      <c r="C1028" s="374"/>
      <c r="D1028" s="374"/>
      <c r="E1028" s="375"/>
      <c r="F1028" s="367" t="s">
        <v>36</v>
      </c>
      <c r="G1028" s="367"/>
      <c r="H1028" s="367" t="s">
        <v>36</v>
      </c>
      <c r="I1028" s="367"/>
      <c r="J1028" s="376" t="str">
        <f t="shared" si="24"/>
        <v>Muros de Interpretación A= 10.00 m2</v>
      </c>
      <c r="K1028" s="377"/>
      <c r="L1028" s="367">
        <f t="shared" si="25"/>
        <v>2</v>
      </c>
      <c r="M1028" s="367"/>
      <c r="N1028" s="144" t="str">
        <f t="shared" si="26"/>
        <v>Muros de Interpretación A= 10.00 m2</v>
      </c>
      <c r="O1028" s="144"/>
      <c r="P1028" s="150">
        <f t="shared" si="28"/>
        <v>2</v>
      </c>
      <c r="Q1028" s="150"/>
      <c r="R1028" s="47"/>
      <c r="S1028" s="47"/>
    </row>
    <row r="1029" spans="2:19" ht="14.4" customHeight="1" x14ac:dyDescent="0.3">
      <c r="B1029" s="373" t="s">
        <v>164</v>
      </c>
      <c r="C1029" s="374"/>
      <c r="D1029" s="374"/>
      <c r="E1029" s="375"/>
      <c r="F1029" s="367" t="s">
        <v>36</v>
      </c>
      <c r="G1029" s="367"/>
      <c r="H1029" s="367" t="s">
        <v>36</v>
      </c>
      <c r="I1029" s="367"/>
      <c r="J1029" s="376" t="str">
        <f t="shared" si="24"/>
        <v>Muros de Interpretación A= 10.00 m2</v>
      </c>
      <c r="K1029" s="377"/>
      <c r="L1029" s="367">
        <f t="shared" si="25"/>
        <v>2</v>
      </c>
      <c r="M1029" s="367"/>
      <c r="N1029" s="144" t="str">
        <f t="shared" si="26"/>
        <v>Muros de Interpretación A= 10.00 m2</v>
      </c>
      <c r="O1029" s="144"/>
      <c r="P1029" s="150">
        <f t="shared" si="28"/>
        <v>2</v>
      </c>
      <c r="Q1029" s="150"/>
      <c r="R1029" s="47"/>
      <c r="S1029" s="47"/>
    </row>
    <row r="1030" spans="2:19" ht="54.75" customHeight="1" x14ac:dyDescent="0.3">
      <c r="B1030" s="373" t="s">
        <v>165</v>
      </c>
      <c r="C1030" s="374"/>
      <c r="D1030" s="374"/>
      <c r="E1030" s="375"/>
      <c r="F1030" s="367" t="s">
        <v>36</v>
      </c>
      <c r="G1030" s="367"/>
      <c r="H1030" s="367" t="s">
        <v>36</v>
      </c>
      <c r="I1030" s="367"/>
      <c r="J1030" s="376" t="str">
        <f t="shared" si="24"/>
        <v>Muros de Interpretación A= 10.00 m2</v>
      </c>
      <c r="K1030" s="377"/>
      <c r="L1030" s="367">
        <f t="shared" si="25"/>
        <v>2</v>
      </c>
      <c r="M1030" s="367"/>
      <c r="N1030" s="144" t="str">
        <f t="shared" si="26"/>
        <v>Muros de Interpretación A= 10.00 m2</v>
      </c>
      <c r="O1030" s="144"/>
      <c r="P1030" s="150">
        <f t="shared" si="28"/>
        <v>2</v>
      </c>
      <c r="Q1030" s="150"/>
      <c r="R1030" s="47"/>
      <c r="S1030" s="47"/>
    </row>
    <row r="1031" spans="2:19" ht="14.4" customHeight="1" x14ac:dyDescent="0.3">
      <c r="B1031" s="373" t="s">
        <v>166</v>
      </c>
      <c r="C1031" s="374"/>
      <c r="D1031" s="374"/>
      <c r="E1031" s="375"/>
      <c r="F1031" s="367" t="s">
        <v>36</v>
      </c>
      <c r="G1031" s="367"/>
      <c r="H1031" s="367" t="s">
        <v>36</v>
      </c>
      <c r="I1031" s="367"/>
      <c r="J1031" s="376" t="str">
        <f t="shared" si="24"/>
        <v>Muros de Interpretación A= 10.00 m2</v>
      </c>
      <c r="K1031" s="377"/>
      <c r="L1031" s="367">
        <f t="shared" si="25"/>
        <v>2</v>
      </c>
      <c r="M1031" s="367"/>
      <c r="N1031" s="144" t="str">
        <f t="shared" si="26"/>
        <v>Muros de Interpretación A= 10.00 m2</v>
      </c>
      <c r="O1031" s="144"/>
      <c r="P1031" s="150">
        <f t="shared" si="28"/>
        <v>2</v>
      </c>
      <c r="Q1031" s="150"/>
      <c r="R1031" s="47"/>
      <c r="S1031" s="47"/>
    </row>
    <row r="1032" spans="2:19" ht="53.25" customHeight="1" x14ac:dyDescent="0.3">
      <c r="B1032" s="373" t="s">
        <v>167</v>
      </c>
      <c r="C1032" s="374"/>
      <c r="D1032" s="374"/>
      <c r="E1032" s="375"/>
      <c r="F1032" s="367" t="s">
        <v>36</v>
      </c>
      <c r="G1032" s="367"/>
      <c r="H1032" s="367" t="s">
        <v>36</v>
      </c>
      <c r="I1032" s="367"/>
      <c r="J1032" s="376" t="str">
        <f t="shared" si="24"/>
        <v>Muros de Interpretación A= 10.00 m2</v>
      </c>
      <c r="K1032" s="377"/>
      <c r="L1032" s="367">
        <f t="shared" si="25"/>
        <v>2</v>
      </c>
      <c r="M1032" s="367"/>
      <c r="N1032" s="144" t="str">
        <f t="shared" si="26"/>
        <v>Muros de Interpretación A= 10.00 m2</v>
      </c>
      <c r="O1032" s="144"/>
      <c r="P1032" s="150">
        <f t="shared" si="28"/>
        <v>2</v>
      </c>
      <c r="Q1032" s="150"/>
      <c r="R1032" s="47"/>
      <c r="S1032" s="47"/>
    </row>
    <row r="1033" spans="2:19" ht="14.4" customHeight="1" x14ac:dyDescent="0.3">
      <c r="B1033" s="373" t="s">
        <v>168</v>
      </c>
      <c r="C1033" s="374"/>
      <c r="D1033" s="374"/>
      <c r="E1033" s="375"/>
      <c r="F1033" s="367" t="s">
        <v>36</v>
      </c>
      <c r="G1033" s="367"/>
      <c r="H1033" s="367" t="s">
        <v>36</v>
      </c>
      <c r="I1033" s="367"/>
      <c r="J1033" s="376" t="str">
        <f t="shared" si="24"/>
        <v>Muros de Interpretación A= 10.00 m2</v>
      </c>
      <c r="K1033" s="377"/>
      <c r="L1033" s="367">
        <f t="shared" si="25"/>
        <v>2</v>
      </c>
      <c r="M1033" s="367"/>
      <c r="N1033" s="144" t="str">
        <f t="shared" si="26"/>
        <v>Muros de Interpretación A= 10.00 m2</v>
      </c>
      <c r="O1033" s="144"/>
      <c r="P1033" s="150">
        <f t="shared" si="28"/>
        <v>2</v>
      </c>
      <c r="Q1033" s="150"/>
      <c r="R1033" s="47"/>
      <c r="S1033" s="47"/>
    </row>
    <row r="1034" spans="2:19" ht="31.5" customHeight="1" x14ac:dyDescent="0.3">
      <c r="B1034" s="373" t="s">
        <v>169</v>
      </c>
      <c r="C1034" s="374"/>
      <c r="D1034" s="374"/>
      <c r="E1034" s="375"/>
      <c r="F1034" s="367" t="s">
        <v>36</v>
      </c>
      <c r="G1034" s="367"/>
      <c r="H1034" s="367" t="s">
        <v>36</v>
      </c>
      <c r="I1034" s="367"/>
      <c r="J1034" s="376" t="str">
        <f t="shared" si="24"/>
        <v>Muros de Interpretación A= 10.00 m2</v>
      </c>
      <c r="K1034" s="377"/>
      <c r="L1034" s="367">
        <f t="shared" si="25"/>
        <v>2</v>
      </c>
      <c r="M1034" s="367"/>
      <c r="N1034" s="144" t="str">
        <f t="shared" si="26"/>
        <v>Muros de Interpretación A= 10.00 m2</v>
      </c>
      <c r="O1034" s="144"/>
      <c r="P1034" s="150">
        <f t="shared" si="28"/>
        <v>2</v>
      </c>
      <c r="Q1034" s="150"/>
      <c r="R1034" s="47"/>
      <c r="S1034" s="47"/>
    </row>
    <row r="1035" spans="2:19" ht="31.5" customHeight="1" x14ac:dyDescent="0.3">
      <c r="B1035" s="100" t="s">
        <v>150</v>
      </c>
      <c r="C1035" s="136"/>
      <c r="D1035" s="136"/>
      <c r="E1035" s="136"/>
      <c r="F1035" s="136"/>
      <c r="G1035" s="136"/>
      <c r="H1035" s="136" t="s">
        <v>385</v>
      </c>
      <c r="I1035" s="136"/>
      <c r="J1035" s="136">
        <f t="shared" si="24"/>
        <v>0</v>
      </c>
      <c r="K1035" s="136"/>
      <c r="L1035" s="136">
        <f t="shared" si="25"/>
        <v>0</v>
      </c>
      <c r="M1035" s="136"/>
      <c r="N1035" s="136">
        <f t="shared" si="26"/>
        <v>0</v>
      </c>
      <c r="O1035" s="136"/>
      <c r="P1035" s="136">
        <f t="shared" si="28"/>
        <v>0</v>
      </c>
      <c r="Q1035" s="143"/>
      <c r="R1035" s="47"/>
      <c r="S1035" s="47"/>
    </row>
    <row r="1036" spans="2:19" ht="31.5" customHeight="1" x14ac:dyDescent="0.3">
      <c r="B1036" s="373" t="s">
        <v>170</v>
      </c>
      <c r="C1036" s="374"/>
      <c r="D1036" s="374"/>
      <c r="E1036" s="375"/>
      <c r="F1036" s="367" t="s">
        <v>36</v>
      </c>
      <c r="G1036" s="367"/>
      <c r="H1036" s="367" t="s">
        <v>36</v>
      </c>
      <c r="I1036" s="367"/>
      <c r="J1036" s="376" t="str">
        <f t="shared" si="24"/>
        <v>Metros Lineales</v>
      </c>
      <c r="K1036" s="377"/>
      <c r="L1036" s="367">
        <f t="shared" si="25"/>
        <v>18970</v>
      </c>
      <c r="M1036" s="367"/>
      <c r="N1036" s="144" t="str">
        <f t="shared" si="26"/>
        <v>Metros Lineales</v>
      </c>
      <c r="O1036" s="144"/>
      <c r="P1036" s="150">
        <f t="shared" si="28"/>
        <v>18970</v>
      </c>
      <c r="Q1036" s="150"/>
      <c r="R1036" s="47"/>
      <c r="S1036" s="47"/>
    </row>
    <row r="1037" spans="2:19" ht="31.5" customHeight="1" x14ac:dyDescent="0.3">
      <c r="B1037" s="100" t="s">
        <v>67</v>
      </c>
      <c r="C1037" s="136"/>
      <c r="D1037" s="136"/>
      <c r="E1037" s="136"/>
      <c r="F1037" s="136"/>
      <c r="G1037" s="136"/>
      <c r="H1037" s="136" t="s">
        <v>385</v>
      </c>
      <c r="I1037" s="136"/>
      <c r="J1037" s="136">
        <f t="shared" si="24"/>
        <v>0</v>
      </c>
      <c r="K1037" s="136"/>
      <c r="L1037" s="136">
        <f t="shared" si="25"/>
        <v>0</v>
      </c>
      <c r="M1037" s="136"/>
      <c r="N1037" s="136">
        <f t="shared" si="26"/>
        <v>0</v>
      </c>
      <c r="O1037" s="136"/>
      <c r="P1037" s="136">
        <f t="shared" si="28"/>
        <v>0</v>
      </c>
      <c r="Q1037" s="143"/>
      <c r="R1037" s="47"/>
      <c r="S1037" s="47"/>
    </row>
    <row r="1038" spans="2:19" ht="14.4" customHeight="1" x14ac:dyDescent="0.3">
      <c r="B1038" s="373" t="s">
        <v>171</v>
      </c>
      <c r="C1038" s="374"/>
      <c r="D1038" s="374"/>
      <c r="E1038" s="375"/>
      <c r="F1038" s="367" t="s">
        <v>36</v>
      </c>
      <c r="G1038" s="367"/>
      <c r="H1038" s="367" t="s">
        <v>36</v>
      </c>
      <c r="I1038" s="367"/>
      <c r="J1038" s="376" t="str">
        <f t="shared" si="24"/>
        <v>Parador de Descanso TIPO 1</v>
      </c>
      <c r="K1038" s="377"/>
      <c r="L1038" s="367">
        <f t="shared" si="25"/>
        <v>10</v>
      </c>
      <c r="M1038" s="367"/>
      <c r="N1038" s="144" t="str">
        <f t="shared" si="26"/>
        <v>Parador de Descanso TIPO 1</v>
      </c>
      <c r="O1038" s="144"/>
      <c r="P1038" s="150">
        <f t="shared" si="28"/>
        <v>10</v>
      </c>
      <c r="Q1038" s="150"/>
      <c r="R1038" s="47"/>
      <c r="S1038" s="47"/>
    </row>
    <row r="1039" spans="2:19" ht="31.5" customHeight="1" x14ac:dyDescent="0.3">
      <c r="B1039" s="100" t="s">
        <v>135</v>
      </c>
      <c r="C1039" s="136"/>
      <c r="D1039" s="136"/>
      <c r="E1039" s="136"/>
      <c r="F1039" s="136"/>
      <c r="G1039" s="136"/>
      <c r="H1039" s="136" t="s">
        <v>385</v>
      </c>
      <c r="I1039" s="136"/>
      <c r="J1039" s="136">
        <f t="shared" si="24"/>
        <v>0</v>
      </c>
      <c r="K1039" s="136"/>
      <c r="L1039" s="136">
        <f t="shared" si="25"/>
        <v>0</v>
      </c>
      <c r="M1039" s="136"/>
      <c r="N1039" s="136">
        <f t="shared" si="26"/>
        <v>0</v>
      </c>
      <c r="O1039" s="136"/>
      <c r="P1039" s="136">
        <f t="shared" si="28"/>
        <v>0</v>
      </c>
      <c r="Q1039" s="143"/>
      <c r="R1039" s="47"/>
      <c r="S1039" s="47"/>
    </row>
    <row r="1040" spans="2:19" ht="31.5" customHeight="1" x14ac:dyDescent="0.3">
      <c r="B1040" s="373" t="s">
        <v>172</v>
      </c>
      <c r="C1040" s="374"/>
      <c r="D1040" s="374"/>
      <c r="E1040" s="375"/>
      <c r="F1040" s="367" t="s">
        <v>36</v>
      </c>
      <c r="G1040" s="367"/>
      <c r="H1040" s="367" t="s">
        <v>36</v>
      </c>
      <c r="I1040" s="367"/>
      <c r="J1040" s="376" t="str">
        <f>L665</f>
        <v>Mirador    A= 50.00 m2</v>
      </c>
      <c r="K1040" s="377"/>
      <c r="L1040" s="367">
        <f>H665</f>
        <v>1</v>
      </c>
      <c r="M1040" s="367"/>
      <c r="N1040" s="144" t="str">
        <f t="shared" si="26"/>
        <v>Mirador    A= 50.00 m2</v>
      </c>
      <c r="O1040" s="144"/>
      <c r="P1040" s="150">
        <f t="shared" si="28"/>
        <v>1</v>
      </c>
      <c r="Q1040" s="150"/>
      <c r="R1040" s="47"/>
      <c r="S1040" s="47"/>
    </row>
    <row r="1041" spans="2:19" ht="31.5" customHeight="1" x14ac:dyDescent="0.3">
      <c r="B1041" s="373" t="s">
        <v>173</v>
      </c>
      <c r="C1041" s="374"/>
      <c r="D1041" s="374"/>
      <c r="E1041" s="375"/>
      <c r="F1041" s="367" t="s">
        <v>36</v>
      </c>
      <c r="G1041" s="367"/>
      <c r="H1041" s="367" t="s">
        <v>36</v>
      </c>
      <c r="I1041" s="367"/>
      <c r="J1041" s="376" t="str">
        <f>L666</f>
        <v>Mirador    A= 50.00 m2</v>
      </c>
      <c r="K1041" s="377"/>
      <c r="L1041" s="367">
        <f>H666</f>
        <v>2</v>
      </c>
      <c r="M1041" s="367"/>
      <c r="N1041" s="144" t="str">
        <f t="shared" si="26"/>
        <v>Mirador    A= 50.00 m2</v>
      </c>
      <c r="O1041" s="144"/>
      <c r="P1041" s="150">
        <f t="shared" si="28"/>
        <v>2</v>
      </c>
      <c r="Q1041" s="150"/>
      <c r="R1041" s="47"/>
      <c r="S1041" s="47"/>
    </row>
    <row r="1042" spans="2:19" ht="14.4" customHeight="1" x14ac:dyDescent="0.3">
      <c r="B1042" s="373" t="s">
        <v>174</v>
      </c>
      <c r="C1042" s="374"/>
      <c r="D1042" s="374"/>
      <c r="E1042" s="375"/>
      <c r="F1042" s="367" t="s">
        <v>36</v>
      </c>
      <c r="G1042" s="367"/>
      <c r="H1042" s="367" t="s">
        <v>36</v>
      </c>
      <c r="I1042" s="367"/>
      <c r="J1042" s="376" t="str">
        <f>L667</f>
        <v>Area de Recreacion   A= 20000.00 m2</v>
      </c>
      <c r="K1042" s="377"/>
      <c r="L1042" s="367">
        <f>H667</f>
        <v>1</v>
      </c>
      <c r="M1042" s="367"/>
      <c r="N1042" s="144" t="str">
        <f t="shared" si="26"/>
        <v>Area de Recreacion   A= 20000.00 m2</v>
      </c>
      <c r="O1042" s="144"/>
      <c r="P1042" s="150">
        <f t="shared" si="28"/>
        <v>1</v>
      </c>
      <c r="Q1042" s="150"/>
      <c r="R1042" s="47"/>
      <c r="S1042" s="47"/>
    </row>
    <row r="1043" spans="2:19" ht="14.4" customHeight="1" x14ac:dyDescent="0.3">
      <c r="B1043" s="373" t="s">
        <v>175</v>
      </c>
      <c r="C1043" s="374"/>
      <c r="D1043" s="374"/>
      <c r="E1043" s="375"/>
      <c r="F1043" s="367" t="s">
        <v>36</v>
      </c>
      <c r="G1043" s="367"/>
      <c r="H1043" s="367" t="s">
        <v>36</v>
      </c>
      <c r="I1043" s="367"/>
      <c r="J1043" s="376" t="str">
        <f>L668</f>
        <v>Metros Lineales</v>
      </c>
      <c r="K1043" s="377"/>
      <c r="L1043" s="367">
        <f>H668</f>
        <v>200</v>
      </c>
      <c r="M1043" s="367"/>
      <c r="N1043" s="144" t="str">
        <f t="shared" si="26"/>
        <v>Metros Lineales</v>
      </c>
      <c r="O1043" s="144"/>
      <c r="P1043" s="150">
        <f t="shared" si="28"/>
        <v>200</v>
      </c>
      <c r="Q1043" s="150"/>
      <c r="R1043" s="47"/>
      <c r="S1043" s="47"/>
    </row>
    <row r="1044" spans="2:19" ht="14.4" customHeight="1" x14ac:dyDescent="0.3">
      <c r="B1044" s="100" t="s">
        <v>82</v>
      </c>
      <c r="C1044" s="136"/>
      <c r="D1044" s="136"/>
      <c r="E1044" s="136"/>
      <c r="F1044" s="136"/>
      <c r="G1044" s="136"/>
      <c r="H1044" s="136" t="s">
        <v>385</v>
      </c>
      <c r="I1044" s="136"/>
      <c r="J1044" s="136">
        <f t="shared" ref="J1044:J1101" si="29">L669</f>
        <v>0</v>
      </c>
      <c r="K1044" s="136"/>
      <c r="L1044" s="136">
        <f t="shared" ref="L1044:L1101" si="30">H669</f>
        <v>0</v>
      </c>
      <c r="M1044" s="136"/>
      <c r="N1044" s="136">
        <f t="shared" si="26"/>
        <v>0</v>
      </c>
      <c r="O1044" s="136"/>
      <c r="P1044" s="136">
        <f t="shared" si="28"/>
        <v>0</v>
      </c>
      <c r="Q1044" s="143"/>
      <c r="R1044" s="47"/>
      <c r="S1044" s="47"/>
    </row>
    <row r="1045" spans="2:19" ht="31.5" customHeight="1" x14ac:dyDescent="0.3">
      <c r="B1045" s="373" t="s">
        <v>176</v>
      </c>
      <c r="C1045" s="374"/>
      <c r="D1045" s="374"/>
      <c r="E1045" s="375"/>
      <c r="F1045" s="367" t="s">
        <v>36</v>
      </c>
      <c r="G1045" s="367"/>
      <c r="H1045" s="367" t="s">
        <v>36</v>
      </c>
      <c r="I1045" s="367"/>
      <c r="J1045" s="376" t="str">
        <f t="shared" si="29"/>
        <v>Área de Camping  A= 1000 m2</v>
      </c>
      <c r="K1045" s="377"/>
      <c r="L1045" s="367">
        <f t="shared" si="30"/>
        <v>1</v>
      </c>
      <c r="M1045" s="367"/>
      <c r="N1045" s="144" t="str">
        <f t="shared" si="26"/>
        <v>Área de Camping  A= 1000 m2</v>
      </c>
      <c r="O1045" s="144"/>
      <c r="P1045" s="150">
        <f t="shared" si="28"/>
        <v>1</v>
      </c>
      <c r="Q1045" s="150"/>
      <c r="R1045" s="47"/>
      <c r="S1045" s="47"/>
    </row>
    <row r="1046" spans="2:19" ht="14.4" customHeight="1" x14ac:dyDescent="0.3">
      <c r="B1046" s="373" t="s">
        <v>177</v>
      </c>
      <c r="C1046" s="374"/>
      <c r="D1046" s="374"/>
      <c r="E1046" s="375"/>
      <c r="F1046" s="367" t="s">
        <v>36</v>
      </c>
      <c r="G1046" s="367"/>
      <c r="H1046" s="367" t="s">
        <v>36</v>
      </c>
      <c r="I1046" s="367"/>
      <c r="J1046" s="376" t="str">
        <f t="shared" si="29"/>
        <v>Área de Camping  A= 1000 m2</v>
      </c>
      <c r="K1046" s="377"/>
      <c r="L1046" s="367">
        <f t="shared" si="30"/>
        <v>1</v>
      </c>
      <c r="M1046" s="367"/>
      <c r="N1046" s="144" t="str">
        <f t="shared" si="26"/>
        <v>Área de Camping  A= 1000 m2</v>
      </c>
      <c r="O1046" s="144"/>
      <c r="P1046" s="150">
        <f t="shared" si="28"/>
        <v>1</v>
      </c>
      <c r="Q1046" s="150"/>
      <c r="R1046" s="47"/>
      <c r="S1046" s="47"/>
    </row>
    <row r="1047" spans="2:19" ht="31.5" customHeight="1" x14ac:dyDescent="0.3">
      <c r="B1047" s="373"/>
      <c r="C1047" s="374"/>
      <c r="D1047" s="374"/>
      <c r="E1047" s="375"/>
      <c r="F1047" s="369"/>
      <c r="G1047" s="348"/>
      <c r="H1047" s="369"/>
      <c r="I1047" s="348"/>
      <c r="J1047" s="349"/>
      <c r="K1047" s="350"/>
      <c r="L1047" s="369"/>
      <c r="M1047" s="348"/>
      <c r="N1047" s="93"/>
      <c r="O1047" s="94"/>
      <c r="P1047" s="95"/>
      <c r="Q1047" s="96"/>
      <c r="R1047" s="47"/>
      <c r="S1047" s="47"/>
    </row>
    <row r="1048" spans="2:19" ht="14.4" customHeight="1" x14ac:dyDescent="0.3">
      <c r="B1048" s="137" t="s">
        <v>218</v>
      </c>
      <c r="C1048" s="138"/>
      <c r="D1048" s="138"/>
      <c r="E1048" s="138"/>
      <c r="F1048" s="138"/>
      <c r="G1048" s="138"/>
      <c r="H1048" s="138"/>
      <c r="I1048" s="138"/>
      <c r="J1048" s="138"/>
      <c r="K1048" s="138"/>
      <c r="L1048" s="138"/>
      <c r="M1048" s="138"/>
      <c r="N1048" s="138"/>
      <c r="O1048" s="138"/>
      <c r="P1048" s="138"/>
      <c r="Q1048" s="139"/>
      <c r="R1048" s="47"/>
      <c r="S1048" s="47"/>
    </row>
    <row r="1049" spans="2:19" ht="31.5" customHeight="1" x14ac:dyDescent="0.3">
      <c r="B1049" s="133" t="s">
        <v>219</v>
      </c>
      <c r="C1049" s="134"/>
      <c r="D1049" s="134"/>
      <c r="E1049" s="134"/>
      <c r="F1049" s="134"/>
      <c r="G1049" s="134"/>
      <c r="H1049" s="134"/>
      <c r="I1049" s="134"/>
      <c r="J1049" s="134"/>
      <c r="K1049" s="134"/>
      <c r="L1049" s="134"/>
      <c r="M1049" s="134"/>
      <c r="N1049" s="134"/>
      <c r="O1049" s="134"/>
      <c r="P1049" s="134"/>
      <c r="Q1049" s="135"/>
      <c r="R1049" s="47"/>
      <c r="S1049" s="47"/>
    </row>
    <row r="1050" spans="2:19" ht="14.4" customHeight="1" x14ac:dyDescent="0.3">
      <c r="B1050" s="100" t="s">
        <v>220</v>
      </c>
      <c r="C1050" s="136"/>
      <c r="D1050" s="136"/>
      <c r="E1050" s="136"/>
      <c r="F1050" s="136"/>
      <c r="G1050" s="136"/>
      <c r="H1050" s="136" t="s">
        <v>385</v>
      </c>
      <c r="I1050" s="136"/>
      <c r="J1050" s="136">
        <f t="shared" si="29"/>
        <v>0</v>
      </c>
      <c r="K1050" s="136"/>
      <c r="L1050" s="136">
        <f t="shared" si="30"/>
        <v>0</v>
      </c>
      <c r="M1050" s="136"/>
      <c r="N1050" s="136">
        <f t="shared" si="26"/>
        <v>0</v>
      </c>
      <c r="O1050" s="136"/>
      <c r="P1050" s="136">
        <f t="shared" ref="P1050:P1055" si="31">L1050</f>
        <v>0</v>
      </c>
      <c r="Q1050" s="143"/>
      <c r="R1050" s="47"/>
      <c r="S1050" s="47"/>
    </row>
    <row r="1051" spans="2:19" ht="14.4" customHeight="1" x14ac:dyDescent="0.3">
      <c r="B1051" s="373" t="s">
        <v>221</v>
      </c>
      <c r="C1051" s="374"/>
      <c r="D1051" s="374"/>
      <c r="E1051" s="375"/>
      <c r="F1051" s="369" t="s">
        <v>386</v>
      </c>
      <c r="G1051" s="348"/>
      <c r="H1051" s="367" t="s">
        <v>385</v>
      </c>
      <c r="I1051" s="367"/>
      <c r="J1051" s="376" t="str">
        <f>L676</f>
        <v xml:space="preserve">Curso de Sensibilización </v>
      </c>
      <c r="K1051" s="377"/>
      <c r="L1051" s="367">
        <f>H676</f>
        <v>5</v>
      </c>
      <c r="M1051" s="367"/>
      <c r="N1051" s="144" t="str">
        <f>J1051</f>
        <v xml:space="preserve">Curso de Sensibilización </v>
      </c>
      <c r="O1051" s="144"/>
      <c r="P1051" s="150">
        <f t="shared" si="31"/>
        <v>5</v>
      </c>
      <c r="Q1051" s="150"/>
      <c r="R1051" s="47"/>
      <c r="S1051" s="47"/>
    </row>
    <row r="1052" spans="2:19" ht="31.5" customHeight="1" x14ac:dyDescent="0.3">
      <c r="B1052" s="100" t="s">
        <v>224</v>
      </c>
      <c r="C1052" s="136"/>
      <c r="D1052" s="136"/>
      <c r="E1052" s="136"/>
      <c r="F1052" s="136"/>
      <c r="G1052" s="136"/>
      <c r="H1052" s="136" t="s">
        <v>385</v>
      </c>
      <c r="I1052" s="136"/>
      <c r="J1052" s="136">
        <f t="shared" si="29"/>
        <v>0</v>
      </c>
      <c r="K1052" s="136"/>
      <c r="L1052" s="136">
        <f t="shared" si="30"/>
        <v>0</v>
      </c>
      <c r="M1052" s="136"/>
      <c r="N1052" s="136">
        <f t="shared" si="26"/>
        <v>0</v>
      </c>
      <c r="O1052" s="136"/>
      <c r="P1052" s="136">
        <f t="shared" si="31"/>
        <v>0</v>
      </c>
      <c r="Q1052" s="143"/>
      <c r="R1052" s="47"/>
      <c r="S1052" s="47"/>
    </row>
    <row r="1053" spans="2:19" ht="14.4" customHeight="1" x14ac:dyDescent="0.3">
      <c r="B1053" s="373" t="s">
        <v>225</v>
      </c>
      <c r="C1053" s="374"/>
      <c r="D1053" s="374"/>
      <c r="E1053" s="375"/>
      <c r="F1053" s="369" t="s">
        <v>386</v>
      </c>
      <c r="G1053" s="348"/>
      <c r="H1053" s="367" t="s">
        <v>385</v>
      </c>
      <c r="I1053" s="367"/>
      <c r="J1053" s="376" t="str">
        <f t="shared" si="29"/>
        <v xml:space="preserve">Curso de Sensibilización </v>
      </c>
      <c r="K1053" s="377"/>
      <c r="L1053" s="367">
        <f t="shared" si="30"/>
        <v>5</v>
      </c>
      <c r="M1053" s="367"/>
      <c r="N1053" s="144" t="str">
        <f t="shared" si="26"/>
        <v xml:space="preserve">Curso de Sensibilización </v>
      </c>
      <c r="O1053" s="144"/>
      <c r="P1053" s="150">
        <f t="shared" si="31"/>
        <v>5</v>
      </c>
      <c r="Q1053" s="150"/>
      <c r="R1053" s="47"/>
      <c r="S1053" s="47"/>
    </row>
    <row r="1054" spans="2:19" ht="31.5" customHeight="1" x14ac:dyDescent="0.3">
      <c r="B1054" s="100" t="s">
        <v>226</v>
      </c>
      <c r="C1054" s="136"/>
      <c r="D1054" s="136"/>
      <c r="E1054" s="136"/>
      <c r="F1054" s="136"/>
      <c r="G1054" s="136"/>
      <c r="H1054" s="136" t="s">
        <v>385</v>
      </c>
      <c r="I1054" s="136"/>
      <c r="J1054" s="136">
        <f t="shared" si="29"/>
        <v>0</v>
      </c>
      <c r="K1054" s="136"/>
      <c r="L1054" s="136">
        <f t="shared" si="30"/>
        <v>0</v>
      </c>
      <c r="M1054" s="136"/>
      <c r="N1054" s="136">
        <f t="shared" si="26"/>
        <v>0</v>
      </c>
      <c r="O1054" s="136"/>
      <c r="P1054" s="136">
        <f t="shared" si="31"/>
        <v>0</v>
      </c>
      <c r="Q1054" s="143"/>
      <c r="R1054" s="47"/>
      <c r="S1054" s="47"/>
    </row>
    <row r="1055" spans="2:19" ht="31.5" customHeight="1" x14ac:dyDescent="0.3">
      <c r="B1055" s="373" t="s">
        <v>227</v>
      </c>
      <c r="C1055" s="374"/>
      <c r="D1055" s="374"/>
      <c r="E1055" s="375"/>
      <c r="F1055" s="369" t="s">
        <v>386</v>
      </c>
      <c r="G1055" s="348"/>
      <c r="H1055" s="367" t="s">
        <v>385</v>
      </c>
      <c r="I1055" s="367"/>
      <c r="J1055" s="376" t="str">
        <f t="shared" si="29"/>
        <v>Pasantía</v>
      </c>
      <c r="K1055" s="377"/>
      <c r="L1055" s="367">
        <f t="shared" si="30"/>
        <v>1</v>
      </c>
      <c r="M1055" s="367"/>
      <c r="N1055" s="144" t="str">
        <f t="shared" si="26"/>
        <v>Pasantía</v>
      </c>
      <c r="O1055" s="144"/>
      <c r="P1055" s="150">
        <f t="shared" si="31"/>
        <v>1</v>
      </c>
      <c r="Q1055" s="150"/>
      <c r="R1055" s="47"/>
      <c r="S1055" s="47"/>
    </row>
    <row r="1056" spans="2:19" ht="31.5" customHeight="1" x14ac:dyDescent="0.3">
      <c r="B1056" s="133" t="s">
        <v>229</v>
      </c>
      <c r="C1056" s="134"/>
      <c r="D1056" s="134"/>
      <c r="E1056" s="134"/>
      <c r="F1056" s="134"/>
      <c r="G1056" s="134"/>
      <c r="H1056" s="134"/>
      <c r="I1056" s="134"/>
      <c r="J1056" s="134"/>
      <c r="K1056" s="134"/>
      <c r="L1056" s="134"/>
      <c r="M1056" s="134"/>
      <c r="N1056" s="134"/>
      <c r="O1056" s="134"/>
      <c r="P1056" s="134"/>
      <c r="Q1056" s="135"/>
      <c r="R1056" s="47"/>
      <c r="S1056" s="47"/>
    </row>
    <row r="1057" spans="2:19" ht="31.5" customHeight="1" x14ac:dyDescent="0.3">
      <c r="B1057" s="100" t="s">
        <v>230</v>
      </c>
      <c r="C1057" s="136"/>
      <c r="D1057" s="136"/>
      <c r="E1057" s="136"/>
      <c r="F1057" s="136"/>
      <c r="G1057" s="136"/>
      <c r="H1057" s="136" t="s">
        <v>385</v>
      </c>
      <c r="I1057" s="136"/>
      <c r="J1057" s="136">
        <f t="shared" si="29"/>
        <v>0</v>
      </c>
      <c r="K1057" s="136"/>
      <c r="L1057" s="136">
        <f t="shared" si="30"/>
        <v>0</v>
      </c>
      <c r="M1057" s="136"/>
      <c r="N1057" s="136">
        <f t="shared" si="26"/>
        <v>0</v>
      </c>
      <c r="O1057" s="136"/>
      <c r="P1057" s="136">
        <f t="shared" ref="P1057:P1069" si="32">L1057</f>
        <v>0</v>
      </c>
      <c r="Q1057" s="143"/>
      <c r="R1057" s="47"/>
      <c r="S1057" s="47"/>
    </row>
    <row r="1058" spans="2:19" ht="31.5" customHeight="1" x14ac:dyDescent="0.3">
      <c r="B1058" s="373" t="s">
        <v>231</v>
      </c>
      <c r="C1058" s="374"/>
      <c r="D1058" s="374"/>
      <c r="E1058" s="375"/>
      <c r="F1058" s="369" t="s">
        <v>386</v>
      </c>
      <c r="G1058" s="348"/>
      <c r="H1058" s="367" t="s">
        <v>385</v>
      </c>
      <c r="I1058" s="367"/>
      <c r="J1058" s="376" t="str">
        <f t="shared" si="29"/>
        <v xml:space="preserve">Curso de Sensibilización </v>
      </c>
      <c r="K1058" s="377"/>
      <c r="L1058" s="367">
        <f t="shared" si="30"/>
        <v>5</v>
      </c>
      <c r="M1058" s="367"/>
      <c r="N1058" s="144" t="str">
        <f t="shared" si="26"/>
        <v xml:space="preserve">Curso de Sensibilización </v>
      </c>
      <c r="O1058" s="144"/>
      <c r="P1058" s="150">
        <f t="shared" si="32"/>
        <v>5</v>
      </c>
      <c r="Q1058" s="150"/>
      <c r="R1058" s="47"/>
      <c r="S1058" s="47"/>
    </row>
    <row r="1059" spans="2:19" ht="31.5" customHeight="1" x14ac:dyDescent="0.3">
      <c r="B1059" s="100" t="s">
        <v>232</v>
      </c>
      <c r="C1059" s="136"/>
      <c r="D1059" s="136"/>
      <c r="E1059" s="136"/>
      <c r="F1059" s="136"/>
      <c r="G1059" s="136"/>
      <c r="H1059" s="136" t="s">
        <v>385</v>
      </c>
      <c r="I1059" s="136"/>
      <c r="J1059" s="136">
        <f t="shared" si="29"/>
        <v>0</v>
      </c>
      <c r="K1059" s="136"/>
      <c r="L1059" s="136">
        <f t="shared" si="30"/>
        <v>0</v>
      </c>
      <c r="M1059" s="136"/>
      <c r="N1059" s="136">
        <f t="shared" si="26"/>
        <v>0</v>
      </c>
      <c r="O1059" s="136"/>
      <c r="P1059" s="136">
        <f t="shared" si="32"/>
        <v>0</v>
      </c>
      <c r="Q1059" s="143"/>
      <c r="R1059" s="47"/>
      <c r="S1059" s="47"/>
    </row>
    <row r="1060" spans="2:19" ht="14.4" customHeight="1" x14ac:dyDescent="0.3">
      <c r="B1060" s="373" t="s">
        <v>233</v>
      </c>
      <c r="C1060" s="374"/>
      <c r="D1060" s="374"/>
      <c r="E1060" s="375"/>
      <c r="F1060" s="369" t="s">
        <v>386</v>
      </c>
      <c r="G1060" s="348"/>
      <c r="H1060" s="367" t="s">
        <v>385</v>
      </c>
      <c r="I1060" s="367"/>
      <c r="J1060" s="376" t="str">
        <f t="shared" si="29"/>
        <v xml:space="preserve">Curso de Sensibilización </v>
      </c>
      <c r="K1060" s="377"/>
      <c r="L1060" s="367">
        <f t="shared" si="30"/>
        <v>1</v>
      </c>
      <c r="M1060" s="367"/>
      <c r="N1060" s="144" t="str">
        <f t="shared" si="26"/>
        <v xml:space="preserve">Curso de Sensibilización </v>
      </c>
      <c r="O1060" s="144"/>
      <c r="P1060" s="150">
        <f t="shared" si="32"/>
        <v>1</v>
      </c>
      <c r="Q1060" s="150"/>
      <c r="R1060" s="47"/>
      <c r="S1060" s="47"/>
    </row>
    <row r="1061" spans="2:19" ht="31.5" customHeight="1" x14ac:dyDescent="0.3">
      <c r="B1061" s="373" t="s">
        <v>234</v>
      </c>
      <c r="C1061" s="374"/>
      <c r="D1061" s="374"/>
      <c r="E1061" s="375"/>
      <c r="F1061" s="369" t="s">
        <v>386</v>
      </c>
      <c r="G1061" s="348"/>
      <c r="H1061" s="367" t="s">
        <v>385</v>
      </c>
      <c r="I1061" s="367"/>
      <c r="J1061" s="376" t="str">
        <f t="shared" si="29"/>
        <v xml:space="preserve">Curso de Sensibilización </v>
      </c>
      <c r="K1061" s="377"/>
      <c r="L1061" s="367">
        <f t="shared" si="30"/>
        <v>1</v>
      </c>
      <c r="M1061" s="367"/>
      <c r="N1061" s="144" t="str">
        <f t="shared" si="26"/>
        <v xml:space="preserve">Curso de Sensibilización </v>
      </c>
      <c r="O1061" s="144"/>
      <c r="P1061" s="150">
        <f t="shared" si="32"/>
        <v>1</v>
      </c>
      <c r="Q1061" s="150"/>
      <c r="R1061" s="47"/>
      <c r="S1061" s="47"/>
    </row>
    <row r="1062" spans="2:19" ht="14.4" customHeight="1" x14ac:dyDescent="0.3">
      <c r="B1062" s="373" t="s">
        <v>235</v>
      </c>
      <c r="C1062" s="374"/>
      <c r="D1062" s="374"/>
      <c r="E1062" s="375"/>
      <c r="F1062" s="369" t="s">
        <v>386</v>
      </c>
      <c r="G1062" s="348"/>
      <c r="H1062" s="367" t="s">
        <v>385</v>
      </c>
      <c r="I1062" s="367"/>
      <c r="J1062" s="376" t="str">
        <f t="shared" si="29"/>
        <v xml:space="preserve">Curso de Sensibilización </v>
      </c>
      <c r="K1062" s="377"/>
      <c r="L1062" s="367">
        <f t="shared" si="30"/>
        <v>1</v>
      </c>
      <c r="M1062" s="367"/>
      <c r="N1062" s="144" t="str">
        <f t="shared" si="26"/>
        <v xml:space="preserve">Curso de Sensibilización </v>
      </c>
      <c r="O1062" s="144"/>
      <c r="P1062" s="150">
        <f t="shared" si="32"/>
        <v>1</v>
      </c>
      <c r="Q1062" s="150"/>
      <c r="R1062" s="47"/>
      <c r="S1062" s="47"/>
    </row>
    <row r="1063" spans="2:19" ht="31.5" customHeight="1" x14ac:dyDescent="0.3">
      <c r="B1063" s="373" t="s">
        <v>236</v>
      </c>
      <c r="C1063" s="374"/>
      <c r="D1063" s="374"/>
      <c r="E1063" s="375"/>
      <c r="F1063" s="369" t="s">
        <v>386</v>
      </c>
      <c r="G1063" s="348"/>
      <c r="H1063" s="367" t="s">
        <v>385</v>
      </c>
      <c r="I1063" s="367"/>
      <c r="J1063" s="376" t="str">
        <f t="shared" si="29"/>
        <v xml:space="preserve">Curso de Sensibilización </v>
      </c>
      <c r="K1063" s="377"/>
      <c r="L1063" s="367">
        <f t="shared" si="30"/>
        <v>1</v>
      </c>
      <c r="M1063" s="367"/>
      <c r="N1063" s="144" t="str">
        <f t="shared" si="26"/>
        <v xml:space="preserve">Curso de Sensibilización </v>
      </c>
      <c r="O1063" s="144"/>
      <c r="P1063" s="150">
        <f t="shared" si="32"/>
        <v>1</v>
      </c>
      <c r="Q1063" s="150"/>
      <c r="R1063" s="47"/>
      <c r="S1063" s="47"/>
    </row>
    <row r="1064" spans="2:19" ht="31.5" customHeight="1" x14ac:dyDescent="0.3">
      <c r="B1064" s="373" t="s">
        <v>237</v>
      </c>
      <c r="C1064" s="374"/>
      <c r="D1064" s="374"/>
      <c r="E1064" s="375"/>
      <c r="F1064" s="369" t="s">
        <v>386</v>
      </c>
      <c r="G1064" s="348"/>
      <c r="H1064" s="367" t="s">
        <v>385</v>
      </c>
      <c r="I1064" s="367"/>
      <c r="J1064" s="376" t="str">
        <f t="shared" si="29"/>
        <v xml:space="preserve">Curso de Sensibilización </v>
      </c>
      <c r="K1064" s="377"/>
      <c r="L1064" s="367">
        <f t="shared" si="30"/>
        <v>1</v>
      </c>
      <c r="M1064" s="367"/>
      <c r="N1064" s="144" t="str">
        <f t="shared" si="26"/>
        <v xml:space="preserve">Curso de Sensibilización </v>
      </c>
      <c r="O1064" s="144"/>
      <c r="P1064" s="150">
        <f t="shared" si="32"/>
        <v>1</v>
      </c>
      <c r="Q1064" s="150"/>
      <c r="R1064" s="47"/>
      <c r="S1064" s="47"/>
    </row>
    <row r="1065" spans="2:19" ht="14.4" customHeight="1" x14ac:dyDescent="0.3">
      <c r="B1065" s="373" t="s">
        <v>238</v>
      </c>
      <c r="C1065" s="374"/>
      <c r="D1065" s="374"/>
      <c r="E1065" s="375"/>
      <c r="F1065" s="369" t="s">
        <v>386</v>
      </c>
      <c r="G1065" s="348"/>
      <c r="H1065" s="367" t="s">
        <v>385</v>
      </c>
      <c r="I1065" s="367"/>
      <c r="J1065" s="376" t="str">
        <f t="shared" si="29"/>
        <v xml:space="preserve">Curso de Sensibilización </v>
      </c>
      <c r="K1065" s="377"/>
      <c r="L1065" s="367">
        <f t="shared" si="30"/>
        <v>1</v>
      </c>
      <c r="M1065" s="367"/>
      <c r="N1065" s="144" t="str">
        <f t="shared" si="26"/>
        <v xml:space="preserve">Curso de Sensibilización </v>
      </c>
      <c r="O1065" s="144"/>
      <c r="P1065" s="150">
        <f t="shared" si="32"/>
        <v>1</v>
      </c>
      <c r="Q1065" s="150"/>
      <c r="R1065" s="47"/>
      <c r="S1065" s="47"/>
    </row>
    <row r="1066" spans="2:19" ht="31.5" customHeight="1" x14ac:dyDescent="0.3">
      <c r="B1066" s="100" t="s">
        <v>239</v>
      </c>
      <c r="C1066" s="136"/>
      <c r="D1066" s="136"/>
      <c r="E1066" s="136"/>
      <c r="F1066" s="136"/>
      <c r="G1066" s="136"/>
      <c r="H1066" s="136" t="s">
        <v>385</v>
      </c>
      <c r="I1066" s="136"/>
      <c r="J1066" s="136">
        <f t="shared" si="29"/>
        <v>0</v>
      </c>
      <c r="K1066" s="136"/>
      <c r="L1066" s="136">
        <f t="shared" si="30"/>
        <v>0</v>
      </c>
      <c r="M1066" s="136"/>
      <c r="N1066" s="136">
        <f t="shared" si="26"/>
        <v>0</v>
      </c>
      <c r="O1066" s="136"/>
      <c r="P1066" s="136">
        <f t="shared" si="32"/>
        <v>0</v>
      </c>
      <c r="Q1066" s="143"/>
      <c r="R1066" s="47"/>
      <c r="S1066" s="47"/>
    </row>
    <row r="1067" spans="2:19" ht="14.4" customHeight="1" x14ac:dyDescent="0.3">
      <c r="B1067" s="373" t="s">
        <v>240</v>
      </c>
      <c r="C1067" s="374"/>
      <c r="D1067" s="374"/>
      <c r="E1067" s="375"/>
      <c r="F1067" s="369" t="s">
        <v>386</v>
      </c>
      <c r="G1067" s="348"/>
      <c r="H1067" s="367" t="s">
        <v>385</v>
      </c>
      <c r="I1067" s="367"/>
      <c r="J1067" s="376" t="str">
        <f t="shared" si="29"/>
        <v xml:space="preserve">Campaña de Sensibilización </v>
      </c>
      <c r="K1067" s="377"/>
      <c r="L1067" s="367">
        <f t="shared" si="30"/>
        <v>5</v>
      </c>
      <c r="M1067" s="367"/>
      <c r="N1067" s="144" t="str">
        <f t="shared" si="26"/>
        <v xml:space="preserve">Campaña de Sensibilización </v>
      </c>
      <c r="O1067" s="144"/>
      <c r="P1067" s="150">
        <f t="shared" si="32"/>
        <v>5</v>
      </c>
      <c r="Q1067" s="150"/>
      <c r="R1067" s="47"/>
      <c r="S1067" s="47"/>
    </row>
    <row r="1068" spans="2:19" ht="31.5" customHeight="1" x14ac:dyDescent="0.3">
      <c r="B1068" s="100" t="s">
        <v>242</v>
      </c>
      <c r="C1068" s="136"/>
      <c r="D1068" s="136"/>
      <c r="E1068" s="136"/>
      <c r="F1068" s="136"/>
      <c r="G1068" s="136"/>
      <c r="H1068" s="136" t="s">
        <v>385</v>
      </c>
      <c r="I1068" s="136"/>
      <c r="J1068" s="136">
        <f t="shared" si="29"/>
        <v>0</v>
      </c>
      <c r="K1068" s="136"/>
      <c r="L1068" s="136">
        <f t="shared" si="30"/>
        <v>0</v>
      </c>
      <c r="M1068" s="136"/>
      <c r="N1068" s="136">
        <f t="shared" si="26"/>
        <v>0</v>
      </c>
      <c r="O1068" s="136"/>
      <c r="P1068" s="136">
        <f t="shared" si="32"/>
        <v>0</v>
      </c>
      <c r="Q1068" s="143"/>
      <c r="R1068" s="47"/>
      <c r="S1068" s="47"/>
    </row>
    <row r="1069" spans="2:19" ht="31.5" customHeight="1" x14ac:dyDescent="0.3">
      <c r="B1069" s="373" t="s">
        <v>243</v>
      </c>
      <c r="C1069" s="374"/>
      <c r="D1069" s="374"/>
      <c r="E1069" s="375"/>
      <c r="F1069" s="369" t="s">
        <v>386</v>
      </c>
      <c r="G1069" s="348"/>
      <c r="H1069" s="367" t="s">
        <v>385</v>
      </c>
      <c r="I1069" s="367"/>
      <c r="J1069" s="376" t="str">
        <f t="shared" si="29"/>
        <v>Plan</v>
      </c>
      <c r="K1069" s="377"/>
      <c r="L1069" s="367">
        <f t="shared" si="30"/>
        <v>1</v>
      </c>
      <c r="M1069" s="367"/>
      <c r="N1069" s="144" t="str">
        <f t="shared" si="26"/>
        <v>Plan</v>
      </c>
      <c r="O1069" s="144"/>
      <c r="P1069" s="150">
        <f t="shared" si="32"/>
        <v>1</v>
      </c>
      <c r="Q1069" s="150"/>
      <c r="R1069" s="47"/>
      <c r="S1069" s="47"/>
    </row>
    <row r="1070" spans="2:19" ht="14.4" customHeight="1" x14ac:dyDescent="0.3">
      <c r="B1070" s="133" t="s">
        <v>245</v>
      </c>
      <c r="C1070" s="134"/>
      <c r="D1070" s="134"/>
      <c r="E1070" s="134"/>
      <c r="F1070" s="134"/>
      <c r="G1070" s="134"/>
      <c r="H1070" s="134"/>
      <c r="I1070" s="134"/>
      <c r="J1070" s="134"/>
      <c r="K1070" s="134"/>
      <c r="L1070" s="134"/>
      <c r="M1070" s="134"/>
      <c r="N1070" s="134"/>
      <c r="O1070" s="134"/>
      <c r="P1070" s="134"/>
      <c r="Q1070" s="135"/>
      <c r="R1070" s="47"/>
      <c r="S1070" s="47"/>
    </row>
    <row r="1071" spans="2:19" ht="14.4" customHeight="1" x14ac:dyDescent="0.3">
      <c r="B1071" s="100" t="s">
        <v>246</v>
      </c>
      <c r="C1071" s="136"/>
      <c r="D1071" s="136"/>
      <c r="E1071" s="136"/>
      <c r="F1071" s="136"/>
      <c r="G1071" s="136"/>
      <c r="H1071" s="136" t="s">
        <v>385</v>
      </c>
      <c r="I1071" s="136"/>
      <c r="J1071" s="136">
        <f t="shared" si="29"/>
        <v>0</v>
      </c>
      <c r="K1071" s="136"/>
      <c r="L1071" s="136">
        <f t="shared" si="30"/>
        <v>0</v>
      </c>
      <c r="M1071" s="136"/>
      <c r="N1071" s="136">
        <f t="shared" si="26"/>
        <v>0</v>
      </c>
      <c r="O1071" s="136"/>
      <c r="P1071" s="136">
        <f>L1071</f>
        <v>0</v>
      </c>
      <c r="Q1071" s="143"/>
      <c r="R1071" s="47"/>
      <c r="S1071" s="47"/>
    </row>
    <row r="1072" spans="2:19" ht="14.4" customHeight="1" x14ac:dyDescent="0.3">
      <c r="B1072" s="373" t="s">
        <v>247</v>
      </c>
      <c r="C1072" s="374"/>
      <c r="D1072" s="374"/>
      <c r="E1072" s="375"/>
      <c r="F1072" s="369" t="s">
        <v>386</v>
      </c>
      <c r="G1072" s="348"/>
      <c r="H1072" s="367" t="s">
        <v>385</v>
      </c>
      <c r="I1072" s="367"/>
      <c r="J1072" s="376" t="str">
        <f t="shared" si="29"/>
        <v xml:space="preserve">Campaña de Sensibilización </v>
      </c>
      <c r="K1072" s="377"/>
      <c r="L1072" s="367">
        <f t="shared" si="30"/>
        <v>5</v>
      </c>
      <c r="M1072" s="367"/>
      <c r="N1072" s="144" t="str">
        <f t="shared" si="26"/>
        <v xml:space="preserve">Campaña de Sensibilización </v>
      </c>
      <c r="O1072" s="144"/>
      <c r="P1072" s="150">
        <f>L1072</f>
        <v>5</v>
      </c>
      <c r="Q1072" s="150"/>
      <c r="R1072" s="47"/>
      <c r="S1072" s="47"/>
    </row>
    <row r="1073" spans="2:19" ht="31.5" customHeight="1" x14ac:dyDescent="0.3">
      <c r="B1073" s="100" t="s">
        <v>248</v>
      </c>
      <c r="C1073" s="136"/>
      <c r="D1073" s="136"/>
      <c r="E1073" s="136"/>
      <c r="F1073" s="136"/>
      <c r="G1073" s="136"/>
      <c r="H1073" s="136" t="s">
        <v>385</v>
      </c>
      <c r="I1073" s="136"/>
      <c r="J1073" s="136">
        <f t="shared" si="29"/>
        <v>0</v>
      </c>
      <c r="K1073" s="136"/>
      <c r="L1073" s="136">
        <f t="shared" si="30"/>
        <v>0</v>
      </c>
      <c r="M1073" s="136"/>
      <c r="N1073" s="136">
        <f t="shared" si="26"/>
        <v>0</v>
      </c>
      <c r="O1073" s="136"/>
      <c r="P1073" s="136">
        <f>L1073</f>
        <v>0</v>
      </c>
      <c r="Q1073" s="143"/>
      <c r="R1073" s="47"/>
      <c r="S1073" s="47"/>
    </row>
    <row r="1074" spans="2:19" ht="31.5" customHeight="1" x14ac:dyDescent="0.3">
      <c r="B1074" s="373" t="s">
        <v>248</v>
      </c>
      <c r="C1074" s="374"/>
      <c r="D1074" s="374"/>
      <c r="E1074" s="375"/>
      <c r="F1074" s="369" t="s">
        <v>386</v>
      </c>
      <c r="G1074" s="348"/>
      <c r="H1074" s="367" t="s">
        <v>385</v>
      </c>
      <c r="I1074" s="367"/>
      <c r="J1074" s="376" t="str">
        <f t="shared" si="29"/>
        <v>Plan</v>
      </c>
      <c r="K1074" s="377"/>
      <c r="L1074" s="367">
        <f t="shared" si="30"/>
        <v>1</v>
      </c>
      <c r="M1074" s="367"/>
      <c r="N1074" s="144" t="str">
        <f t="shared" si="26"/>
        <v>Plan</v>
      </c>
      <c r="O1074" s="144"/>
      <c r="P1074" s="150">
        <f>L1074</f>
        <v>1</v>
      </c>
      <c r="Q1074" s="150"/>
      <c r="R1074" s="47"/>
      <c r="S1074" s="47"/>
    </row>
    <row r="1075" spans="2:19" ht="14.4" customHeight="1" x14ac:dyDescent="0.3">
      <c r="B1075" s="373"/>
      <c r="C1075" s="374"/>
      <c r="D1075" s="374"/>
      <c r="E1075" s="375"/>
      <c r="F1075" s="369"/>
      <c r="G1075" s="348"/>
      <c r="H1075" s="367"/>
      <c r="I1075" s="367"/>
      <c r="J1075" s="376"/>
      <c r="K1075" s="377"/>
      <c r="L1075" s="367"/>
      <c r="M1075" s="367"/>
      <c r="N1075" s="144"/>
      <c r="O1075" s="144"/>
      <c r="P1075" s="150"/>
      <c r="Q1075" s="150"/>
      <c r="R1075" s="47"/>
      <c r="S1075" s="47"/>
    </row>
    <row r="1076" spans="2:19" ht="31.5" customHeight="1" x14ac:dyDescent="0.3">
      <c r="B1076" s="137" t="s">
        <v>249</v>
      </c>
      <c r="C1076" s="138"/>
      <c r="D1076" s="138"/>
      <c r="E1076" s="138"/>
      <c r="F1076" s="138"/>
      <c r="G1076" s="138"/>
      <c r="H1076" s="138"/>
      <c r="I1076" s="138"/>
      <c r="J1076" s="138"/>
      <c r="K1076" s="138"/>
      <c r="L1076" s="138"/>
      <c r="M1076" s="138"/>
      <c r="N1076" s="138"/>
      <c r="O1076" s="138"/>
      <c r="P1076" s="138"/>
      <c r="Q1076" s="139"/>
      <c r="R1076" s="47"/>
      <c r="S1076" s="47"/>
    </row>
    <row r="1077" spans="2:19" ht="31.5" customHeight="1" x14ac:dyDescent="0.3">
      <c r="B1077" s="133" t="s">
        <v>250</v>
      </c>
      <c r="C1077" s="134"/>
      <c r="D1077" s="134"/>
      <c r="E1077" s="134"/>
      <c r="F1077" s="134"/>
      <c r="G1077" s="134"/>
      <c r="H1077" s="134"/>
      <c r="I1077" s="134"/>
      <c r="J1077" s="134"/>
      <c r="K1077" s="134"/>
      <c r="L1077" s="134"/>
      <c r="M1077" s="134"/>
      <c r="N1077" s="134"/>
      <c r="O1077" s="134"/>
      <c r="P1077" s="134"/>
      <c r="Q1077" s="135"/>
      <c r="R1077" s="47"/>
      <c r="S1077" s="47"/>
    </row>
    <row r="1078" spans="2:19" ht="14.4" customHeight="1" x14ac:dyDescent="0.3">
      <c r="B1078" s="100" t="s">
        <v>251</v>
      </c>
      <c r="C1078" s="136"/>
      <c r="D1078" s="136"/>
      <c r="E1078" s="136"/>
      <c r="F1078" s="136"/>
      <c r="G1078" s="136"/>
      <c r="H1078" s="136" t="s">
        <v>385</v>
      </c>
      <c r="I1078" s="136"/>
      <c r="J1078" s="136">
        <f t="shared" si="29"/>
        <v>0</v>
      </c>
      <c r="K1078" s="136"/>
      <c r="L1078" s="136">
        <f t="shared" si="30"/>
        <v>0</v>
      </c>
      <c r="M1078" s="136"/>
      <c r="N1078" s="136">
        <f t="shared" si="26"/>
        <v>0</v>
      </c>
      <c r="O1078" s="136"/>
      <c r="P1078" s="136">
        <f t="shared" ref="P1078:P1087" si="33">L1078</f>
        <v>0</v>
      </c>
      <c r="Q1078" s="143"/>
      <c r="R1078" s="47"/>
      <c r="S1078" s="47"/>
    </row>
    <row r="1079" spans="2:19" ht="31.5" customHeight="1" x14ac:dyDescent="0.3">
      <c r="B1079" s="373" t="s">
        <v>252</v>
      </c>
      <c r="C1079" s="374"/>
      <c r="D1079" s="374"/>
      <c r="E1079" s="375"/>
      <c r="F1079" s="369" t="s">
        <v>386</v>
      </c>
      <c r="G1079" s="348"/>
      <c r="H1079" s="367" t="s">
        <v>385</v>
      </c>
      <c r="I1079" s="367"/>
      <c r="J1079" s="376" t="str">
        <f>L704</f>
        <v xml:space="preserve">Taller de Capacitación </v>
      </c>
      <c r="K1079" s="377"/>
      <c r="L1079" s="367">
        <f>H704</f>
        <v>5</v>
      </c>
      <c r="M1079" s="367"/>
      <c r="N1079" s="144" t="str">
        <f>J1079</f>
        <v xml:space="preserve">Taller de Capacitación </v>
      </c>
      <c r="O1079" s="144"/>
      <c r="P1079" s="150">
        <f t="shared" si="33"/>
        <v>5</v>
      </c>
      <c r="Q1079" s="150"/>
      <c r="R1079" s="47"/>
      <c r="S1079" s="47"/>
    </row>
    <row r="1080" spans="2:19" ht="31.5" customHeight="1" x14ac:dyDescent="0.3">
      <c r="B1080" s="373" t="s">
        <v>254</v>
      </c>
      <c r="C1080" s="374"/>
      <c r="D1080" s="374"/>
      <c r="E1080" s="375"/>
      <c r="F1080" s="369" t="s">
        <v>386</v>
      </c>
      <c r="G1080" s="348"/>
      <c r="H1080" s="367" t="s">
        <v>385</v>
      </c>
      <c r="I1080" s="367"/>
      <c r="J1080" s="376" t="str">
        <f>L705</f>
        <v xml:space="preserve">Taller de Capacitación </v>
      </c>
      <c r="K1080" s="377"/>
      <c r="L1080" s="367">
        <f>H705</f>
        <v>5</v>
      </c>
      <c r="M1080" s="367"/>
      <c r="N1080" s="144" t="str">
        <f>J1080</f>
        <v xml:space="preserve">Taller de Capacitación </v>
      </c>
      <c r="O1080" s="144"/>
      <c r="P1080" s="150">
        <f t="shared" si="33"/>
        <v>5</v>
      </c>
      <c r="Q1080" s="150"/>
      <c r="R1080" s="47"/>
      <c r="S1080" s="47"/>
    </row>
    <row r="1081" spans="2:19" ht="31.5" customHeight="1" x14ac:dyDescent="0.3">
      <c r="B1081" s="100" t="s">
        <v>255</v>
      </c>
      <c r="C1081" s="136"/>
      <c r="D1081" s="136"/>
      <c r="E1081" s="136"/>
      <c r="F1081" s="136"/>
      <c r="G1081" s="136"/>
      <c r="H1081" s="136" t="s">
        <v>385</v>
      </c>
      <c r="I1081" s="136"/>
      <c r="J1081" s="136">
        <f t="shared" si="29"/>
        <v>0</v>
      </c>
      <c r="K1081" s="136"/>
      <c r="L1081" s="136">
        <f t="shared" si="30"/>
        <v>0</v>
      </c>
      <c r="M1081" s="136"/>
      <c r="N1081" s="136">
        <f t="shared" si="26"/>
        <v>0</v>
      </c>
      <c r="O1081" s="136"/>
      <c r="P1081" s="136">
        <f t="shared" si="33"/>
        <v>0</v>
      </c>
      <c r="Q1081" s="143"/>
      <c r="R1081" s="47"/>
      <c r="S1081" s="47"/>
    </row>
    <row r="1082" spans="2:19" ht="14.4" customHeight="1" x14ac:dyDescent="0.3">
      <c r="B1082" s="373" t="s">
        <v>256</v>
      </c>
      <c r="C1082" s="374"/>
      <c r="D1082" s="374"/>
      <c r="E1082" s="375"/>
      <c r="F1082" s="369" t="s">
        <v>386</v>
      </c>
      <c r="G1082" s="348"/>
      <c r="H1082" s="367" t="s">
        <v>385</v>
      </c>
      <c r="I1082" s="367"/>
      <c r="J1082" s="376" t="str">
        <f>L707</f>
        <v xml:space="preserve">Taller de Capacitación </v>
      </c>
      <c r="K1082" s="377"/>
      <c r="L1082" s="367">
        <f>H707</f>
        <v>5</v>
      </c>
      <c r="M1082" s="367"/>
      <c r="N1082" s="144" t="str">
        <f>J1082</f>
        <v xml:space="preserve">Taller de Capacitación </v>
      </c>
      <c r="O1082" s="144"/>
      <c r="P1082" s="150">
        <f t="shared" si="33"/>
        <v>5</v>
      </c>
      <c r="Q1082" s="150"/>
      <c r="R1082" s="47"/>
      <c r="S1082" s="47"/>
    </row>
    <row r="1083" spans="2:19" ht="14.4" customHeight="1" x14ac:dyDescent="0.3">
      <c r="B1083" s="373" t="s">
        <v>257</v>
      </c>
      <c r="C1083" s="374"/>
      <c r="D1083" s="374"/>
      <c r="E1083" s="375"/>
      <c r="F1083" s="369" t="s">
        <v>386</v>
      </c>
      <c r="G1083" s="348"/>
      <c r="H1083" s="367" t="s">
        <v>385</v>
      </c>
      <c r="I1083" s="367"/>
      <c r="J1083" s="376" t="str">
        <f>L708</f>
        <v xml:space="preserve">Taller de Capacitación </v>
      </c>
      <c r="K1083" s="377"/>
      <c r="L1083" s="367">
        <f>H708</f>
        <v>5</v>
      </c>
      <c r="M1083" s="367"/>
      <c r="N1083" s="144" t="str">
        <f>J1083</f>
        <v xml:space="preserve">Taller de Capacitación </v>
      </c>
      <c r="O1083" s="144"/>
      <c r="P1083" s="150">
        <f t="shared" si="33"/>
        <v>5</v>
      </c>
      <c r="Q1083" s="150"/>
      <c r="R1083" s="47"/>
      <c r="S1083" s="47"/>
    </row>
    <row r="1084" spans="2:19" ht="31.5" customHeight="1" x14ac:dyDescent="0.3">
      <c r="B1084" s="100" t="s">
        <v>258</v>
      </c>
      <c r="C1084" s="136"/>
      <c r="D1084" s="136"/>
      <c r="E1084" s="136"/>
      <c r="F1084" s="136"/>
      <c r="G1084" s="136"/>
      <c r="H1084" s="136" t="s">
        <v>385</v>
      </c>
      <c r="I1084" s="136"/>
      <c r="J1084" s="136">
        <f t="shared" si="29"/>
        <v>0</v>
      </c>
      <c r="K1084" s="136"/>
      <c r="L1084" s="136">
        <f t="shared" si="30"/>
        <v>0</v>
      </c>
      <c r="M1084" s="136"/>
      <c r="N1084" s="136">
        <f t="shared" si="26"/>
        <v>0</v>
      </c>
      <c r="O1084" s="136"/>
      <c r="P1084" s="136">
        <f t="shared" si="33"/>
        <v>0</v>
      </c>
      <c r="Q1084" s="143"/>
      <c r="R1084" s="47"/>
      <c r="S1084" s="47"/>
    </row>
    <row r="1085" spans="2:19" ht="31.5" customHeight="1" x14ac:dyDescent="0.3">
      <c r="B1085" s="373" t="s">
        <v>259</v>
      </c>
      <c r="C1085" s="374"/>
      <c r="D1085" s="374"/>
      <c r="E1085" s="375"/>
      <c r="F1085" s="369" t="s">
        <v>386</v>
      </c>
      <c r="G1085" s="348"/>
      <c r="H1085" s="367" t="s">
        <v>385</v>
      </c>
      <c r="I1085" s="367"/>
      <c r="J1085" s="376" t="str">
        <f>L710</f>
        <v xml:space="preserve">Taller de Capacitación </v>
      </c>
      <c r="K1085" s="377"/>
      <c r="L1085" s="367">
        <f>H710</f>
        <v>5</v>
      </c>
      <c r="M1085" s="367"/>
      <c r="N1085" s="144" t="str">
        <f>J1085</f>
        <v xml:space="preserve">Taller de Capacitación </v>
      </c>
      <c r="O1085" s="144"/>
      <c r="P1085" s="150">
        <f t="shared" si="33"/>
        <v>5</v>
      </c>
      <c r="Q1085" s="150"/>
      <c r="R1085" s="47"/>
      <c r="S1085" s="47"/>
    </row>
    <row r="1086" spans="2:19" ht="31.5" customHeight="1" x14ac:dyDescent="0.3">
      <c r="B1086" s="373" t="s">
        <v>260</v>
      </c>
      <c r="C1086" s="374"/>
      <c r="D1086" s="374"/>
      <c r="E1086" s="375"/>
      <c r="F1086" s="369" t="s">
        <v>386</v>
      </c>
      <c r="G1086" s="348"/>
      <c r="H1086" s="367" t="s">
        <v>385</v>
      </c>
      <c r="I1086" s="367"/>
      <c r="J1086" s="376" t="str">
        <f>L711</f>
        <v xml:space="preserve">Taller de Capacitación </v>
      </c>
      <c r="K1086" s="377"/>
      <c r="L1086" s="367">
        <f>H711</f>
        <v>5</v>
      </c>
      <c r="M1086" s="367"/>
      <c r="N1086" s="144" t="str">
        <f>J1086</f>
        <v xml:space="preserve">Taller de Capacitación </v>
      </c>
      <c r="O1086" s="144"/>
      <c r="P1086" s="150">
        <f t="shared" si="33"/>
        <v>5</v>
      </c>
      <c r="Q1086" s="150"/>
      <c r="R1086" s="47"/>
      <c r="S1086" s="47"/>
    </row>
    <row r="1087" spans="2:19" ht="31.5" customHeight="1" x14ac:dyDescent="0.3">
      <c r="B1087" s="373" t="s">
        <v>261</v>
      </c>
      <c r="C1087" s="374"/>
      <c r="D1087" s="374"/>
      <c r="E1087" s="375"/>
      <c r="F1087" s="369" t="s">
        <v>386</v>
      </c>
      <c r="G1087" s="348"/>
      <c r="H1087" s="367" t="s">
        <v>385</v>
      </c>
      <c r="I1087" s="367"/>
      <c r="J1087" s="376" t="str">
        <f>L712</f>
        <v xml:space="preserve">Taller de Capacitación </v>
      </c>
      <c r="K1087" s="377"/>
      <c r="L1087" s="367">
        <f>H712</f>
        <v>5</v>
      </c>
      <c r="M1087" s="367"/>
      <c r="N1087" s="144" t="str">
        <f>J1087</f>
        <v xml:space="preserve">Taller de Capacitación </v>
      </c>
      <c r="O1087" s="144"/>
      <c r="P1087" s="150">
        <f t="shared" si="33"/>
        <v>5</v>
      </c>
      <c r="Q1087" s="150"/>
      <c r="R1087" s="47"/>
      <c r="S1087" s="47"/>
    </row>
    <row r="1088" spans="2:19" ht="31.5" customHeight="1" x14ac:dyDescent="0.3">
      <c r="B1088" s="133" t="s">
        <v>262</v>
      </c>
      <c r="C1088" s="134"/>
      <c r="D1088" s="134"/>
      <c r="E1088" s="134"/>
      <c r="F1088" s="134"/>
      <c r="G1088" s="134"/>
      <c r="H1088" s="134"/>
      <c r="I1088" s="134"/>
      <c r="J1088" s="134"/>
      <c r="K1088" s="134"/>
      <c r="L1088" s="134"/>
      <c r="M1088" s="134"/>
      <c r="N1088" s="134"/>
      <c r="O1088" s="134"/>
      <c r="P1088" s="134"/>
      <c r="Q1088" s="135"/>
      <c r="R1088" s="47"/>
      <c r="S1088" s="47"/>
    </row>
    <row r="1089" spans="2:19" ht="31.5" customHeight="1" x14ac:dyDescent="0.3">
      <c r="B1089" s="100" t="s">
        <v>263</v>
      </c>
      <c r="C1089" s="136"/>
      <c r="D1089" s="136"/>
      <c r="E1089" s="136"/>
      <c r="F1089" s="136"/>
      <c r="G1089" s="136"/>
      <c r="H1089" s="136" t="s">
        <v>385</v>
      </c>
      <c r="I1089" s="136"/>
      <c r="J1089" s="136">
        <f t="shared" si="29"/>
        <v>0</v>
      </c>
      <c r="K1089" s="136"/>
      <c r="L1089" s="136">
        <f t="shared" si="30"/>
        <v>0</v>
      </c>
      <c r="M1089" s="136"/>
      <c r="N1089" s="136">
        <f t="shared" si="26"/>
        <v>0</v>
      </c>
      <c r="O1089" s="136"/>
      <c r="P1089" s="136">
        <f t="shared" ref="P1089:P1103" si="34">L1089</f>
        <v>0</v>
      </c>
      <c r="Q1089" s="143"/>
      <c r="R1089" s="47"/>
      <c r="S1089" s="47"/>
    </row>
    <row r="1090" spans="2:19" ht="45" customHeight="1" x14ac:dyDescent="0.3">
      <c r="B1090" s="373" t="s">
        <v>264</v>
      </c>
      <c r="C1090" s="374"/>
      <c r="D1090" s="374"/>
      <c r="E1090" s="375"/>
      <c r="F1090" s="369" t="s">
        <v>386</v>
      </c>
      <c r="G1090" s="348"/>
      <c r="H1090" s="367" t="s">
        <v>385</v>
      </c>
      <c r="I1090" s="367"/>
      <c r="J1090" s="376" t="str">
        <f t="shared" si="29"/>
        <v xml:space="preserve">Taller de Capacitación </v>
      </c>
      <c r="K1090" s="377"/>
      <c r="L1090" s="367">
        <f t="shared" si="30"/>
        <v>1</v>
      </c>
      <c r="M1090" s="367"/>
      <c r="N1090" s="144" t="str">
        <f t="shared" si="26"/>
        <v xml:space="preserve">Taller de Capacitación </v>
      </c>
      <c r="O1090" s="144"/>
      <c r="P1090" s="150">
        <f t="shared" si="34"/>
        <v>1</v>
      </c>
      <c r="Q1090" s="150"/>
      <c r="R1090" s="47"/>
      <c r="S1090" s="47"/>
    </row>
    <row r="1091" spans="2:19" ht="45" customHeight="1" x14ac:dyDescent="0.3">
      <c r="B1091" s="373" t="s">
        <v>265</v>
      </c>
      <c r="C1091" s="374"/>
      <c r="D1091" s="374"/>
      <c r="E1091" s="375"/>
      <c r="F1091" s="369" t="s">
        <v>386</v>
      </c>
      <c r="G1091" s="348"/>
      <c r="H1091" s="367" t="s">
        <v>385</v>
      </c>
      <c r="I1091" s="367"/>
      <c r="J1091" s="376" t="str">
        <f t="shared" si="29"/>
        <v xml:space="preserve">Taller de Capacitación </v>
      </c>
      <c r="K1091" s="377"/>
      <c r="L1091" s="367">
        <f t="shared" si="30"/>
        <v>1</v>
      </c>
      <c r="M1091" s="367"/>
      <c r="N1091" s="144" t="str">
        <f t="shared" si="26"/>
        <v xml:space="preserve">Taller de Capacitación </v>
      </c>
      <c r="O1091" s="144"/>
      <c r="P1091" s="150">
        <f t="shared" si="34"/>
        <v>1</v>
      </c>
      <c r="Q1091" s="150"/>
      <c r="R1091" s="47"/>
      <c r="S1091" s="47"/>
    </row>
    <row r="1092" spans="2:19" ht="14.4" customHeight="1" x14ac:dyDescent="0.3">
      <c r="B1092" s="373" t="s">
        <v>266</v>
      </c>
      <c r="C1092" s="374"/>
      <c r="D1092" s="374"/>
      <c r="E1092" s="375"/>
      <c r="F1092" s="369" t="s">
        <v>386</v>
      </c>
      <c r="G1092" s="348"/>
      <c r="H1092" s="367" t="s">
        <v>385</v>
      </c>
      <c r="I1092" s="367"/>
      <c r="J1092" s="376" t="str">
        <f t="shared" si="29"/>
        <v xml:space="preserve">Taller de Capacitación </v>
      </c>
      <c r="K1092" s="377"/>
      <c r="L1092" s="367">
        <f t="shared" si="30"/>
        <v>1</v>
      </c>
      <c r="M1092" s="367"/>
      <c r="N1092" s="144" t="str">
        <f t="shared" si="26"/>
        <v xml:space="preserve">Taller de Capacitación </v>
      </c>
      <c r="O1092" s="144"/>
      <c r="P1092" s="150">
        <f t="shared" si="34"/>
        <v>1</v>
      </c>
      <c r="Q1092" s="150"/>
      <c r="R1092" s="47"/>
      <c r="S1092" s="47"/>
    </row>
    <row r="1093" spans="2:19" ht="43.8" customHeight="1" x14ac:dyDescent="0.3">
      <c r="B1093" s="373" t="s">
        <v>267</v>
      </c>
      <c r="C1093" s="374"/>
      <c r="D1093" s="374"/>
      <c r="E1093" s="375"/>
      <c r="F1093" s="369" t="s">
        <v>386</v>
      </c>
      <c r="G1093" s="348"/>
      <c r="H1093" s="367" t="s">
        <v>385</v>
      </c>
      <c r="I1093" s="367"/>
      <c r="J1093" s="376" t="str">
        <f t="shared" si="29"/>
        <v xml:space="preserve">Taller de Capacitación </v>
      </c>
      <c r="K1093" s="377"/>
      <c r="L1093" s="367">
        <f t="shared" si="30"/>
        <v>1</v>
      </c>
      <c r="M1093" s="367"/>
      <c r="N1093" s="144" t="str">
        <f t="shared" si="26"/>
        <v xml:space="preserve">Taller de Capacitación </v>
      </c>
      <c r="O1093" s="144"/>
      <c r="P1093" s="150">
        <f t="shared" si="34"/>
        <v>1</v>
      </c>
      <c r="Q1093" s="150"/>
      <c r="R1093" s="47"/>
      <c r="S1093" s="47"/>
    </row>
    <row r="1094" spans="2:19" ht="31.5" customHeight="1" x14ac:dyDescent="0.3">
      <c r="B1094" s="373" t="s">
        <v>268</v>
      </c>
      <c r="C1094" s="374"/>
      <c r="D1094" s="374"/>
      <c r="E1094" s="375"/>
      <c r="F1094" s="369" t="s">
        <v>386</v>
      </c>
      <c r="G1094" s="348"/>
      <c r="H1094" s="367" t="s">
        <v>385</v>
      </c>
      <c r="I1094" s="367"/>
      <c r="J1094" s="376" t="str">
        <f t="shared" si="29"/>
        <v xml:space="preserve">Taller de Capacitación </v>
      </c>
      <c r="K1094" s="377"/>
      <c r="L1094" s="367">
        <f t="shared" si="30"/>
        <v>1</v>
      </c>
      <c r="M1094" s="367"/>
      <c r="N1094" s="144" t="str">
        <f t="shared" si="26"/>
        <v xml:space="preserve">Taller de Capacitación </v>
      </c>
      <c r="O1094" s="144"/>
      <c r="P1094" s="150">
        <f t="shared" si="34"/>
        <v>1</v>
      </c>
      <c r="Q1094" s="150"/>
      <c r="R1094" s="47"/>
      <c r="S1094" s="47"/>
    </row>
    <row r="1095" spans="2:19" ht="14.4" customHeight="1" x14ac:dyDescent="0.3">
      <c r="B1095" s="373" t="s">
        <v>269</v>
      </c>
      <c r="C1095" s="374"/>
      <c r="D1095" s="374"/>
      <c r="E1095" s="375"/>
      <c r="F1095" s="369" t="s">
        <v>386</v>
      </c>
      <c r="G1095" s="348"/>
      <c r="H1095" s="367" t="s">
        <v>385</v>
      </c>
      <c r="I1095" s="367"/>
      <c r="J1095" s="376" t="str">
        <f t="shared" si="29"/>
        <v xml:space="preserve">Taller de Capacitación </v>
      </c>
      <c r="K1095" s="377"/>
      <c r="L1095" s="367">
        <f t="shared" si="30"/>
        <v>1</v>
      </c>
      <c r="M1095" s="367"/>
      <c r="N1095" s="144" t="str">
        <f t="shared" si="26"/>
        <v xml:space="preserve">Taller de Capacitación </v>
      </c>
      <c r="O1095" s="144"/>
      <c r="P1095" s="150">
        <f t="shared" si="34"/>
        <v>1</v>
      </c>
      <c r="Q1095" s="150"/>
      <c r="R1095" s="47"/>
      <c r="S1095" s="47"/>
    </row>
    <row r="1096" spans="2:19" ht="39.6" customHeight="1" x14ac:dyDescent="0.3">
      <c r="B1096" s="373" t="s">
        <v>270</v>
      </c>
      <c r="C1096" s="374"/>
      <c r="D1096" s="374"/>
      <c r="E1096" s="375"/>
      <c r="F1096" s="369" t="s">
        <v>386</v>
      </c>
      <c r="G1096" s="348"/>
      <c r="H1096" s="367" t="s">
        <v>385</v>
      </c>
      <c r="I1096" s="367"/>
      <c r="J1096" s="376" t="str">
        <f t="shared" si="29"/>
        <v xml:space="preserve">Pasantía  </v>
      </c>
      <c r="K1096" s="377"/>
      <c r="L1096" s="367">
        <f t="shared" si="30"/>
        <v>1</v>
      </c>
      <c r="M1096" s="367"/>
      <c r="N1096" s="144" t="str">
        <f t="shared" si="26"/>
        <v xml:space="preserve">Pasantía  </v>
      </c>
      <c r="O1096" s="144"/>
      <c r="P1096" s="150">
        <f t="shared" si="34"/>
        <v>1</v>
      </c>
      <c r="Q1096" s="150"/>
      <c r="R1096" s="47"/>
      <c r="S1096" s="47"/>
    </row>
    <row r="1097" spans="2:19" ht="31.5" customHeight="1" x14ac:dyDescent="0.3">
      <c r="B1097" s="373" t="s">
        <v>272</v>
      </c>
      <c r="C1097" s="374"/>
      <c r="D1097" s="374"/>
      <c r="E1097" s="375"/>
      <c r="F1097" s="369" t="s">
        <v>386</v>
      </c>
      <c r="G1097" s="348"/>
      <c r="H1097" s="367" t="s">
        <v>385</v>
      </c>
      <c r="I1097" s="367"/>
      <c r="J1097" s="376" t="str">
        <f t="shared" si="29"/>
        <v xml:space="preserve">Replicas  </v>
      </c>
      <c r="K1097" s="377"/>
      <c r="L1097" s="367">
        <f t="shared" si="30"/>
        <v>5</v>
      </c>
      <c r="M1097" s="367"/>
      <c r="N1097" s="144" t="str">
        <f t="shared" si="26"/>
        <v xml:space="preserve">Replicas  </v>
      </c>
      <c r="O1097" s="144"/>
      <c r="P1097" s="150">
        <f t="shared" si="34"/>
        <v>5</v>
      </c>
      <c r="Q1097" s="150"/>
      <c r="R1097" s="47"/>
      <c r="S1097" s="47"/>
    </row>
    <row r="1098" spans="2:19" ht="14.4" customHeight="1" x14ac:dyDescent="0.3">
      <c r="B1098" s="100" t="s">
        <v>274</v>
      </c>
      <c r="C1098" s="136"/>
      <c r="D1098" s="136"/>
      <c r="E1098" s="136"/>
      <c r="F1098" s="136"/>
      <c r="G1098" s="136"/>
      <c r="H1098" s="136" t="s">
        <v>385</v>
      </c>
      <c r="I1098" s="136"/>
      <c r="J1098" s="136">
        <f t="shared" si="29"/>
        <v>0</v>
      </c>
      <c r="K1098" s="136"/>
      <c r="L1098" s="136">
        <f t="shared" si="30"/>
        <v>0</v>
      </c>
      <c r="M1098" s="136"/>
      <c r="N1098" s="136">
        <f t="shared" si="26"/>
        <v>0</v>
      </c>
      <c r="O1098" s="136"/>
      <c r="P1098" s="136">
        <f t="shared" si="34"/>
        <v>0</v>
      </c>
      <c r="Q1098" s="143"/>
      <c r="R1098" s="47"/>
      <c r="S1098" s="47"/>
    </row>
    <row r="1099" spans="2:19" ht="14.4" customHeight="1" x14ac:dyDescent="0.3">
      <c r="B1099" s="373" t="s">
        <v>275</v>
      </c>
      <c r="C1099" s="374"/>
      <c r="D1099" s="374"/>
      <c r="E1099" s="375"/>
      <c r="F1099" s="369" t="s">
        <v>386</v>
      </c>
      <c r="G1099" s="348"/>
      <c r="H1099" s="367" t="s">
        <v>385</v>
      </c>
      <c r="I1099" s="367"/>
      <c r="J1099" s="376" t="str">
        <f>L724</f>
        <v>reunion</v>
      </c>
      <c r="K1099" s="377"/>
      <c r="L1099" s="367">
        <f>H724</f>
        <v>20</v>
      </c>
      <c r="M1099" s="367"/>
      <c r="N1099" s="144" t="str">
        <f>J1099</f>
        <v>reunion</v>
      </c>
      <c r="O1099" s="144"/>
      <c r="P1099" s="150">
        <f t="shared" si="34"/>
        <v>20</v>
      </c>
      <c r="Q1099" s="150"/>
      <c r="R1099" s="47"/>
      <c r="S1099" s="47"/>
    </row>
    <row r="1100" spans="2:19" ht="31.5" customHeight="1" x14ac:dyDescent="0.3">
      <c r="B1100" s="373" t="s">
        <v>277</v>
      </c>
      <c r="C1100" s="374"/>
      <c r="D1100" s="374"/>
      <c r="E1100" s="375"/>
      <c r="F1100" s="369" t="s">
        <v>386</v>
      </c>
      <c r="G1100" s="348"/>
      <c r="H1100" s="367" t="s">
        <v>385</v>
      </c>
      <c r="I1100" s="367"/>
      <c r="J1100" s="376" t="str">
        <f>L725</f>
        <v>Foro</v>
      </c>
      <c r="K1100" s="377"/>
      <c r="L1100" s="367">
        <f>H725</f>
        <v>3</v>
      </c>
      <c r="M1100" s="367"/>
      <c r="N1100" s="144" t="str">
        <f>J1100</f>
        <v>Foro</v>
      </c>
      <c r="O1100" s="144"/>
      <c r="P1100" s="150">
        <f t="shared" si="34"/>
        <v>3</v>
      </c>
      <c r="Q1100" s="150"/>
      <c r="R1100" s="47"/>
      <c r="S1100" s="47"/>
    </row>
    <row r="1101" spans="2:19" ht="31.5" customHeight="1" x14ac:dyDescent="0.3">
      <c r="B1101" s="145" t="s">
        <v>279</v>
      </c>
      <c r="C1101" s="146"/>
      <c r="D1101" s="146"/>
      <c r="E1101" s="146"/>
      <c r="F1101" s="146"/>
      <c r="G1101" s="146"/>
      <c r="H1101" s="146" t="s">
        <v>385</v>
      </c>
      <c r="I1101" s="146"/>
      <c r="J1101" s="146">
        <f t="shared" si="29"/>
        <v>0</v>
      </c>
      <c r="K1101" s="146"/>
      <c r="L1101" s="146">
        <f t="shared" si="30"/>
        <v>0</v>
      </c>
      <c r="M1101" s="146"/>
      <c r="N1101" s="146">
        <f t="shared" si="26"/>
        <v>0</v>
      </c>
      <c r="O1101" s="146"/>
      <c r="P1101" s="146">
        <f t="shared" si="34"/>
        <v>0</v>
      </c>
      <c r="Q1101" s="147"/>
      <c r="R1101" s="47"/>
      <c r="S1101" s="47"/>
    </row>
    <row r="1102" spans="2:19" ht="31.5" customHeight="1" x14ac:dyDescent="0.3">
      <c r="B1102" s="373" t="s">
        <v>280</v>
      </c>
      <c r="C1102" s="374"/>
      <c r="D1102" s="374"/>
      <c r="E1102" s="375"/>
      <c r="F1102" s="369" t="s">
        <v>386</v>
      </c>
      <c r="G1102" s="348"/>
      <c r="H1102" s="367" t="s">
        <v>385</v>
      </c>
      <c r="I1102" s="367"/>
      <c r="J1102" s="376" t="str">
        <f>L727</f>
        <v>reunion</v>
      </c>
      <c r="K1102" s="377"/>
      <c r="L1102" s="367">
        <f>H727</f>
        <v>10</v>
      </c>
      <c r="M1102" s="367"/>
      <c r="N1102" s="144" t="str">
        <f>J1102</f>
        <v>reunion</v>
      </c>
      <c r="O1102" s="144"/>
      <c r="P1102" s="150">
        <f t="shared" si="34"/>
        <v>10</v>
      </c>
      <c r="Q1102" s="150"/>
      <c r="R1102" s="47"/>
      <c r="S1102" s="47"/>
    </row>
    <row r="1103" spans="2:19" ht="31.5" customHeight="1" x14ac:dyDescent="0.3">
      <c r="B1103" s="373" t="s">
        <v>281</v>
      </c>
      <c r="C1103" s="374"/>
      <c r="D1103" s="374"/>
      <c r="E1103" s="375"/>
      <c r="F1103" s="369" t="s">
        <v>386</v>
      </c>
      <c r="G1103" s="348"/>
      <c r="H1103" s="367" t="s">
        <v>385</v>
      </c>
      <c r="I1103" s="367"/>
      <c r="J1103" s="376" t="str">
        <f>L728</f>
        <v>Congreso</v>
      </c>
      <c r="K1103" s="377"/>
      <c r="L1103" s="367">
        <f>H728</f>
        <v>2</v>
      </c>
      <c r="M1103" s="367"/>
      <c r="N1103" s="144" t="str">
        <f>J1103</f>
        <v>Congreso</v>
      </c>
      <c r="O1103" s="144"/>
      <c r="P1103" s="150">
        <f t="shared" si="34"/>
        <v>2</v>
      </c>
      <c r="Q1103" s="150"/>
      <c r="R1103" s="47"/>
      <c r="S1103" s="47"/>
    </row>
    <row r="1104" spans="2:19" ht="31.5" customHeight="1" x14ac:dyDescent="0.3">
      <c r="B1104" s="133" t="s">
        <v>283</v>
      </c>
      <c r="C1104" s="134"/>
      <c r="D1104" s="134"/>
      <c r="E1104" s="134"/>
      <c r="F1104" s="134"/>
      <c r="G1104" s="134"/>
      <c r="H1104" s="134"/>
      <c r="I1104" s="134"/>
      <c r="J1104" s="134"/>
      <c r="K1104" s="134"/>
      <c r="L1104" s="134"/>
      <c r="M1104" s="134"/>
      <c r="N1104" s="134"/>
      <c r="O1104" s="134"/>
      <c r="P1104" s="134"/>
      <c r="Q1104" s="135"/>
      <c r="R1104" s="47"/>
      <c r="S1104" s="47"/>
    </row>
    <row r="1105" spans="2:19" ht="31.5" customHeight="1" x14ac:dyDescent="0.3">
      <c r="B1105" s="145" t="s">
        <v>284</v>
      </c>
      <c r="C1105" s="146"/>
      <c r="D1105" s="146"/>
      <c r="E1105" s="146"/>
      <c r="F1105" s="146"/>
      <c r="G1105" s="146"/>
      <c r="H1105" s="146" t="s">
        <v>385</v>
      </c>
      <c r="I1105" s="146"/>
      <c r="J1105" s="146" t="str">
        <f>L648</f>
        <v>Caseta de Información A= 16.00 m2</v>
      </c>
      <c r="K1105" s="146"/>
      <c r="L1105" s="146">
        <f>H648</f>
        <v>1</v>
      </c>
      <c r="M1105" s="146"/>
      <c r="N1105" s="146" t="str">
        <f t="shared" si="26"/>
        <v>Caseta de Información A= 16.00 m2</v>
      </c>
      <c r="O1105" s="146"/>
      <c r="P1105" s="146">
        <f t="shared" ref="P1105:P1114" si="35">L1105</f>
        <v>1</v>
      </c>
      <c r="Q1105" s="147"/>
      <c r="R1105" s="47"/>
      <c r="S1105" s="47"/>
    </row>
    <row r="1106" spans="2:19" ht="14.4" customHeight="1" x14ac:dyDescent="0.3">
      <c r="B1106" s="373" t="s">
        <v>285</v>
      </c>
      <c r="C1106" s="374"/>
      <c r="D1106" s="374"/>
      <c r="E1106" s="375"/>
      <c r="F1106" s="369" t="s">
        <v>386</v>
      </c>
      <c r="G1106" s="348"/>
      <c r="H1106" s="367" t="s">
        <v>385</v>
      </c>
      <c r="I1106" s="367"/>
      <c r="J1106" s="376" t="str">
        <f t="shared" ref="J1106:J1111" si="36">L731</f>
        <v xml:space="preserve">Taller de Capacitación </v>
      </c>
      <c r="K1106" s="377"/>
      <c r="L1106" s="367">
        <f t="shared" ref="L1106:L1111" si="37">H731</f>
        <v>5</v>
      </c>
      <c r="M1106" s="367"/>
      <c r="N1106" s="144" t="str">
        <f t="shared" ref="N1106:N1111" si="38">J1106</f>
        <v xml:space="preserve">Taller de Capacitación </v>
      </c>
      <c r="O1106" s="144"/>
      <c r="P1106" s="150">
        <f t="shared" si="35"/>
        <v>5</v>
      </c>
      <c r="Q1106" s="150"/>
      <c r="R1106" s="47"/>
      <c r="S1106" s="47"/>
    </row>
    <row r="1107" spans="2:19" ht="31.5" customHeight="1" x14ac:dyDescent="0.3">
      <c r="B1107" s="373" t="s">
        <v>286</v>
      </c>
      <c r="C1107" s="374"/>
      <c r="D1107" s="374"/>
      <c r="E1107" s="375"/>
      <c r="F1107" s="369" t="s">
        <v>386</v>
      </c>
      <c r="G1107" s="348"/>
      <c r="H1107" s="367" t="s">
        <v>385</v>
      </c>
      <c r="I1107" s="367"/>
      <c r="J1107" s="376" t="str">
        <f t="shared" si="36"/>
        <v xml:space="preserve">Taller de Capacitación </v>
      </c>
      <c r="K1107" s="377"/>
      <c r="L1107" s="367">
        <f t="shared" si="37"/>
        <v>5</v>
      </c>
      <c r="M1107" s="367"/>
      <c r="N1107" s="144" t="str">
        <f t="shared" si="38"/>
        <v xml:space="preserve">Taller de Capacitación </v>
      </c>
      <c r="O1107" s="144"/>
      <c r="P1107" s="150">
        <f t="shared" si="35"/>
        <v>5</v>
      </c>
      <c r="Q1107" s="150"/>
      <c r="R1107" s="47"/>
      <c r="S1107" s="47"/>
    </row>
    <row r="1108" spans="2:19" ht="31.5" customHeight="1" x14ac:dyDescent="0.3">
      <c r="B1108" s="373" t="s">
        <v>287</v>
      </c>
      <c r="C1108" s="374"/>
      <c r="D1108" s="374"/>
      <c r="E1108" s="375"/>
      <c r="F1108" s="369" t="s">
        <v>386</v>
      </c>
      <c r="G1108" s="348"/>
      <c r="H1108" s="367" t="s">
        <v>385</v>
      </c>
      <c r="I1108" s="367"/>
      <c r="J1108" s="376" t="str">
        <f t="shared" si="36"/>
        <v xml:space="preserve">Taller de Capacitación </v>
      </c>
      <c r="K1108" s="377"/>
      <c r="L1108" s="367">
        <f t="shared" si="37"/>
        <v>5</v>
      </c>
      <c r="M1108" s="367"/>
      <c r="N1108" s="144" t="str">
        <f t="shared" si="38"/>
        <v xml:space="preserve">Taller de Capacitación </v>
      </c>
      <c r="O1108" s="144"/>
      <c r="P1108" s="150">
        <f t="shared" si="35"/>
        <v>5</v>
      </c>
      <c r="Q1108" s="150"/>
      <c r="R1108" s="47"/>
      <c r="S1108" s="47"/>
    </row>
    <row r="1109" spans="2:19" ht="31.5" customHeight="1" x14ac:dyDescent="0.3">
      <c r="B1109" s="373" t="s">
        <v>288</v>
      </c>
      <c r="C1109" s="374"/>
      <c r="D1109" s="374"/>
      <c r="E1109" s="375"/>
      <c r="F1109" s="369" t="s">
        <v>386</v>
      </c>
      <c r="G1109" s="348"/>
      <c r="H1109" s="367" t="s">
        <v>385</v>
      </c>
      <c r="I1109" s="367"/>
      <c r="J1109" s="376" t="str">
        <f t="shared" si="36"/>
        <v xml:space="preserve">Taller de Capacitación </v>
      </c>
      <c r="K1109" s="377"/>
      <c r="L1109" s="367">
        <f t="shared" si="37"/>
        <v>5</v>
      </c>
      <c r="M1109" s="367"/>
      <c r="N1109" s="144" t="str">
        <f t="shared" si="38"/>
        <v xml:space="preserve">Taller de Capacitación </v>
      </c>
      <c r="O1109" s="144"/>
      <c r="P1109" s="150">
        <f t="shared" si="35"/>
        <v>5</v>
      </c>
      <c r="Q1109" s="150"/>
      <c r="R1109" s="47"/>
      <c r="S1109" s="47"/>
    </row>
    <row r="1110" spans="2:19" ht="14.4" customHeight="1" x14ac:dyDescent="0.3">
      <c r="B1110" s="373" t="s">
        <v>289</v>
      </c>
      <c r="C1110" s="374"/>
      <c r="D1110" s="374"/>
      <c r="E1110" s="375"/>
      <c r="F1110" s="369" t="s">
        <v>386</v>
      </c>
      <c r="G1110" s="348"/>
      <c r="H1110" s="367" t="s">
        <v>385</v>
      </c>
      <c r="I1110" s="367"/>
      <c r="J1110" s="376" t="str">
        <f t="shared" si="36"/>
        <v>Reunion Tecnica</v>
      </c>
      <c r="K1110" s="377"/>
      <c r="L1110" s="367">
        <f t="shared" si="37"/>
        <v>7</v>
      </c>
      <c r="M1110" s="367"/>
      <c r="N1110" s="144" t="str">
        <f t="shared" si="38"/>
        <v>Reunion Tecnica</v>
      </c>
      <c r="O1110" s="144"/>
      <c r="P1110" s="150">
        <f t="shared" si="35"/>
        <v>7</v>
      </c>
      <c r="Q1110" s="150"/>
      <c r="R1110" s="47"/>
      <c r="S1110" s="47"/>
    </row>
    <row r="1111" spans="2:19" ht="14.4" customHeight="1" x14ac:dyDescent="0.3">
      <c r="B1111" s="373" t="s">
        <v>291</v>
      </c>
      <c r="C1111" s="374"/>
      <c r="D1111" s="374"/>
      <c r="E1111" s="375"/>
      <c r="F1111" s="369" t="s">
        <v>386</v>
      </c>
      <c r="G1111" s="348"/>
      <c r="H1111" s="367" t="s">
        <v>385</v>
      </c>
      <c r="I1111" s="367"/>
      <c r="J1111" s="376" t="str">
        <f t="shared" si="36"/>
        <v>Reunion Tecnica</v>
      </c>
      <c r="K1111" s="377"/>
      <c r="L1111" s="367">
        <f t="shared" si="37"/>
        <v>7</v>
      </c>
      <c r="M1111" s="367"/>
      <c r="N1111" s="144" t="str">
        <f t="shared" si="38"/>
        <v>Reunion Tecnica</v>
      </c>
      <c r="O1111" s="144"/>
      <c r="P1111" s="150">
        <f t="shared" si="35"/>
        <v>7</v>
      </c>
      <c r="Q1111" s="150"/>
      <c r="R1111" s="47"/>
      <c r="S1111" s="47"/>
    </row>
    <row r="1112" spans="2:19" ht="14.4" customHeight="1" x14ac:dyDescent="0.3">
      <c r="B1112" s="145" t="s">
        <v>292</v>
      </c>
      <c r="C1112" s="146"/>
      <c r="D1112" s="146"/>
      <c r="E1112" s="146"/>
      <c r="F1112" s="146"/>
      <c r="G1112" s="146"/>
      <c r="H1112" s="146" t="s">
        <v>385</v>
      </c>
      <c r="I1112" s="146"/>
      <c r="J1112" s="146" t="str">
        <f>L537</f>
        <v xml:space="preserve">Señal TIPO orientación O1 </v>
      </c>
      <c r="K1112" s="146"/>
      <c r="L1112" s="146">
        <f>H537</f>
        <v>2</v>
      </c>
      <c r="M1112" s="146"/>
      <c r="N1112" s="146" t="str">
        <f>J1112</f>
        <v xml:space="preserve">Señal TIPO orientación O1 </v>
      </c>
      <c r="O1112" s="146"/>
      <c r="P1112" s="146">
        <f t="shared" si="35"/>
        <v>2</v>
      </c>
      <c r="Q1112" s="147"/>
      <c r="R1112" s="47"/>
      <c r="S1112" s="47"/>
    </row>
    <row r="1113" spans="2:19" ht="31.5" customHeight="1" x14ac:dyDescent="0.3">
      <c r="B1113" s="373" t="s">
        <v>293</v>
      </c>
      <c r="C1113" s="374"/>
      <c r="D1113" s="374"/>
      <c r="E1113" s="375"/>
      <c r="F1113" s="369" t="s">
        <v>386</v>
      </c>
      <c r="G1113" s="348"/>
      <c r="H1113" s="367" t="s">
        <v>385</v>
      </c>
      <c r="I1113" s="367"/>
      <c r="J1113" s="376" t="str">
        <f>L738</f>
        <v xml:space="preserve">Taller de Capacitación </v>
      </c>
      <c r="K1113" s="377"/>
      <c r="L1113" s="367">
        <f>H738</f>
        <v>5</v>
      </c>
      <c r="M1113" s="367"/>
      <c r="N1113" s="144" t="str">
        <f>J1113</f>
        <v xml:space="preserve">Taller de Capacitación </v>
      </c>
      <c r="O1113" s="144"/>
      <c r="P1113" s="150">
        <f t="shared" si="35"/>
        <v>5</v>
      </c>
      <c r="Q1113" s="150"/>
      <c r="R1113" s="47"/>
      <c r="S1113" s="47"/>
    </row>
    <row r="1114" spans="2:19" ht="14.4" customHeight="1" x14ac:dyDescent="0.3">
      <c r="B1114" s="373" t="s">
        <v>294</v>
      </c>
      <c r="C1114" s="374"/>
      <c r="D1114" s="374"/>
      <c r="E1114" s="375"/>
      <c r="F1114" s="369" t="s">
        <v>386</v>
      </c>
      <c r="G1114" s="348"/>
      <c r="H1114" s="367" t="s">
        <v>385</v>
      </c>
      <c r="I1114" s="367"/>
      <c r="J1114" s="376" t="str">
        <f>L739</f>
        <v xml:space="preserve">Taller de Capacitación </v>
      </c>
      <c r="K1114" s="377"/>
      <c r="L1114" s="367">
        <f>H739</f>
        <v>5</v>
      </c>
      <c r="M1114" s="367"/>
      <c r="N1114" s="144" t="str">
        <f>J1114</f>
        <v xml:space="preserve">Taller de Capacitación </v>
      </c>
      <c r="O1114" s="144"/>
      <c r="P1114" s="150">
        <f t="shared" si="35"/>
        <v>5</v>
      </c>
      <c r="Q1114" s="150"/>
      <c r="R1114" s="47"/>
      <c r="S1114" s="47"/>
    </row>
    <row r="1115" spans="2:19" ht="31.5" customHeight="1" x14ac:dyDescent="0.3">
      <c r="B1115" s="373"/>
      <c r="C1115" s="374"/>
      <c r="D1115" s="374"/>
      <c r="E1115" s="375"/>
      <c r="F1115" s="367"/>
      <c r="G1115" s="367"/>
      <c r="H1115" s="367"/>
      <c r="I1115" s="367"/>
      <c r="J1115" s="349"/>
      <c r="K1115" s="350"/>
      <c r="L1115" s="367"/>
      <c r="M1115" s="367"/>
      <c r="N1115" s="148"/>
      <c r="O1115" s="148"/>
      <c r="P1115" s="150"/>
      <c r="Q1115" s="150"/>
      <c r="R1115" s="47"/>
      <c r="S1115" s="47"/>
    </row>
    <row r="1116" spans="2:19" ht="14.4" customHeight="1" x14ac:dyDescent="0.3">
      <c r="B1116" s="137" t="s">
        <v>210</v>
      </c>
      <c r="C1116" s="138"/>
      <c r="D1116" s="138"/>
      <c r="E1116" s="138"/>
      <c r="F1116" s="138"/>
      <c r="G1116" s="138"/>
      <c r="H1116" s="138"/>
      <c r="I1116" s="138"/>
      <c r="J1116" s="138"/>
      <c r="K1116" s="138"/>
      <c r="L1116" s="138"/>
      <c r="M1116" s="138"/>
      <c r="N1116" s="138"/>
      <c r="O1116" s="138"/>
      <c r="P1116" s="138"/>
      <c r="Q1116" s="139"/>
      <c r="R1116" s="47"/>
      <c r="S1116" s="47"/>
    </row>
    <row r="1117" spans="2:19" ht="31.5" customHeight="1" x14ac:dyDescent="0.3">
      <c r="B1117" s="133" t="s">
        <v>211</v>
      </c>
      <c r="C1117" s="134"/>
      <c r="D1117" s="134"/>
      <c r="E1117" s="134"/>
      <c r="F1117" s="134"/>
      <c r="G1117" s="134"/>
      <c r="H1117" s="134"/>
      <c r="I1117" s="134"/>
      <c r="J1117" s="134"/>
      <c r="K1117" s="134"/>
      <c r="L1117" s="134"/>
      <c r="M1117" s="134"/>
      <c r="N1117" s="134"/>
      <c r="O1117" s="134"/>
      <c r="P1117" s="134"/>
      <c r="Q1117" s="135"/>
      <c r="R1117" s="47"/>
      <c r="S1117" s="47"/>
    </row>
    <row r="1118" spans="2:19" ht="27.75" customHeight="1" x14ac:dyDescent="0.3">
      <c r="B1118" s="145" t="s">
        <v>212</v>
      </c>
      <c r="C1118" s="146"/>
      <c r="D1118" s="146"/>
      <c r="E1118" s="146"/>
      <c r="F1118" s="146"/>
      <c r="G1118" s="146"/>
      <c r="H1118" s="146"/>
      <c r="I1118" s="146"/>
      <c r="J1118" s="146"/>
      <c r="K1118" s="146"/>
      <c r="L1118" s="146"/>
      <c r="M1118" s="146"/>
      <c r="N1118" s="146"/>
      <c r="O1118" s="146"/>
      <c r="P1118" s="146"/>
      <c r="Q1118" s="147"/>
      <c r="R1118" s="47"/>
      <c r="S1118" s="47"/>
    </row>
    <row r="1119" spans="2:19" ht="31.5" customHeight="1" x14ac:dyDescent="0.3">
      <c r="B1119" s="373" t="s">
        <v>212</v>
      </c>
      <c r="C1119" s="374"/>
      <c r="D1119" s="374"/>
      <c r="E1119" s="375"/>
      <c r="F1119" s="367" t="s">
        <v>178</v>
      </c>
      <c r="G1119" s="367"/>
      <c r="H1119" s="367" t="s">
        <v>178</v>
      </c>
      <c r="I1119" s="367"/>
      <c r="J1119" s="376" t="str">
        <f>L744</f>
        <v xml:space="preserve">módulos </v>
      </c>
      <c r="K1119" s="377"/>
      <c r="L1119" s="367">
        <f>H744</f>
        <v>5</v>
      </c>
      <c r="M1119" s="367"/>
      <c r="N1119" s="144" t="str">
        <f t="shared" ref="N1119:N1134" si="39">J1119</f>
        <v xml:space="preserve">módulos </v>
      </c>
      <c r="O1119" s="144"/>
      <c r="P1119" s="150">
        <f t="shared" ref="P1119:P1134" si="40">L1119</f>
        <v>5</v>
      </c>
      <c r="Q1119" s="150"/>
      <c r="R1119" s="47"/>
      <c r="S1119" s="47"/>
    </row>
    <row r="1120" spans="2:19" ht="31.5" customHeight="1" x14ac:dyDescent="0.3">
      <c r="B1120" s="145" t="s">
        <v>296</v>
      </c>
      <c r="C1120" s="146"/>
      <c r="D1120" s="146"/>
      <c r="E1120" s="146"/>
      <c r="F1120" s="146"/>
      <c r="G1120" s="146"/>
      <c r="H1120" s="146" t="s">
        <v>385</v>
      </c>
      <c r="I1120" s="146"/>
      <c r="J1120" s="146" t="str">
        <f>L545</f>
        <v>Centro de Interpretación A= 400.00 m2</v>
      </c>
      <c r="K1120" s="146"/>
      <c r="L1120" s="146">
        <f>H545</f>
        <v>1</v>
      </c>
      <c r="M1120" s="146"/>
      <c r="N1120" s="146" t="str">
        <f t="shared" si="39"/>
        <v>Centro de Interpretación A= 400.00 m2</v>
      </c>
      <c r="O1120" s="146"/>
      <c r="P1120" s="146">
        <f t="shared" si="40"/>
        <v>1</v>
      </c>
      <c r="Q1120" s="147"/>
      <c r="R1120" s="47"/>
      <c r="S1120" s="47"/>
    </row>
    <row r="1121" spans="2:19" ht="31.5" customHeight="1" x14ac:dyDescent="0.3">
      <c r="B1121" s="373" t="s">
        <v>296</v>
      </c>
      <c r="C1121" s="374"/>
      <c r="D1121" s="374"/>
      <c r="E1121" s="375"/>
      <c r="F1121" s="369" t="s">
        <v>386</v>
      </c>
      <c r="G1121" s="348"/>
      <c r="H1121" s="367" t="s">
        <v>385</v>
      </c>
      <c r="I1121" s="367"/>
      <c r="J1121" s="376" t="str">
        <f>L746</f>
        <v xml:space="preserve">sistema  </v>
      </c>
      <c r="K1121" s="377"/>
      <c r="L1121" s="367">
        <f>H746</f>
        <v>1</v>
      </c>
      <c r="M1121" s="367"/>
      <c r="N1121" s="144" t="str">
        <f t="shared" si="39"/>
        <v xml:space="preserve">sistema  </v>
      </c>
      <c r="O1121" s="144"/>
      <c r="P1121" s="150">
        <f t="shared" si="40"/>
        <v>1</v>
      </c>
      <c r="Q1121" s="150"/>
      <c r="R1121" s="47"/>
      <c r="S1121" s="47"/>
    </row>
    <row r="1122" spans="2:19" ht="31.5" customHeight="1" x14ac:dyDescent="0.3">
      <c r="B1122" s="145" t="s">
        <v>298</v>
      </c>
      <c r="C1122" s="146"/>
      <c r="D1122" s="146"/>
      <c r="E1122" s="146"/>
      <c r="F1122" s="146"/>
      <c r="G1122" s="146"/>
      <c r="H1122" s="146" t="s">
        <v>385</v>
      </c>
      <c r="I1122" s="146"/>
      <c r="J1122" s="146">
        <f>L547</f>
        <v>0</v>
      </c>
      <c r="K1122" s="146"/>
      <c r="L1122" s="146">
        <f>H547</f>
        <v>0</v>
      </c>
      <c r="M1122" s="146"/>
      <c r="N1122" s="146">
        <f t="shared" si="39"/>
        <v>0</v>
      </c>
      <c r="O1122" s="146"/>
      <c r="P1122" s="146">
        <f t="shared" si="40"/>
        <v>0</v>
      </c>
      <c r="Q1122" s="147"/>
      <c r="R1122" s="47"/>
      <c r="S1122" s="47"/>
    </row>
    <row r="1123" spans="2:19" ht="31.5" customHeight="1" x14ac:dyDescent="0.3">
      <c r="B1123" s="373" t="s">
        <v>299</v>
      </c>
      <c r="C1123" s="374"/>
      <c r="D1123" s="374"/>
      <c r="E1123" s="375"/>
      <c r="F1123" s="369" t="s">
        <v>386</v>
      </c>
      <c r="G1123" s="348"/>
      <c r="H1123" s="367" t="s">
        <v>385</v>
      </c>
      <c r="I1123" s="367"/>
      <c r="J1123" s="376" t="str">
        <f t="shared" ref="J1123:J1129" si="41">L748</f>
        <v>Global</v>
      </c>
      <c r="K1123" s="377"/>
      <c r="L1123" s="367">
        <f t="shared" ref="L1123:L1129" si="42">H748</f>
        <v>1</v>
      </c>
      <c r="M1123" s="367"/>
      <c r="N1123" s="144" t="str">
        <f t="shared" si="39"/>
        <v>Global</v>
      </c>
      <c r="O1123" s="144"/>
      <c r="P1123" s="150">
        <f t="shared" si="40"/>
        <v>1</v>
      </c>
      <c r="Q1123" s="150"/>
      <c r="R1123" s="47"/>
      <c r="S1123" s="47"/>
    </row>
    <row r="1124" spans="2:19" ht="14.4" customHeight="1" x14ac:dyDescent="0.3">
      <c r="B1124" s="373" t="s">
        <v>299</v>
      </c>
      <c r="C1124" s="374"/>
      <c r="D1124" s="374"/>
      <c r="E1124" s="375"/>
      <c r="F1124" s="369" t="s">
        <v>386</v>
      </c>
      <c r="G1124" s="348"/>
      <c r="H1124" s="367" t="s">
        <v>385</v>
      </c>
      <c r="I1124" s="367"/>
      <c r="J1124" s="376" t="str">
        <f t="shared" si="41"/>
        <v>Global</v>
      </c>
      <c r="K1124" s="377"/>
      <c r="L1124" s="367">
        <f t="shared" si="42"/>
        <v>1</v>
      </c>
      <c r="M1124" s="367"/>
      <c r="N1124" s="144" t="str">
        <f t="shared" si="39"/>
        <v>Global</v>
      </c>
      <c r="O1124" s="144"/>
      <c r="P1124" s="150">
        <f t="shared" si="40"/>
        <v>1</v>
      </c>
      <c r="Q1124" s="150"/>
      <c r="R1124" s="47"/>
      <c r="S1124" s="47"/>
    </row>
    <row r="1125" spans="2:19" ht="31.5" customHeight="1" x14ac:dyDescent="0.3">
      <c r="B1125" s="373" t="s">
        <v>302</v>
      </c>
      <c r="C1125" s="374"/>
      <c r="D1125" s="374"/>
      <c r="E1125" s="375"/>
      <c r="F1125" s="369" t="s">
        <v>386</v>
      </c>
      <c r="G1125" s="348"/>
      <c r="H1125" s="367" t="s">
        <v>385</v>
      </c>
      <c r="I1125" s="367"/>
      <c r="J1125" s="376" t="str">
        <f t="shared" si="41"/>
        <v>Consultoria</v>
      </c>
      <c r="K1125" s="377"/>
      <c r="L1125" s="367">
        <f t="shared" si="42"/>
        <v>1</v>
      </c>
      <c r="M1125" s="367"/>
      <c r="N1125" s="144" t="str">
        <f t="shared" si="39"/>
        <v>Consultoria</v>
      </c>
      <c r="O1125" s="144"/>
      <c r="P1125" s="150">
        <f t="shared" si="40"/>
        <v>1</v>
      </c>
      <c r="Q1125" s="150"/>
      <c r="R1125" s="47"/>
      <c r="S1125" s="47"/>
    </row>
    <row r="1126" spans="2:19" ht="14.4" customHeight="1" x14ac:dyDescent="0.3">
      <c r="B1126" s="373" t="s">
        <v>304</v>
      </c>
      <c r="C1126" s="374"/>
      <c r="D1126" s="374"/>
      <c r="E1126" s="375"/>
      <c r="F1126" s="369" t="s">
        <v>386</v>
      </c>
      <c r="G1126" s="348"/>
      <c r="H1126" s="367" t="s">
        <v>385</v>
      </c>
      <c r="I1126" s="367"/>
      <c r="J1126" s="376" t="str">
        <f t="shared" si="41"/>
        <v>dias</v>
      </c>
      <c r="K1126" s="377"/>
      <c r="L1126" s="367">
        <f t="shared" si="42"/>
        <v>5</v>
      </c>
      <c r="M1126" s="367"/>
      <c r="N1126" s="144" t="str">
        <f t="shared" si="39"/>
        <v>dias</v>
      </c>
      <c r="O1126" s="144"/>
      <c r="P1126" s="150">
        <f t="shared" si="40"/>
        <v>5</v>
      </c>
      <c r="Q1126" s="150"/>
      <c r="R1126" s="47"/>
      <c r="S1126" s="47"/>
    </row>
    <row r="1127" spans="2:19" ht="31.5" customHeight="1" x14ac:dyDescent="0.3">
      <c r="B1127" s="373" t="s">
        <v>306</v>
      </c>
      <c r="C1127" s="374"/>
      <c r="D1127" s="374"/>
      <c r="E1127" s="375"/>
      <c r="F1127" s="369" t="s">
        <v>386</v>
      </c>
      <c r="G1127" s="348"/>
      <c r="H1127" s="367" t="s">
        <v>385</v>
      </c>
      <c r="I1127" s="367"/>
      <c r="J1127" s="376" t="str">
        <f t="shared" si="41"/>
        <v xml:space="preserve">Plan de Difusión </v>
      </c>
      <c r="K1127" s="377"/>
      <c r="L1127" s="367">
        <f t="shared" si="42"/>
        <v>1</v>
      </c>
      <c r="M1127" s="367"/>
      <c r="N1127" s="144" t="str">
        <f t="shared" si="39"/>
        <v xml:space="preserve">Plan de Difusión </v>
      </c>
      <c r="O1127" s="144"/>
      <c r="P1127" s="150">
        <f t="shared" si="40"/>
        <v>1</v>
      </c>
      <c r="Q1127" s="150"/>
      <c r="R1127" s="47"/>
      <c r="S1127" s="47"/>
    </row>
    <row r="1128" spans="2:19" ht="31.5" customHeight="1" x14ac:dyDescent="0.3">
      <c r="B1128" s="373" t="s">
        <v>308</v>
      </c>
      <c r="C1128" s="374"/>
      <c r="D1128" s="374"/>
      <c r="E1128" s="375"/>
      <c r="F1128" s="369" t="s">
        <v>386</v>
      </c>
      <c r="G1128" s="348"/>
      <c r="H1128" s="367" t="s">
        <v>385</v>
      </c>
      <c r="I1128" s="367"/>
      <c r="J1128" s="376" t="str">
        <f t="shared" si="41"/>
        <v xml:space="preserve">Plan de Socialización </v>
      </c>
      <c r="K1128" s="377"/>
      <c r="L1128" s="367">
        <f t="shared" si="42"/>
        <v>1</v>
      </c>
      <c r="M1128" s="367"/>
      <c r="N1128" s="144" t="str">
        <f t="shared" si="39"/>
        <v xml:space="preserve">Plan de Socialización </v>
      </c>
      <c r="O1128" s="144"/>
      <c r="P1128" s="150">
        <f t="shared" si="40"/>
        <v>1</v>
      </c>
      <c r="Q1128" s="150"/>
      <c r="R1128" s="47"/>
      <c r="S1128" s="47"/>
    </row>
    <row r="1129" spans="2:19" ht="14.4" customHeight="1" x14ac:dyDescent="0.3">
      <c r="B1129" s="373" t="s">
        <v>310</v>
      </c>
      <c r="C1129" s="374"/>
      <c r="D1129" s="374"/>
      <c r="E1129" s="375"/>
      <c r="F1129" s="369" t="s">
        <v>386</v>
      </c>
      <c r="G1129" s="348"/>
      <c r="H1129" s="367" t="s">
        <v>385</v>
      </c>
      <c r="I1129" s="367"/>
      <c r="J1129" s="376" t="str">
        <f t="shared" si="41"/>
        <v>Fam Trip</v>
      </c>
      <c r="K1129" s="377"/>
      <c r="L1129" s="367">
        <f t="shared" si="42"/>
        <v>2</v>
      </c>
      <c r="M1129" s="367"/>
      <c r="N1129" s="144" t="str">
        <f t="shared" si="39"/>
        <v>Fam Trip</v>
      </c>
      <c r="O1129" s="144"/>
      <c r="P1129" s="150">
        <f t="shared" si="40"/>
        <v>2</v>
      </c>
      <c r="Q1129" s="150"/>
      <c r="R1129" s="47"/>
      <c r="S1129" s="47"/>
    </row>
    <row r="1130" spans="2:19" ht="14.4" customHeight="1" x14ac:dyDescent="0.3">
      <c r="B1130" s="145" t="s">
        <v>312</v>
      </c>
      <c r="C1130" s="146"/>
      <c r="D1130" s="146"/>
      <c r="E1130" s="146"/>
      <c r="F1130" s="146"/>
      <c r="G1130" s="146"/>
      <c r="H1130" s="146" t="s">
        <v>385</v>
      </c>
      <c r="I1130" s="146"/>
      <c r="J1130" s="146" t="str">
        <f>L555</f>
        <v>Mirador  A= 1458.02 m2</v>
      </c>
      <c r="K1130" s="146"/>
      <c r="L1130" s="146">
        <f>H555</f>
        <v>1</v>
      </c>
      <c r="M1130" s="146"/>
      <c r="N1130" s="146" t="str">
        <f t="shared" si="39"/>
        <v>Mirador  A= 1458.02 m2</v>
      </c>
      <c r="O1130" s="146"/>
      <c r="P1130" s="146">
        <f t="shared" si="40"/>
        <v>1</v>
      </c>
      <c r="Q1130" s="147"/>
      <c r="R1130" s="47"/>
      <c r="S1130" s="47"/>
    </row>
    <row r="1131" spans="2:19" ht="31.5" customHeight="1" x14ac:dyDescent="0.3">
      <c r="B1131" s="373" t="s">
        <v>312</v>
      </c>
      <c r="C1131" s="374"/>
      <c r="D1131" s="374"/>
      <c r="E1131" s="375"/>
      <c r="F1131" s="369" t="s">
        <v>386</v>
      </c>
      <c r="G1131" s="348"/>
      <c r="H1131" s="367" t="s">
        <v>385</v>
      </c>
      <c r="I1131" s="367"/>
      <c r="J1131" s="376" t="str">
        <f>L756</f>
        <v>Consultoria - Banco</v>
      </c>
      <c r="K1131" s="377"/>
      <c r="L1131" s="367">
        <f>H756</f>
        <v>1</v>
      </c>
      <c r="M1131" s="367"/>
      <c r="N1131" s="144" t="str">
        <f t="shared" si="39"/>
        <v>Consultoria - Banco</v>
      </c>
      <c r="O1131" s="144"/>
      <c r="P1131" s="150">
        <f t="shared" si="40"/>
        <v>1</v>
      </c>
      <c r="Q1131" s="150"/>
      <c r="R1131" s="47"/>
      <c r="S1131" s="47"/>
    </row>
    <row r="1132" spans="2:19" ht="31.5" customHeight="1" x14ac:dyDescent="0.3">
      <c r="B1132" s="145" t="s">
        <v>314</v>
      </c>
      <c r="C1132" s="146"/>
      <c r="D1132" s="146"/>
      <c r="E1132" s="146"/>
      <c r="F1132" s="146"/>
      <c r="G1132" s="146"/>
      <c r="H1132" s="146" t="s">
        <v>385</v>
      </c>
      <c r="I1132" s="146"/>
      <c r="J1132" s="146">
        <f>L557</f>
        <v>0</v>
      </c>
      <c r="K1132" s="146"/>
      <c r="L1132" s="146">
        <f>H557</f>
        <v>0</v>
      </c>
      <c r="M1132" s="146"/>
      <c r="N1132" s="146">
        <f t="shared" si="39"/>
        <v>0</v>
      </c>
      <c r="O1132" s="146"/>
      <c r="P1132" s="146">
        <f t="shared" si="40"/>
        <v>0</v>
      </c>
      <c r="Q1132" s="147"/>
      <c r="R1132" s="47"/>
      <c r="S1132" s="47"/>
    </row>
    <row r="1133" spans="2:19" ht="31.5" customHeight="1" x14ac:dyDescent="0.3">
      <c r="B1133" s="373" t="s">
        <v>315</v>
      </c>
      <c r="C1133" s="374"/>
      <c r="D1133" s="374"/>
      <c r="E1133" s="375"/>
      <c r="F1133" s="369" t="s">
        <v>386</v>
      </c>
      <c r="G1133" s="348"/>
      <c r="H1133" s="367" t="s">
        <v>385</v>
      </c>
      <c r="I1133" s="367"/>
      <c r="J1133" s="376" t="str">
        <f>L758</f>
        <v xml:space="preserve">Consultoria - App Aplicativo </v>
      </c>
      <c r="K1133" s="377"/>
      <c r="L1133" s="367">
        <f>H758</f>
        <v>1</v>
      </c>
      <c r="M1133" s="367"/>
      <c r="N1133" s="144" t="str">
        <f t="shared" si="39"/>
        <v xml:space="preserve">Consultoria - App Aplicativo </v>
      </c>
      <c r="O1133" s="144"/>
      <c r="P1133" s="150">
        <f t="shared" si="40"/>
        <v>1</v>
      </c>
      <c r="Q1133" s="150"/>
      <c r="R1133" s="47"/>
      <c r="S1133" s="47"/>
    </row>
    <row r="1134" spans="2:19" ht="31.5" customHeight="1" x14ac:dyDescent="0.3">
      <c r="B1134" s="373" t="s">
        <v>317</v>
      </c>
      <c r="C1134" s="374"/>
      <c r="D1134" s="374"/>
      <c r="E1134" s="375"/>
      <c r="F1134" s="369" t="s">
        <v>386</v>
      </c>
      <c r="G1134" s="348"/>
      <c r="H1134" s="367" t="s">
        <v>385</v>
      </c>
      <c r="I1134" s="367"/>
      <c r="J1134" s="376" t="str">
        <f>L759</f>
        <v xml:space="preserve">Consultoria - Implementacion de App Aplicativo </v>
      </c>
      <c r="K1134" s="377"/>
      <c r="L1134" s="367">
        <f>H759</f>
        <v>1</v>
      </c>
      <c r="M1134" s="367"/>
      <c r="N1134" s="144" t="str">
        <f t="shared" si="39"/>
        <v xml:space="preserve">Consultoria - Implementacion de App Aplicativo </v>
      </c>
      <c r="O1134" s="144"/>
      <c r="P1134" s="150">
        <f t="shared" si="40"/>
        <v>1</v>
      </c>
      <c r="Q1134" s="150"/>
      <c r="R1134" s="47"/>
      <c r="S1134" s="47"/>
    </row>
    <row r="1135" spans="2:19" ht="31.5" customHeight="1" x14ac:dyDescent="0.3">
      <c r="B1135" s="133" t="s">
        <v>319</v>
      </c>
      <c r="C1135" s="134"/>
      <c r="D1135" s="134"/>
      <c r="E1135" s="134"/>
      <c r="F1135" s="134"/>
      <c r="G1135" s="134"/>
      <c r="H1135" s="134"/>
      <c r="I1135" s="134"/>
      <c r="J1135" s="134"/>
      <c r="K1135" s="134"/>
      <c r="L1135" s="134"/>
      <c r="M1135" s="134"/>
      <c r="N1135" s="134"/>
      <c r="O1135" s="134"/>
      <c r="P1135" s="134"/>
      <c r="Q1135" s="135"/>
      <c r="R1135" s="47"/>
      <c r="S1135" s="47"/>
    </row>
    <row r="1136" spans="2:19" ht="31.5" customHeight="1" x14ac:dyDescent="0.3">
      <c r="B1136" s="145" t="s">
        <v>320</v>
      </c>
      <c r="C1136" s="146"/>
      <c r="D1136" s="146"/>
      <c r="E1136" s="146"/>
      <c r="F1136" s="146"/>
      <c r="G1136" s="146"/>
      <c r="H1136" s="146" t="s">
        <v>385</v>
      </c>
      <c r="I1136" s="146"/>
      <c r="J1136" s="146">
        <f>L561</f>
        <v>0</v>
      </c>
      <c r="K1136" s="146"/>
      <c r="L1136" s="146">
        <f>H561</f>
        <v>0</v>
      </c>
      <c r="M1136" s="146"/>
      <c r="N1136" s="146">
        <f>J1136</f>
        <v>0</v>
      </c>
      <c r="O1136" s="146"/>
      <c r="P1136" s="146">
        <f t="shared" ref="P1136:P1165" si="43">L1136</f>
        <v>0</v>
      </c>
      <c r="Q1136" s="147"/>
      <c r="R1136" s="47"/>
      <c r="S1136" s="47"/>
    </row>
    <row r="1137" spans="2:19" ht="14.4" customHeight="1" x14ac:dyDescent="0.3">
      <c r="B1137" s="373" t="s">
        <v>321</v>
      </c>
      <c r="C1137" s="374"/>
      <c r="D1137" s="374"/>
      <c r="E1137" s="375"/>
      <c r="F1137" s="369" t="s">
        <v>386</v>
      </c>
      <c r="G1137" s="348"/>
      <c r="H1137" s="367" t="s">
        <v>385</v>
      </c>
      <c r="I1137" s="367"/>
      <c r="J1137" s="376" t="str">
        <f t="shared" ref="J1137:J1142" si="44">L762</f>
        <v>Curso de Capcitacion</v>
      </c>
      <c r="K1137" s="377"/>
      <c r="L1137" s="367">
        <f t="shared" ref="L1137:L1142" si="45">H762</f>
        <v>2</v>
      </c>
      <c r="M1137" s="367"/>
      <c r="N1137" s="144" t="str">
        <f t="shared" ref="N1137:N1177" si="46">J1137</f>
        <v>Curso de Capcitacion</v>
      </c>
      <c r="O1137" s="144"/>
      <c r="P1137" s="150">
        <f t="shared" si="43"/>
        <v>2</v>
      </c>
      <c r="Q1137" s="150"/>
      <c r="R1137" s="47"/>
      <c r="S1137" s="47"/>
    </row>
    <row r="1138" spans="2:19" ht="31.5" customHeight="1" x14ac:dyDescent="0.3">
      <c r="B1138" s="373" t="s">
        <v>323</v>
      </c>
      <c r="C1138" s="374"/>
      <c r="D1138" s="374"/>
      <c r="E1138" s="375"/>
      <c r="F1138" s="369" t="s">
        <v>386</v>
      </c>
      <c r="G1138" s="348"/>
      <c r="H1138" s="367" t="s">
        <v>385</v>
      </c>
      <c r="I1138" s="367"/>
      <c r="J1138" s="376" t="str">
        <f t="shared" si="44"/>
        <v>Curso de Capcitacion</v>
      </c>
      <c r="K1138" s="377"/>
      <c r="L1138" s="367">
        <f t="shared" si="45"/>
        <v>2</v>
      </c>
      <c r="M1138" s="367"/>
      <c r="N1138" s="144" t="str">
        <f t="shared" si="46"/>
        <v>Curso de Capcitacion</v>
      </c>
      <c r="O1138" s="144"/>
      <c r="P1138" s="150">
        <f t="shared" si="43"/>
        <v>2</v>
      </c>
      <c r="Q1138" s="150"/>
      <c r="R1138" s="47"/>
      <c r="S1138" s="47"/>
    </row>
    <row r="1139" spans="2:19" ht="31.5" customHeight="1" x14ac:dyDescent="0.3">
      <c r="B1139" s="373" t="s">
        <v>324</v>
      </c>
      <c r="C1139" s="374"/>
      <c r="D1139" s="374"/>
      <c r="E1139" s="375"/>
      <c r="F1139" s="369" t="s">
        <v>386</v>
      </c>
      <c r="G1139" s="348"/>
      <c r="H1139" s="367" t="s">
        <v>385</v>
      </c>
      <c r="I1139" s="367"/>
      <c r="J1139" s="376" t="str">
        <f t="shared" si="44"/>
        <v>Curso de Capcitacion</v>
      </c>
      <c r="K1139" s="377"/>
      <c r="L1139" s="367">
        <f t="shared" si="45"/>
        <v>2</v>
      </c>
      <c r="M1139" s="367"/>
      <c r="N1139" s="144" t="str">
        <f t="shared" si="46"/>
        <v>Curso de Capcitacion</v>
      </c>
      <c r="O1139" s="144"/>
      <c r="P1139" s="150">
        <f t="shared" si="43"/>
        <v>2</v>
      </c>
      <c r="Q1139" s="150"/>
      <c r="R1139" s="47"/>
      <c r="S1139" s="47"/>
    </row>
    <row r="1140" spans="2:19" ht="31.5" customHeight="1" x14ac:dyDescent="0.3">
      <c r="B1140" s="373" t="s">
        <v>325</v>
      </c>
      <c r="C1140" s="374"/>
      <c r="D1140" s="374"/>
      <c r="E1140" s="375"/>
      <c r="F1140" s="369" t="s">
        <v>386</v>
      </c>
      <c r="G1140" s="348"/>
      <c r="H1140" s="367" t="s">
        <v>385</v>
      </c>
      <c r="I1140" s="367"/>
      <c r="J1140" s="376" t="str">
        <f t="shared" si="44"/>
        <v>Curso de Capcitacion</v>
      </c>
      <c r="K1140" s="377"/>
      <c r="L1140" s="367">
        <f t="shared" si="45"/>
        <v>2</v>
      </c>
      <c r="M1140" s="367"/>
      <c r="N1140" s="144" t="str">
        <f t="shared" si="46"/>
        <v>Curso de Capcitacion</v>
      </c>
      <c r="O1140" s="144"/>
      <c r="P1140" s="150">
        <f t="shared" si="43"/>
        <v>2</v>
      </c>
      <c r="Q1140" s="150"/>
      <c r="R1140" s="47"/>
      <c r="S1140" s="47"/>
    </row>
    <row r="1141" spans="2:19" ht="31.5" customHeight="1" x14ac:dyDescent="0.3">
      <c r="B1141" s="373" t="s">
        <v>326</v>
      </c>
      <c r="C1141" s="374"/>
      <c r="D1141" s="374"/>
      <c r="E1141" s="375"/>
      <c r="F1141" s="369" t="s">
        <v>386</v>
      </c>
      <c r="G1141" s="348"/>
      <c r="H1141" s="367" t="s">
        <v>385</v>
      </c>
      <c r="I1141" s="367"/>
      <c r="J1141" s="376" t="str">
        <f t="shared" si="44"/>
        <v>Curso de Capcitacion</v>
      </c>
      <c r="K1141" s="377"/>
      <c r="L1141" s="367">
        <f t="shared" si="45"/>
        <v>2</v>
      </c>
      <c r="M1141" s="367"/>
      <c r="N1141" s="144" t="str">
        <f t="shared" si="46"/>
        <v>Curso de Capcitacion</v>
      </c>
      <c r="O1141" s="144"/>
      <c r="P1141" s="150">
        <f t="shared" si="43"/>
        <v>2</v>
      </c>
      <c r="Q1141" s="150"/>
      <c r="R1141" s="47"/>
      <c r="S1141" s="47"/>
    </row>
    <row r="1142" spans="2:19" ht="31.5" customHeight="1" x14ac:dyDescent="0.3">
      <c r="B1142" s="373" t="s">
        <v>327</v>
      </c>
      <c r="C1142" s="374"/>
      <c r="D1142" s="374"/>
      <c r="E1142" s="375"/>
      <c r="F1142" s="369" t="s">
        <v>386</v>
      </c>
      <c r="G1142" s="348"/>
      <c r="H1142" s="367" t="s">
        <v>385</v>
      </c>
      <c r="I1142" s="367"/>
      <c r="J1142" s="376" t="str">
        <f t="shared" si="44"/>
        <v xml:space="preserve">Replica </v>
      </c>
      <c r="K1142" s="377"/>
      <c r="L1142" s="367">
        <f t="shared" si="45"/>
        <v>10</v>
      </c>
      <c r="M1142" s="367"/>
      <c r="N1142" s="144" t="str">
        <f t="shared" si="46"/>
        <v xml:space="preserve">Replica </v>
      </c>
      <c r="O1142" s="144"/>
      <c r="P1142" s="150">
        <f t="shared" si="43"/>
        <v>10</v>
      </c>
      <c r="Q1142" s="150"/>
      <c r="R1142" s="47"/>
      <c r="S1142" s="47"/>
    </row>
    <row r="1143" spans="2:19" ht="31.5" customHeight="1" x14ac:dyDescent="0.3">
      <c r="B1143" s="145" t="s">
        <v>329</v>
      </c>
      <c r="C1143" s="146"/>
      <c r="D1143" s="146"/>
      <c r="E1143" s="146"/>
      <c r="F1143" s="146"/>
      <c r="G1143" s="146"/>
      <c r="H1143" s="146" t="s">
        <v>385</v>
      </c>
      <c r="I1143" s="146"/>
      <c r="J1143" s="146" t="str">
        <f>L568</f>
        <v>Señal TIPO orientación 01</v>
      </c>
      <c r="K1143" s="146"/>
      <c r="L1143" s="146">
        <f>H568</f>
        <v>10</v>
      </c>
      <c r="M1143" s="146"/>
      <c r="N1143" s="146" t="str">
        <f t="shared" si="46"/>
        <v>Señal TIPO orientación 01</v>
      </c>
      <c r="O1143" s="146"/>
      <c r="P1143" s="146">
        <f t="shared" si="43"/>
        <v>10</v>
      </c>
      <c r="Q1143" s="147"/>
      <c r="R1143" s="47"/>
      <c r="S1143" s="47"/>
    </row>
    <row r="1144" spans="2:19" ht="14.4" customHeight="1" x14ac:dyDescent="0.3">
      <c r="B1144" s="373" t="s">
        <v>321</v>
      </c>
      <c r="C1144" s="374"/>
      <c r="D1144" s="374"/>
      <c r="E1144" s="375"/>
      <c r="F1144" s="369" t="s">
        <v>386</v>
      </c>
      <c r="G1144" s="348"/>
      <c r="H1144" s="367" t="s">
        <v>385</v>
      </c>
      <c r="I1144" s="367"/>
      <c r="J1144" s="376" t="str">
        <f t="shared" ref="J1144:J1149" si="47">L769</f>
        <v>Curso de Capcitacion</v>
      </c>
      <c r="K1144" s="377"/>
      <c r="L1144" s="367">
        <f t="shared" ref="L1144:L1149" si="48">H769</f>
        <v>2</v>
      </c>
      <c r="M1144" s="367"/>
      <c r="N1144" s="144" t="str">
        <f t="shared" si="46"/>
        <v>Curso de Capcitacion</v>
      </c>
      <c r="O1144" s="144"/>
      <c r="P1144" s="150">
        <f t="shared" si="43"/>
        <v>2</v>
      </c>
      <c r="Q1144" s="150"/>
      <c r="R1144" s="47"/>
      <c r="S1144" s="47"/>
    </row>
    <row r="1145" spans="2:19" ht="31.5" customHeight="1" x14ac:dyDescent="0.3">
      <c r="B1145" s="373" t="s">
        <v>330</v>
      </c>
      <c r="C1145" s="374"/>
      <c r="D1145" s="374"/>
      <c r="E1145" s="375"/>
      <c r="F1145" s="369" t="s">
        <v>386</v>
      </c>
      <c r="G1145" s="348"/>
      <c r="H1145" s="367" t="s">
        <v>385</v>
      </c>
      <c r="I1145" s="367"/>
      <c r="J1145" s="376" t="str">
        <f t="shared" si="47"/>
        <v>Curso de Capcitacion</v>
      </c>
      <c r="K1145" s="377"/>
      <c r="L1145" s="367">
        <f t="shared" si="48"/>
        <v>2</v>
      </c>
      <c r="M1145" s="367"/>
      <c r="N1145" s="144" t="str">
        <f t="shared" si="46"/>
        <v>Curso de Capcitacion</v>
      </c>
      <c r="O1145" s="144"/>
      <c r="P1145" s="150">
        <f t="shared" si="43"/>
        <v>2</v>
      </c>
      <c r="Q1145" s="150"/>
      <c r="R1145" s="47"/>
      <c r="S1145" s="47"/>
    </row>
    <row r="1146" spans="2:19" ht="31.5" customHeight="1" x14ac:dyDescent="0.3">
      <c r="B1146" s="373" t="s">
        <v>324</v>
      </c>
      <c r="C1146" s="374"/>
      <c r="D1146" s="374"/>
      <c r="E1146" s="375"/>
      <c r="F1146" s="369" t="s">
        <v>386</v>
      </c>
      <c r="G1146" s="348"/>
      <c r="H1146" s="367" t="s">
        <v>385</v>
      </c>
      <c r="I1146" s="367"/>
      <c r="J1146" s="376" t="str">
        <f t="shared" si="47"/>
        <v>Curso de Capcitacion</v>
      </c>
      <c r="K1146" s="377"/>
      <c r="L1146" s="367">
        <f t="shared" si="48"/>
        <v>2</v>
      </c>
      <c r="M1146" s="367"/>
      <c r="N1146" s="144" t="str">
        <f t="shared" si="46"/>
        <v>Curso de Capcitacion</v>
      </c>
      <c r="O1146" s="144"/>
      <c r="P1146" s="150">
        <f t="shared" si="43"/>
        <v>2</v>
      </c>
      <c r="Q1146" s="150"/>
      <c r="R1146" s="47"/>
      <c r="S1146" s="47"/>
    </row>
    <row r="1147" spans="2:19" ht="31.5" customHeight="1" x14ac:dyDescent="0.3">
      <c r="B1147" s="373" t="s">
        <v>325</v>
      </c>
      <c r="C1147" s="374"/>
      <c r="D1147" s="374"/>
      <c r="E1147" s="375"/>
      <c r="F1147" s="369" t="s">
        <v>386</v>
      </c>
      <c r="G1147" s="348"/>
      <c r="H1147" s="367" t="s">
        <v>385</v>
      </c>
      <c r="I1147" s="367"/>
      <c r="J1147" s="376" t="str">
        <f t="shared" si="47"/>
        <v>Curso de Capcitacion</v>
      </c>
      <c r="K1147" s="377"/>
      <c r="L1147" s="367">
        <f t="shared" si="48"/>
        <v>2</v>
      </c>
      <c r="M1147" s="367"/>
      <c r="N1147" s="144" t="str">
        <f t="shared" si="46"/>
        <v>Curso de Capcitacion</v>
      </c>
      <c r="O1147" s="144"/>
      <c r="P1147" s="150">
        <f t="shared" si="43"/>
        <v>2</v>
      </c>
      <c r="Q1147" s="150"/>
      <c r="R1147" s="47"/>
      <c r="S1147" s="47"/>
    </row>
    <row r="1148" spans="2:19" ht="31.5" customHeight="1" x14ac:dyDescent="0.3">
      <c r="B1148" s="373" t="s">
        <v>326</v>
      </c>
      <c r="C1148" s="374"/>
      <c r="D1148" s="374"/>
      <c r="E1148" s="375"/>
      <c r="F1148" s="369" t="s">
        <v>386</v>
      </c>
      <c r="G1148" s="348"/>
      <c r="H1148" s="367" t="s">
        <v>385</v>
      </c>
      <c r="I1148" s="367"/>
      <c r="J1148" s="376" t="str">
        <f t="shared" si="47"/>
        <v>Curso de Capcitacion</v>
      </c>
      <c r="K1148" s="377"/>
      <c r="L1148" s="367">
        <f t="shared" si="48"/>
        <v>2</v>
      </c>
      <c r="M1148" s="367"/>
      <c r="N1148" s="144" t="str">
        <f t="shared" si="46"/>
        <v>Curso de Capcitacion</v>
      </c>
      <c r="O1148" s="144"/>
      <c r="P1148" s="150">
        <f t="shared" si="43"/>
        <v>2</v>
      </c>
      <c r="Q1148" s="150"/>
      <c r="R1148" s="47"/>
      <c r="S1148" s="47"/>
    </row>
    <row r="1149" spans="2:19" ht="31.5" customHeight="1" x14ac:dyDescent="0.3">
      <c r="B1149" s="373" t="s">
        <v>327</v>
      </c>
      <c r="C1149" s="374"/>
      <c r="D1149" s="374"/>
      <c r="E1149" s="375"/>
      <c r="F1149" s="369" t="s">
        <v>386</v>
      </c>
      <c r="G1149" s="348"/>
      <c r="H1149" s="367" t="s">
        <v>385</v>
      </c>
      <c r="I1149" s="367"/>
      <c r="J1149" s="376" t="str">
        <f t="shared" si="47"/>
        <v xml:space="preserve">Replica </v>
      </c>
      <c r="K1149" s="377"/>
      <c r="L1149" s="367">
        <f t="shared" si="48"/>
        <v>10</v>
      </c>
      <c r="M1149" s="367"/>
      <c r="N1149" s="144" t="str">
        <f t="shared" si="46"/>
        <v xml:space="preserve">Replica </v>
      </c>
      <c r="O1149" s="144"/>
      <c r="P1149" s="150">
        <f t="shared" si="43"/>
        <v>10</v>
      </c>
      <c r="Q1149" s="150"/>
      <c r="R1149" s="47"/>
      <c r="S1149" s="47"/>
    </row>
    <row r="1150" spans="2:19" ht="31.5" customHeight="1" x14ac:dyDescent="0.3">
      <c r="B1150" s="145" t="s">
        <v>331</v>
      </c>
      <c r="C1150" s="146"/>
      <c r="D1150" s="146"/>
      <c r="E1150" s="146"/>
      <c r="F1150" s="146"/>
      <c r="G1150" s="146"/>
      <c r="H1150" s="146" t="s">
        <v>385</v>
      </c>
      <c r="I1150" s="146"/>
      <c r="J1150" s="146" t="str">
        <f>L575</f>
        <v>Centro de Interpretacion - Sector Kiuñalla                         A= 1693.25 m2</v>
      </c>
      <c r="K1150" s="146"/>
      <c r="L1150" s="146">
        <f>H575</f>
        <v>1</v>
      </c>
      <c r="M1150" s="146"/>
      <c r="N1150" s="146" t="str">
        <f t="shared" si="46"/>
        <v>Centro de Interpretacion - Sector Kiuñalla                         A= 1693.25 m2</v>
      </c>
      <c r="O1150" s="146"/>
      <c r="P1150" s="146">
        <f t="shared" si="43"/>
        <v>1</v>
      </c>
      <c r="Q1150" s="147"/>
      <c r="R1150" s="47"/>
      <c r="S1150" s="47"/>
    </row>
    <row r="1151" spans="2:19" ht="14.4" customHeight="1" x14ac:dyDescent="0.3">
      <c r="B1151" s="373" t="s">
        <v>321</v>
      </c>
      <c r="C1151" s="374"/>
      <c r="D1151" s="374"/>
      <c r="E1151" s="375"/>
      <c r="F1151" s="369" t="s">
        <v>386</v>
      </c>
      <c r="G1151" s="348"/>
      <c r="H1151" s="367" t="s">
        <v>385</v>
      </c>
      <c r="I1151" s="367"/>
      <c r="J1151" s="376" t="str">
        <f t="shared" ref="J1151:J1156" si="49">L776</f>
        <v>Curso de Capcitacion</v>
      </c>
      <c r="K1151" s="377"/>
      <c r="L1151" s="367">
        <f t="shared" ref="L1151:L1156" si="50">H776</f>
        <v>2</v>
      </c>
      <c r="M1151" s="367"/>
      <c r="N1151" s="144" t="str">
        <f t="shared" si="46"/>
        <v>Curso de Capcitacion</v>
      </c>
      <c r="O1151" s="144"/>
      <c r="P1151" s="150">
        <f t="shared" si="43"/>
        <v>2</v>
      </c>
      <c r="Q1151" s="150"/>
      <c r="R1151" s="47"/>
      <c r="S1151" s="47"/>
    </row>
    <row r="1152" spans="2:19" ht="31.5" customHeight="1" x14ac:dyDescent="0.3">
      <c r="B1152" s="373" t="s">
        <v>332</v>
      </c>
      <c r="C1152" s="374"/>
      <c r="D1152" s="374"/>
      <c r="E1152" s="375"/>
      <c r="F1152" s="369" t="s">
        <v>386</v>
      </c>
      <c r="G1152" s="348"/>
      <c r="H1152" s="367" t="s">
        <v>385</v>
      </c>
      <c r="I1152" s="367"/>
      <c r="J1152" s="376" t="str">
        <f t="shared" si="49"/>
        <v>Curso de Capcitacion</v>
      </c>
      <c r="K1152" s="377"/>
      <c r="L1152" s="367">
        <f t="shared" si="50"/>
        <v>2</v>
      </c>
      <c r="M1152" s="367"/>
      <c r="N1152" s="144" t="str">
        <f t="shared" si="46"/>
        <v>Curso de Capcitacion</v>
      </c>
      <c r="O1152" s="144"/>
      <c r="P1152" s="150">
        <f t="shared" si="43"/>
        <v>2</v>
      </c>
      <c r="Q1152" s="150"/>
      <c r="R1152" s="47"/>
      <c r="S1152" s="47"/>
    </row>
    <row r="1153" spans="2:19" ht="31.5" customHeight="1" x14ac:dyDescent="0.3">
      <c r="B1153" s="373" t="s">
        <v>324</v>
      </c>
      <c r="C1153" s="374"/>
      <c r="D1153" s="374"/>
      <c r="E1153" s="375"/>
      <c r="F1153" s="369" t="s">
        <v>386</v>
      </c>
      <c r="G1153" s="348"/>
      <c r="H1153" s="367" t="s">
        <v>385</v>
      </c>
      <c r="I1153" s="367"/>
      <c r="J1153" s="376" t="str">
        <f t="shared" si="49"/>
        <v>Curso de Capcitacion</v>
      </c>
      <c r="K1153" s="377"/>
      <c r="L1153" s="367">
        <f t="shared" si="50"/>
        <v>2</v>
      </c>
      <c r="M1153" s="367"/>
      <c r="N1153" s="144" t="str">
        <f t="shared" si="46"/>
        <v>Curso de Capcitacion</v>
      </c>
      <c r="O1153" s="144"/>
      <c r="P1153" s="150">
        <f t="shared" si="43"/>
        <v>2</v>
      </c>
      <c r="Q1153" s="150"/>
      <c r="R1153" s="47"/>
      <c r="S1153" s="47"/>
    </row>
    <row r="1154" spans="2:19" ht="31.5" customHeight="1" x14ac:dyDescent="0.3">
      <c r="B1154" s="373" t="s">
        <v>325</v>
      </c>
      <c r="C1154" s="374"/>
      <c r="D1154" s="374"/>
      <c r="E1154" s="375"/>
      <c r="F1154" s="369" t="s">
        <v>386</v>
      </c>
      <c r="G1154" s="348"/>
      <c r="H1154" s="367" t="s">
        <v>385</v>
      </c>
      <c r="I1154" s="367"/>
      <c r="J1154" s="376" t="str">
        <f t="shared" si="49"/>
        <v>Curso de Capcitacion</v>
      </c>
      <c r="K1154" s="377"/>
      <c r="L1154" s="367">
        <f t="shared" si="50"/>
        <v>2</v>
      </c>
      <c r="M1154" s="367"/>
      <c r="N1154" s="144" t="str">
        <f t="shared" si="46"/>
        <v>Curso de Capcitacion</v>
      </c>
      <c r="O1154" s="144"/>
      <c r="P1154" s="150">
        <f t="shared" si="43"/>
        <v>2</v>
      </c>
      <c r="Q1154" s="150"/>
      <c r="R1154" s="47"/>
      <c r="S1154" s="47"/>
    </row>
    <row r="1155" spans="2:19" ht="31.5" customHeight="1" x14ac:dyDescent="0.3">
      <c r="B1155" s="373" t="s">
        <v>326</v>
      </c>
      <c r="C1155" s="374"/>
      <c r="D1155" s="374"/>
      <c r="E1155" s="375"/>
      <c r="F1155" s="369" t="s">
        <v>386</v>
      </c>
      <c r="G1155" s="348"/>
      <c r="H1155" s="367" t="s">
        <v>385</v>
      </c>
      <c r="I1155" s="367"/>
      <c r="J1155" s="376" t="str">
        <f t="shared" si="49"/>
        <v>Curso de Capcitacion</v>
      </c>
      <c r="K1155" s="377"/>
      <c r="L1155" s="367">
        <f t="shared" si="50"/>
        <v>2</v>
      </c>
      <c r="M1155" s="367"/>
      <c r="N1155" s="144" t="str">
        <f t="shared" si="46"/>
        <v>Curso de Capcitacion</v>
      </c>
      <c r="O1155" s="144"/>
      <c r="P1155" s="150">
        <f t="shared" si="43"/>
        <v>2</v>
      </c>
      <c r="Q1155" s="150"/>
      <c r="R1155" s="47"/>
      <c r="S1155" s="47"/>
    </row>
    <row r="1156" spans="2:19" ht="31.5" customHeight="1" x14ac:dyDescent="0.3">
      <c r="B1156" s="373" t="s">
        <v>327</v>
      </c>
      <c r="C1156" s="374"/>
      <c r="D1156" s="374"/>
      <c r="E1156" s="375"/>
      <c r="F1156" s="369" t="s">
        <v>386</v>
      </c>
      <c r="G1156" s="348"/>
      <c r="H1156" s="367" t="s">
        <v>385</v>
      </c>
      <c r="I1156" s="367"/>
      <c r="J1156" s="376" t="str">
        <f t="shared" si="49"/>
        <v xml:space="preserve">Replica </v>
      </c>
      <c r="K1156" s="377"/>
      <c r="L1156" s="367">
        <f t="shared" si="50"/>
        <v>10</v>
      </c>
      <c r="M1156" s="367"/>
      <c r="N1156" s="144" t="str">
        <f t="shared" si="46"/>
        <v xml:space="preserve">Replica </v>
      </c>
      <c r="O1156" s="144"/>
      <c r="P1156" s="150">
        <f t="shared" si="43"/>
        <v>10</v>
      </c>
      <c r="Q1156" s="150"/>
      <c r="R1156" s="47"/>
      <c r="S1156" s="47"/>
    </row>
    <row r="1157" spans="2:19" ht="31.5" customHeight="1" x14ac:dyDescent="0.3">
      <c r="B1157" s="145" t="s">
        <v>333</v>
      </c>
      <c r="C1157" s="146"/>
      <c r="D1157" s="146"/>
      <c r="E1157" s="146"/>
      <c r="F1157" s="146"/>
      <c r="G1157" s="146"/>
      <c r="H1157" s="146" t="s">
        <v>385</v>
      </c>
      <c r="I1157" s="146"/>
      <c r="J1157" s="146">
        <f>L582</f>
        <v>0</v>
      </c>
      <c r="K1157" s="146"/>
      <c r="L1157" s="146">
        <f>H582</f>
        <v>0</v>
      </c>
      <c r="M1157" s="146"/>
      <c r="N1157" s="146">
        <f t="shared" si="46"/>
        <v>0</v>
      </c>
      <c r="O1157" s="146"/>
      <c r="P1157" s="146">
        <f t="shared" si="43"/>
        <v>0</v>
      </c>
      <c r="Q1157" s="147"/>
      <c r="R1157" s="47"/>
      <c r="S1157" s="47"/>
    </row>
    <row r="1158" spans="2:19" ht="14.4" customHeight="1" x14ac:dyDescent="0.3">
      <c r="B1158" s="373" t="s">
        <v>321</v>
      </c>
      <c r="C1158" s="374"/>
      <c r="D1158" s="374"/>
      <c r="E1158" s="375"/>
      <c r="F1158" s="369" t="s">
        <v>386</v>
      </c>
      <c r="G1158" s="348"/>
      <c r="H1158" s="367" t="s">
        <v>385</v>
      </c>
      <c r="I1158" s="367"/>
      <c r="J1158" s="376" t="str">
        <f t="shared" ref="J1158:J1163" si="51">L783</f>
        <v>Curso de Capcitacion</v>
      </c>
      <c r="K1158" s="377"/>
      <c r="L1158" s="367">
        <f t="shared" ref="L1158:L1163" si="52">H783</f>
        <v>2</v>
      </c>
      <c r="M1158" s="367"/>
      <c r="N1158" s="144" t="str">
        <f t="shared" si="46"/>
        <v>Curso de Capcitacion</v>
      </c>
      <c r="O1158" s="144"/>
      <c r="P1158" s="150">
        <f t="shared" si="43"/>
        <v>2</v>
      </c>
      <c r="Q1158" s="150"/>
      <c r="R1158" s="47"/>
      <c r="S1158" s="47"/>
    </row>
    <row r="1159" spans="2:19" ht="31.5" customHeight="1" x14ac:dyDescent="0.3">
      <c r="B1159" s="373" t="s">
        <v>334</v>
      </c>
      <c r="C1159" s="374"/>
      <c r="D1159" s="374"/>
      <c r="E1159" s="375"/>
      <c r="F1159" s="369" t="s">
        <v>386</v>
      </c>
      <c r="G1159" s="348"/>
      <c r="H1159" s="367" t="s">
        <v>385</v>
      </c>
      <c r="I1159" s="367"/>
      <c r="J1159" s="376" t="str">
        <f t="shared" si="51"/>
        <v>Curso de Capcitacion</v>
      </c>
      <c r="K1159" s="377"/>
      <c r="L1159" s="367">
        <f t="shared" si="52"/>
        <v>2</v>
      </c>
      <c r="M1159" s="367"/>
      <c r="N1159" s="144" t="str">
        <f t="shared" si="46"/>
        <v>Curso de Capcitacion</v>
      </c>
      <c r="O1159" s="144"/>
      <c r="P1159" s="150">
        <f t="shared" si="43"/>
        <v>2</v>
      </c>
      <c r="Q1159" s="150"/>
      <c r="R1159" s="47"/>
      <c r="S1159" s="47"/>
    </row>
    <row r="1160" spans="2:19" ht="14.4" customHeight="1" x14ac:dyDescent="0.3">
      <c r="B1160" s="373" t="s">
        <v>324</v>
      </c>
      <c r="C1160" s="374"/>
      <c r="D1160" s="374"/>
      <c r="E1160" s="375"/>
      <c r="F1160" s="369" t="s">
        <v>386</v>
      </c>
      <c r="G1160" s="348"/>
      <c r="H1160" s="367" t="s">
        <v>385</v>
      </c>
      <c r="I1160" s="367"/>
      <c r="J1160" s="376" t="str">
        <f t="shared" si="51"/>
        <v>Curso de Capcitacion</v>
      </c>
      <c r="K1160" s="377"/>
      <c r="L1160" s="367">
        <f t="shared" si="52"/>
        <v>2</v>
      </c>
      <c r="M1160" s="367"/>
      <c r="N1160" s="144" t="str">
        <f t="shared" si="46"/>
        <v>Curso de Capcitacion</v>
      </c>
      <c r="O1160" s="144"/>
      <c r="P1160" s="150">
        <f t="shared" si="43"/>
        <v>2</v>
      </c>
      <c r="Q1160" s="150"/>
      <c r="R1160" s="47"/>
      <c r="S1160" s="47"/>
    </row>
    <row r="1161" spans="2:19" ht="31.5" customHeight="1" x14ac:dyDescent="0.3">
      <c r="B1161" s="373" t="s">
        <v>325</v>
      </c>
      <c r="C1161" s="374"/>
      <c r="D1161" s="374"/>
      <c r="E1161" s="375"/>
      <c r="F1161" s="369" t="s">
        <v>386</v>
      </c>
      <c r="G1161" s="348"/>
      <c r="H1161" s="367" t="s">
        <v>385</v>
      </c>
      <c r="I1161" s="367"/>
      <c r="J1161" s="376" t="str">
        <f t="shared" si="51"/>
        <v>Curso de Capcitacion</v>
      </c>
      <c r="K1161" s="377"/>
      <c r="L1161" s="367">
        <f t="shared" si="52"/>
        <v>2</v>
      </c>
      <c r="M1161" s="367"/>
      <c r="N1161" s="144" t="str">
        <f t="shared" si="46"/>
        <v>Curso de Capcitacion</v>
      </c>
      <c r="O1161" s="144"/>
      <c r="P1161" s="150">
        <f t="shared" si="43"/>
        <v>2</v>
      </c>
      <c r="Q1161" s="150"/>
      <c r="R1161" s="47"/>
      <c r="S1161" s="47"/>
    </row>
    <row r="1162" spans="2:19" ht="14.4" customHeight="1" x14ac:dyDescent="0.3">
      <c r="B1162" s="373" t="s">
        <v>326</v>
      </c>
      <c r="C1162" s="374"/>
      <c r="D1162" s="374"/>
      <c r="E1162" s="375"/>
      <c r="F1162" s="369" t="s">
        <v>386</v>
      </c>
      <c r="G1162" s="348"/>
      <c r="H1162" s="367" t="s">
        <v>385</v>
      </c>
      <c r="I1162" s="367"/>
      <c r="J1162" s="376" t="str">
        <f t="shared" si="51"/>
        <v>Curso de Capcitacion</v>
      </c>
      <c r="K1162" s="377"/>
      <c r="L1162" s="367">
        <f t="shared" si="52"/>
        <v>2</v>
      </c>
      <c r="M1162" s="367"/>
      <c r="N1162" s="144" t="str">
        <f t="shared" si="46"/>
        <v>Curso de Capcitacion</v>
      </c>
      <c r="O1162" s="144"/>
      <c r="P1162" s="150">
        <f t="shared" si="43"/>
        <v>2</v>
      </c>
      <c r="Q1162" s="150"/>
      <c r="R1162" s="47"/>
      <c r="S1162" s="47"/>
    </row>
    <row r="1163" spans="2:19" ht="14.4" customHeight="1" x14ac:dyDescent="0.3">
      <c r="B1163" s="373" t="s">
        <v>327</v>
      </c>
      <c r="C1163" s="374"/>
      <c r="D1163" s="374"/>
      <c r="E1163" s="375"/>
      <c r="F1163" s="369" t="s">
        <v>386</v>
      </c>
      <c r="G1163" s="348"/>
      <c r="H1163" s="367" t="s">
        <v>385</v>
      </c>
      <c r="I1163" s="367"/>
      <c r="J1163" s="376" t="str">
        <f t="shared" si="51"/>
        <v xml:space="preserve">Replica </v>
      </c>
      <c r="K1163" s="377"/>
      <c r="L1163" s="367">
        <f t="shared" si="52"/>
        <v>10</v>
      </c>
      <c r="M1163" s="367"/>
      <c r="N1163" s="144" t="str">
        <f t="shared" si="46"/>
        <v xml:space="preserve">Replica </v>
      </c>
      <c r="O1163" s="144"/>
      <c r="P1163" s="150">
        <f t="shared" si="43"/>
        <v>10</v>
      </c>
      <c r="Q1163" s="150"/>
      <c r="R1163" s="47"/>
      <c r="S1163" s="47"/>
    </row>
    <row r="1164" spans="2:19" ht="31.5" customHeight="1" x14ac:dyDescent="0.3">
      <c r="B1164" s="145" t="s">
        <v>335</v>
      </c>
      <c r="C1164" s="146"/>
      <c r="D1164" s="146"/>
      <c r="E1164" s="146"/>
      <c r="F1164" s="146"/>
      <c r="G1164" s="146"/>
      <c r="H1164" s="146" t="s">
        <v>385</v>
      </c>
      <c r="I1164" s="146"/>
      <c r="J1164" s="146" t="str">
        <f>L589</f>
        <v xml:space="preserve"> Señal TIPO INFORMATIVA SERIE C-6</v>
      </c>
      <c r="K1164" s="146"/>
      <c r="L1164" s="146">
        <f>H589</f>
        <v>3</v>
      </c>
      <c r="M1164" s="146"/>
      <c r="N1164" s="146" t="str">
        <f t="shared" si="46"/>
        <v xml:space="preserve"> Señal TIPO INFORMATIVA SERIE C-6</v>
      </c>
      <c r="O1164" s="146"/>
      <c r="P1164" s="146">
        <f t="shared" si="43"/>
        <v>3</v>
      </c>
      <c r="Q1164" s="147"/>
      <c r="R1164" s="47"/>
      <c r="S1164" s="47"/>
    </row>
    <row r="1165" spans="2:19" ht="31.5" customHeight="1" x14ac:dyDescent="0.3">
      <c r="B1165" s="373" t="s">
        <v>336</v>
      </c>
      <c r="C1165" s="374"/>
      <c r="D1165" s="374"/>
      <c r="E1165" s="375"/>
      <c r="F1165" s="369" t="s">
        <v>386</v>
      </c>
      <c r="G1165" s="348"/>
      <c r="H1165" s="367" t="s">
        <v>385</v>
      </c>
      <c r="I1165" s="367"/>
      <c r="J1165" s="376" t="str">
        <f>L790</f>
        <v xml:space="preserve">Taller de Capacitación </v>
      </c>
      <c r="K1165" s="377"/>
      <c r="L1165" s="367">
        <f>H790</f>
        <v>15</v>
      </c>
      <c r="M1165" s="367"/>
      <c r="N1165" s="144" t="str">
        <f t="shared" si="46"/>
        <v xml:space="preserve">Taller de Capacitación </v>
      </c>
      <c r="O1165" s="144"/>
      <c r="P1165" s="150">
        <f t="shared" si="43"/>
        <v>15</v>
      </c>
      <c r="Q1165" s="150"/>
      <c r="R1165" s="47"/>
      <c r="S1165" s="47"/>
    </row>
    <row r="1166" spans="2:19" ht="14.4" customHeight="1" x14ac:dyDescent="0.3">
      <c r="B1166" s="145" t="s">
        <v>337</v>
      </c>
      <c r="C1166" s="146"/>
      <c r="D1166" s="146"/>
      <c r="E1166" s="146"/>
      <c r="F1166" s="146"/>
      <c r="G1166" s="146"/>
      <c r="H1166" s="146"/>
      <c r="I1166" s="146"/>
      <c r="J1166" s="146"/>
      <c r="K1166" s="146"/>
      <c r="L1166" s="146"/>
      <c r="M1166" s="146"/>
      <c r="N1166" s="146"/>
      <c r="O1166" s="146"/>
      <c r="P1166" s="146"/>
      <c r="Q1166" s="147"/>
      <c r="R1166" s="47"/>
      <c r="S1166" s="47"/>
    </row>
    <row r="1167" spans="2:19" ht="31.5" customHeight="1" x14ac:dyDescent="0.3">
      <c r="B1167" s="373" t="s">
        <v>243</v>
      </c>
      <c r="C1167" s="374"/>
      <c r="D1167" s="374"/>
      <c r="E1167" s="375"/>
      <c r="F1167" s="369" t="s">
        <v>386</v>
      </c>
      <c r="G1167" s="348"/>
      <c r="H1167" s="367" t="s">
        <v>385</v>
      </c>
      <c r="I1167" s="367"/>
      <c r="J1167" s="376" t="str">
        <f>L792</f>
        <v>Plan</v>
      </c>
      <c r="K1167" s="377"/>
      <c r="L1167" s="367">
        <f>H792</f>
        <v>1</v>
      </c>
      <c r="M1167" s="367"/>
      <c r="N1167" s="144" t="str">
        <f>J1167</f>
        <v>Plan</v>
      </c>
      <c r="O1167" s="144"/>
      <c r="P1167" s="150">
        <f>L1167</f>
        <v>1</v>
      </c>
      <c r="Q1167" s="150"/>
      <c r="R1167" s="47"/>
      <c r="S1167" s="47"/>
    </row>
    <row r="1168" spans="2:19" ht="31.5" customHeight="1" x14ac:dyDescent="0.3">
      <c r="B1168" s="133" t="s">
        <v>214</v>
      </c>
      <c r="C1168" s="134"/>
      <c r="D1168" s="134"/>
      <c r="E1168" s="134"/>
      <c r="F1168" s="134"/>
      <c r="G1168" s="134"/>
      <c r="H1168" s="134"/>
      <c r="I1168" s="134"/>
      <c r="J1168" s="134"/>
      <c r="K1168" s="134"/>
      <c r="L1168" s="134"/>
      <c r="M1168" s="134"/>
      <c r="N1168" s="134"/>
      <c r="O1168" s="134"/>
      <c r="P1168" s="134"/>
      <c r="Q1168" s="135"/>
    </row>
    <row r="1169" spans="2:17" ht="31.5" customHeight="1" x14ac:dyDescent="0.3">
      <c r="B1169" s="145" t="s">
        <v>338</v>
      </c>
      <c r="C1169" s="146"/>
      <c r="D1169" s="146"/>
      <c r="E1169" s="146"/>
      <c r="F1169" s="146"/>
      <c r="G1169" s="146"/>
      <c r="H1169" s="146" t="s">
        <v>385</v>
      </c>
      <c r="I1169" s="146"/>
      <c r="J1169" s="146" t="e">
        <f>#REF!</f>
        <v>#REF!</v>
      </c>
      <c r="K1169" s="146"/>
      <c r="L1169" s="146" t="e">
        <f>#REF!</f>
        <v>#REF!</v>
      </c>
      <c r="M1169" s="146"/>
      <c r="N1169" s="146" t="e">
        <f t="shared" si="46"/>
        <v>#REF!</v>
      </c>
      <c r="O1169" s="146"/>
      <c r="P1169" s="146" t="e">
        <f t="shared" ref="P1169:P1177" si="53">L1169</f>
        <v>#REF!</v>
      </c>
      <c r="Q1169" s="147"/>
    </row>
    <row r="1170" spans="2:17" ht="31.5" customHeight="1" x14ac:dyDescent="0.3">
      <c r="B1170" s="373" t="s">
        <v>339</v>
      </c>
      <c r="C1170" s="374"/>
      <c r="D1170" s="374"/>
      <c r="E1170" s="375"/>
      <c r="F1170" s="369" t="s">
        <v>386</v>
      </c>
      <c r="G1170" s="348"/>
      <c r="H1170" s="367" t="s">
        <v>385</v>
      </c>
      <c r="I1170" s="367"/>
      <c r="J1170" s="376" t="str">
        <f>L795</f>
        <v xml:space="preserve">Taller de Capacitación </v>
      </c>
      <c r="K1170" s="377"/>
      <c r="L1170" s="367">
        <f>H795</f>
        <v>3</v>
      </c>
      <c r="M1170" s="367"/>
      <c r="N1170" s="144" t="str">
        <f t="shared" si="46"/>
        <v xml:space="preserve">Taller de Capacitación </v>
      </c>
      <c r="O1170" s="144"/>
      <c r="P1170" s="150">
        <f t="shared" si="53"/>
        <v>3</v>
      </c>
      <c r="Q1170" s="150"/>
    </row>
    <row r="1171" spans="2:17" ht="31.5" customHeight="1" x14ac:dyDescent="0.3">
      <c r="B1171" s="373" t="s">
        <v>340</v>
      </c>
      <c r="C1171" s="374"/>
      <c r="D1171" s="374"/>
      <c r="E1171" s="375"/>
      <c r="F1171" s="369" t="s">
        <v>386</v>
      </c>
      <c r="G1171" s="348"/>
      <c r="H1171" s="367" t="s">
        <v>385</v>
      </c>
      <c r="I1171" s="367"/>
      <c r="J1171" s="376" t="str">
        <f>L796</f>
        <v>Evento</v>
      </c>
      <c r="K1171" s="377"/>
      <c r="L1171" s="367">
        <f>H796</f>
        <v>9</v>
      </c>
      <c r="M1171" s="367"/>
      <c r="N1171" s="144" t="str">
        <f t="shared" si="46"/>
        <v>Evento</v>
      </c>
      <c r="O1171" s="144"/>
      <c r="P1171" s="150">
        <f t="shared" si="53"/>
        <v>9</v>
      </c>
      <c r="Q1171" s="150"/>
    </row>
    <row r="1172" spans="2:17" ht="84" x14ac:dyDescent="0.3">
      <c r="B1172" s="145" t="s">
        <v>215</v>
      </c>
      <c r="C1172" s="146"/>
      <c r="D1172" s="146"/>
      <c r="E1172" s="146"/>
      <c r="F1172" s="146"/>
      <c r="G1172" s="146"/>
      <c r="H1172" s="146" t="s">
        <v>385</v>
      </c>
      <c r="I1172" s="146"/>
      <c r="J1172" s="146" t="e">
        <f>#REF!</f>
        <v>#REF!</v>
      </c>
      <c r="K1172" s="146"/>
      <c r="L1172" s="146" t="e">
        <f>#REF!</f>
        <v>#REF!</v>
      </c>
      <c r="M1172" s="146"/>
      <c r="N1172" s="146" t="e">
        <f t="shared" si="46"/>
        <v>#REF!</v>
      </c>
      <c r="O1172" s="146"/>
      <c r="P1172" s="146" t="e">
        <f t="shared" si="53"/>
        <v>#REF!</v>
      </c>
      <c r="Q1172" s="147"/>
    </row>
    <row r="1173" spans="2:17" x14ac:dyDescent="0.3">
      <c r="B1173" s="373" t="s">
        <v>342</v>
      </c>
      <c r="C1173" s="374"/>
      <c r="D1173" s="374"/>
      <c r="E1173" s="375"/>
      <c r="F1173" s="369" t="s">
        <v>386</v>
      </c>
      <c r="G1173" s="348"/>
      <c r="H1173" s="367" t="s">
        <v>385</v>
      </c>
      <c r="I1173" s="367"/>
      <c r="J1173" s="376" t="str">
        <f>L798</f>
        <v xml:space="preserve">Consultoría  </v>
      </c>
      <c r="K1173" s="377"/>
      <c r="L1173" s="367">
        <f>H798</f>
        <v>1</v>
      </c>
      <c r="M1173" s="367"/>
      <c r="N1173" s="144" t="str">
        <f t="shared" si="46"/>
        <v xml:space="preserve">Consultoría  </v>
      </c>
      <c r="O1173" s="144"/>
      <c r="P1173" s="150">
        <f t="shared" si="53"/>
        <v>1</v>
      </c>
      <c r="Q1173" s="150"/>
    </row>
    <row r="1174" spans="2:17" x14ac:dyDescent="0.3">
      <c r="B1174" s="373" t="s">
        <v>216</v>
      </c>
      <c r="C1174" s="374"/>
      <c r="D1174" s="374"/>
      <c r="E1174" s="375"/>
      <c r="F1174" s="367" t="s">
        <v>178</v>
      </c>
      <c r="G1174" s="367"/>
      <c r="H1174" s="367" t="s">
        <v>178</v>
      </c>
      <c r="I1174" s="367"/>
      <c r="J1174" s="376" t="str">
        <f>L799</f>
        <v xml:space="preserve"> módulos </v>
      </c>
      <c r="K1174" s="377"/>
      <c r="L1174" s="367">
        <f>H799</f>
        <v>5</v>
      </c>
      <c r="M1174" s="367"/>
      <c r="N1174" s="144" t="str">
        <f t="shared" si="46"/>
        <v xml:space="preserve"> módulos </v>
      </c>
      <c r="O1174" s="144"/>
      <c r="P1174" s="150">
        <f t="shared" si="53"/>
        <v>5</v>
      </c>
      <c r="Q1174" s="150"/>
    </row>
    <row r="1175" spans="2:17" ht="22.8" x14ac:dyDescent="0.3">
      <c r="B1175" s="373" t="s">
        <v>344</v>
      </c>
      <c r="C1175" s="374"/>
      <c r="D1175" s="374"/>
      <c r="E1175" s="375"/>
      <c r="F1175" s="369" t="s">
        <v>386</v>
      </c>
      <c r="G1175" s="348"/>
      <c r="H1175" s="367" t="s">
        <v>385</v>
      </c>
      <c r="I1175" s="367"/>
      <c r="J1175" s="376" t="str">
        <f>L800</f>
        <v xml:space="preserve">Festivales Turísticos  </v>
      </c>
      <c r="K1175" s="377"/>
      <c r="L1175" s="367">
        <f>H800</f>
        <v>3</v>
      </c>
      <c r="M1175" s="367"/>
      <c r="N1175" s="144" t="str">
        <f t="shared" si="46"/>
        <v xml:space="preserve">Festivales Turísticos  </v>
      </c>
      <c r="O1175" s="144"/>
      <c r="P1175" s="150">
        <f t="shared" si="53"/>
        <v>3</v>
      </c>
      <c r="Q1175" s="150"/>
    </row>
    <row r="1176" spans="2:17" x14ac:dyDescent="0.3">
      <c r="B1176" s="373" t="s">
        <v>346</v>
      </c>
      <c r="C1176" s="374"/>
      <c r="D1176" s="374"/>
      <c r="E1176" s="375"/>
      <c r="F1176" s="369" t="s">
        <v>386</v>
      </c>
      <c r="G1176" s="348"/>
      <c r="H1176" s="367" t="s">
        <v>385</v>
      </c>
      <c r="I1176" s="367"/>
      <c r="J1176" s="376" t="str">
        <f>L801</f>
        <v xml:space="preserve">WORKSHOPS  </v>
      </c>
      <c r="K1176" s="377"/>
      <c r="L1176" s="367">
        <f>H801</f>
        <v>3</v>
      </c>
      <c r="M1176" s="367"/>
      <c r="N1176" s="144" t="str">
        <f t="shared" si="46"/>
        <v xml:space="preserve">WORKSHOPS  </v>
      </c>
      <c r="O1176" s="144"/>
      <c r="P1176" s="150">
        <f t="shared" si="53"/>
        <v>3</v>
      </c>
      <c r="Q1176" s="150"/>
    </row>
    <row r="1177" spans="2:17" x14ac:dyDescent="0.3">
      <c r="B1177" s="373" t="s">
        <v>348</v>
      </c>
      <c r="C1177" s="374"/>
      <c r="D1177" s="374"/>
      <c r="E1177" s="375"/>
      <c r="F1177" s="369" t="s">
        <v>386</v>
      </c>
      <c r="G1177" s="348"/>
      <c r="H1177" s="367" t="s">
        <v>385</v>
      </c>
      <c r="I1177" s="367"/>
      <c r="J1177" s="376" t="str">
        <f>L802</f>
        <v xml:space="preserve">Rueda de Negocios </v>
      </c>
      <c r="K1177" s="377"/>
      <c r="L1177" s="367">
        <f>H802</f>
        <v>3</v>
      </c>
      <c r="M1177" s="367"/>
      <c r="N1177" s="144" t="str">
        <f t="shared" si="46"/>
        <v xml:space="preserve">Rueda de Negocios </v>
      </c>
      <c r="O1177" s="144"/>
      <c r="P1177" s="150">
        <f t="shared" si="53"/>
        <v>3</v>
      </c>
      <c r="Q1177" s="150"/>
    </row>
  </sheetData>
  <mergeCells count="2348">
    <mergeCell ref="B1177:E1177"/>
    <mergeCell ref="F1177:G1177"/>
    <mergeCell ref="H1177:I1177"/>
    <mergeCell ref="J1177:K1177"/>
    <mergeCell ref="L1177:M1177"/>
    <mergeCell ref="B1176:E1176"/>
    <mergeCell ref="F1176:G1176"/>
    <mergeCell ref="H1176:I1176"/>
    <mergeCell ref="J1176:K1176"/>
    <mergeCell ref="L1176:M1176"/>
    <mergeCell ref="B1175:E1175"/>
    <mergeCell ref="F1175:G1175"/>
    <mergeCell ref="H1175:I1175"/>
    <mergeCell ref="J1175:K1175"/>
    <mergeCell ref="L1175:M1175"/>
    <mergeCell ref="B1174:E1174"/>
    <mergeCell ref="F1174:G1174"/>
    <mergeCell ref="H1174:I1174"/>
    <mergeCell ref="J1174:K1174"/>
    <mergeCell ref="L1174:M1174"/>
    <mergeCell ref="B1173:E1173"/>
    <mergeCell ref="F1173:G1173"/>
    <mergeCell ref="H1173:I1173"/>
    <mergeCell ref="J1173:K1173"/>
    <mergeCell ref="L1173:M1173"/>
    <mergeCell ref="B1171:E1171"/>
    <mergeCell ref="F1171:G1171"/>
    <mergeCell ref="H1171:I1171"/>
    <mergeCell ref="J1171:K1171"/>
    <mergeCell ref="L1171:M1171"/>
    <mergeCell ref="B1170:E1170"/>
    <mergeCell ref="F1170:G1170"/>
    <mergeCell ref="H1170:I1170"/>
    <mergeCell ref="J1170:K1170"/>
    <mergeCell ref="L1170:M1170"/>
    <mergeCell ref="B1167:E1167"/>
    <mergeCell ref="F1167:G1167"/>
    <mergeCell ref="H1167:I1167"/>
    <mergeCell ref="J1167:K1167"/>
    <mergeCell ref="L1167:M1167"/>
    <mergeCell ref="B1165:E1165"/>
    <mergeCell ref="F1165:G1165"/>
    <mergeCell ref="H1165:I1165"/>
    <mergeCell ref="J1165:K1165"/>
    <mergeCell ref="L1165:M1165"/>
    <mergeCell ref="B1163:E1163"/>
    <mergeCell ref="F1163:G1163"/>
    <mergeCell ref="H1163:I1163"/>
    <mergeCell ref="J1163:K1163"/>
    <mergeCell ref="L1163:M1163"/>
    <mergeCell ref="B1162:E1162"/>
    <mergeCell ref="F1162:G1162"/>
    <mergeCell ref="H1162:I1162"/>
    <mergeCell ref="J1162:K1162"/>
    <mergeCell ref="L1162:M1162"/>
    <mergeCell ref="B1161:E1161"/>
    <mergeCell ref="F1161:G1161"/>
    <mergeCell ref="H1161:I1161"/>
    <mergeCell ref="J1161:K1161"/>
    <mergeCell ref="L1161:M1161"/>
    <mergeCell ref="B1160:E1160"/>
    <mergeCell ref="F1160:G1160"/>
    <mergeCell ref="H1160:I1160"/>
    <mergeCell ref="J1160:K1160"/>
    <mergeCell ref="L1160:M1160"/>
    <mergeCell ref="B1159:E1159"/>
    <mergeCell ref="F1159:G1159"/>
    <mergeCell ref="H1159:I1159"/>
    <mergeCell ref="J1159:K1159"/>
    <mergeCell ref="L1159:M1159"/>
    <mergeCell ref="B1158:E1158"/>
    <mergeCell ref="F1158:G1158"/>
    <mergeCell ref="H1158:I1158"/>
    <mergeCell ref="J1158:K1158"/>
    <mergeCell ref="L1158:M1158"/>
    <mergeCell ref="B1156:E1156"/>
    <mergeCell ref="F1156:G1156"/>
    <mergeCell ref="H1156:I1156"/>
    <mergeCell ref="J1156:K1156"/>
    <mergeCell ref="L1156:M1156"/>
    <mergeCell ref="B1155:E1155"/>
    <mergeCell ref="F1155:G1155"/>
    <mergeCell ref="H1155:I1155"/>
    <mergeCell ref="J1155:K1155"/>
    <mergeCell ref="L1155:M1155"/>
    <mergeCell ref="B1154:E1154"/>
    <mergeCell ref="F1154:G1154"/>
    <mergeCell ref="H1154:I1154"/>
    <mergeCell ref="J1154:K1154"/>
    <mergeCell ref="L1154:M1154"/>
    <mergeCell ref="B1153:E1153"/>
    <mergeCell ref="F1153:G1153"/>
    <mergeCell ref="H1153:I1153"/>
    <mergeCell ref="J1153:K1153"/>
    <mergeCell ref="L1153:M1153"/>
    <mergeCell ref="B1152:E1152"/>
    <mergeCell ref="F1152:G1152"/>
    <mergeCell ref="H1152:I1152"/>
    <mergeCell ref="J1152:K1152"/>
    <mergeCell ref="L1152:M1152"/>
    <mergeCell ref="B1151:E1151"/>
    <mergeCell ref="F1151:G1151"/>
    <mergeCell ref="H1151:I1151"/>
    <mergeCell ref="J1151:K1151"/>
    <mergeCell ref="L1151:M1151"/>
    <mergeCell ref="B1149:E1149"/>
    <mergeCell ref="F1149:G1149"/>
    <mergeCell ref="H1149:I1149"/>
    <mergeCell ref="J1149:K1149"/>
    <mergeCell ref="L1149:M1149"/>
    <mergeCell ref="B1148:E1148"/>
    <mergeCell ref="F1148:G1148"/>
    <mergeCell ref="H1148:I1148"/>
    <mergeCell ref="J1148:K1148"/>
    <mergeCell ref="L1148:M1148"/>
    <mergeCell ref="B1147:E1147"/>
    <mergeCell ref="F1147:G1147"/>
    <mergeCell ref="H1147:I1147"/>
    <mergeCell ref="J1147:K1147"/>
    <mergeCell ref="L1147:M1147"/>
    <mergeCell ref="B1146:E1146"/>
    <mergeCell ref="F1146:G1146"/>
    <mergeCell ref="H1146:I1146"/>
    <mergeCell ref="J1146:K1146"/>
    <mergeCell ref="L1146:M1146"/>
    <mergeCell ref="B1145:E1145"/>
    <mergeCell ref="F1145:G1145"/>
    <mergeCell ref="H1145:I1145"/>
    <mergeCell ref="J1145:K1145"/>
    <mergeCell ref="L1145:M1145"/>
    <mergeCell ref="B1144:E1144"/>
    <mergeCell ref="F1144:G1144"/>
    <mergeCell ref="H1144:I1144"/>
    <mergeCell ref="J1144:K1144"/>
    <mergeCell ref="L1144:M1144"/>
    <mergeCell ref="B1142:E1142"/>
    <mergeCell ref="F1142:G1142"/>
    <mergeCell ref="H1142:I1142"/>
    <mergeCell ref="J1142:K1142"/>
    <mergeCell ref="L1142:M1142"/>
    <mergeCell ref="B1141:E1141"/>
    <mergeCell ref="F1141:G1141"/>
    <mergeCell ref="H1141:I1141"/>
    <mergeCell ref="J1141:K1141"/>
    <mergeCell ref="L1141:M1141"/>
    <mergeCell ref="B1140:E1140"/>
    <mergeCell ref="F1140:G1140"/>
    <mergeCell ref="H1140:I1140"/>
    <mergeCell ref="J1140:K1140"/>
    <mergeCell ref="L1140:M1140"/>
    <mergeCell ref="B1139:E1139"/>
    <mergeCell ref="F1139:G1139"/>
    <mergeCell ref="H1139:I1139"/>
    <mergeCell ref="J1139:K1139"/>
    <mergeCell ref="L1139:M1139"/>
    <mergeCell ref="B1138:E1138"/>
    <mergeCell ref="F1138:G1138"/>
    <mergeCell ref="H1138:I1138"/>
    <mergeCell ref="J1138:K1138"/>
    <mergeCell ref="L1138:M1138"/>
    <mergeCell ref="B1137:E1137"/>
    <mergeCell ref="F1137:G1137"/>
    <mergeCell ref="H1137:I1137"/>
    <mergeCell ref="J1137:K1137"/>
    <mergeCell ref="L1137:M1137"/>
    <mergeCell ref="B1134:E1134"/>
    <mergeCell ref="F1134:G1134"/>
    <mergeCell ref="H1134:I1134"/>
    <mergeCell ref="J1134:K1134"/>
    <mergeCell ref="L1134:M1134"/>
    <mergeCell ref="B1133:E1133"/>
    <mergeCell ref="F1133:G1133"/>
    <mergeCell ref="H1133:I1133"/>
    <mergeCell ref="J1133:K1133"/>
    <mergeCell ref="L1133:M1133"/>
    <mergeCell ref="B1131:E1131"/>
    <mergeCell ref="F1131:G1131"/>
    <mergeCell ref="H1131:I1131"/>
    <mergeCell ref="J1131:K1131"/>
    <mergeCell ref="L1131:M1131"/>
    <mergeCell ref="B1129:E1129"/>
    <mergeCell ref="F1129:G1129"/>
    <mergeCell ref="H1129:I1129"/>
    <mergeCell ref="J1129:K1129"/>
    <mergeCell ref="L1129:M1129"/>
    <mergeCell ref="B1128:E1128"/>
    <mergeCell ref="F1128:G1128"/>
    <mergeCell ref="H1128:I1128"/>
    <mergeCell ref="J1128:K1128"/>
    <mergeCell ref="L1128:M1128"/>
    <mergeCell ref="B1127:E1127"/>
    <mergeCell ref="F1127:G1127"/>
    <mergeCell ref="H1127:I1127"/>
    <mergeCell ref="J1127:K1127"/>
    <mergeCell ref="L1127:M1127"/>
    <mergeCell ref="B1126:E1126"/>
    <mergeCell ref="F1126:G1126"/>
    <mergeCell ref="H1126:I1126"/>
    <mergeCell ref="J1126:K1126"/>
    <mergeCell ref="L1126:M1126"/>
    <mergeCell ref="B1125:E1125"/>
    <mergeCell ref="F1125:G1125"/>
    <mergeCell ref="H1125:I1125"/>
    <mergeCell ref="J1125:K1125"/>
    <mergeCell ref="L1125:M1125"/>
    <mergeCell ref="B1124:E1124"/>
    <mergeCell ref="F1124:G1124"/>
    <mergeCell ref="H1124:I1124"/>
    <mergeCell ref="J1124:K1124"/>
    <mergeCell ref="L1124:M1124"/>
    <mergeCell ref="B1123:E1123"/>
    <mergeCell ref="F1123:G1123"/>
    <mergeCell ref="H1123:I1123"/>
    <mergeCell ref="J1123:K1123"/>
    <mergeCell ref="L1123:M1123"/>
    <mergeCell ref="B1121:E1121"/>
    <mergeCell ref="F1121:G1121"/>
    <mergeCell ref="H1121:I1121"/>
    <mergeCell ref="J1121:K1121"/>
    <mergeCell ref="L1121:M1121"/>
    <mergeCell ref="B1119:E1119"/>
    <mergeCell ref="F1119:G1119"/>
    <mergeCell ref="H1119:I1119"/>
    <mergeCell ref="J1119:K1119"/>
    <mergeCell ref="L1119:M1119"/>
    <mergeCell ref="B1115:E1115"/>
    <mergeCell ref="F1115:G1115"/>
    <mergeCell ref="H1115:I1115"/>
    <mergeCell ref="J1115:K1115"/>
    <mergeCell ref="L1115:M1115"/>
    <mergeCell ref="B1114:E1114"/>
    <mergeCell ref="F1114:G1114"/>
    <mergeCell ref="H1114:I1114"/>
    <mergeCell ref="J1114:K1114"/>
    <mergeCell ref="L1114:M1114"/>
    <mergeCell ref="B1113:E1113"/>
    <mergeCell ref="F1113:G1113"/>
    <mergeCell ref="H1113:I1113"/>
    <mergeCell ref="J1113:K1113"/>
    <mergeCell ref="L1113:M1113"/>
    <mergeCell ref="B1111:E1111"/>
    <mergeCell ref="F1111:G1111"/>
    <mergeCell ref="H1111:I1111"/>
    <mergeCell ref="J1111:K1111"/>
    <mergeCell ref="L1111:M1111"/>
    <mergeCell ref="B1110:E1110"/>
    <mergeCell ref="F1110:G1110"/>
    <mergeCell ref="H1110:I1110"/>
    <mergeCell ref="J1110:K1110"/>
    <mergeCell ref="L1110:M1110"/>
    <mergeCell ref="B1109:E1109"/>
    <mergeCell ref="F1109:G1109"/>
    <mergeCell ref="H1109:I1109"/>
    <mergeCell ref="J1109:K1109"/>
    <mergeCell ref="L1109:M1109"/>
    <mergeCell ref="B1108:E1108"/>
    <mergeCell ref="F1108:G1108"/>
    <mergeCell ref="H1108:I1108"/>
    <mergeCell ref="J1108:K1108"/>
    <mergeCell ref="L1108:M1108"/>
    <mergeCell ref="B1107:E1107"/>
    <mergeCell ref="F1107:G1107"/>
    <mergeCell ref="H1107:I1107"/>
    <mergeCell ref="J1107:K1107"/>
    <mergeCell ref="L1107:M1107"/>
    <mergeCell ref="B1106:E1106"/>
    <mergeCell ref="F1106:G1106"/>
    <mergeCell ref="H1106:I1106"/>
    <mergeCell ref="J1106:K1106"/>
    <mergeCell ref="L1106:M1106"/>
    <mergeCell ref="B1103:E1103"/>
    <mergeCell ref="F1103:G1103"/>
    <mergeCell ref="H1103:I1103"/>
    <mergeCell ref="J1103:K1103"/>
    <mergeCell ref="L1103:M1103"/>
    <mergeCell ref="B1102:E1102"/>
    <mergeCell ref="F1102:G1102"/>
    <mergeCell ref="H1102:I1102"/>
    <mergeCell ref="J1102:K1102"/>
    <mergeCell ref="L1102:M1102"/>
    <mergeCell ref="B1100:E1100"/>
    <mergeCell ref="F1100:G1100"/>
    <mergeCell ref="H1100:I1100"/>
    <mergeCell ref="J1100:K1100"/>
    <mergeCell ref="L1100:M1100"/>
    <mergeCell ref="B1099:E1099"/>
    <mergeCell ref="F1099:G1099"/>
    <mergeCell ref="H1099:I1099"/>
    <mergeCell ref="J1099:K1099"/>
    <mergeCell ref="L1099:M1099"/>
    <mergeCell ref="B1097:E1097"/>
    <mergeCell ref="F1097:G1097"/>
    <mergeCell ref="H1097:I1097"/>
    <mergeCell ref="J1097:K1097"/>
    <mergeCell ref="L1097:M1097"/>
    <mergeCell ref="B1096:E1096"/>
    <mergeCell ref="F1096:G1096"/>
    <mergeCell ref="H1096:I1096"/>
    <mergeCell ref="J1096:K1096"/>
    <mergeCell ref="L1096:M1096"/>
    <mergeCell ref="B1095:E1095"/>
    <mergeCell ref="F1095:G1095"/>
    <mergeCell ref="H1095:I1095"/>
    <mergeCell ref="J1095:K1095"/>
    <mergeCell ref="L1095:M1095"/>
    <mergeCell ref="B1094:E1094"/>
    <mergeCell ref="F1094:G1094"/>
    <mergeCell ref="H1094:I1094"/>
    <mergeCell ref="J1094:K1094"/>
    <mergeCell ref="L1094:M1094"/>
    <mergeCell ref="B1093:E1093"/>
    <mergeCell ref="F1093:G1093"/>
    <mergeCell ref="H1093:I1093"/>
    <mergeCell ref="J1093:K1093"/>
    <mergeCell ref="L1093:M1093"/>
    <mergeCell ref="B1092:E1092"/>
    <mergeCell ref="F1092:G1092"/>
    <mergeCell ref="H1092:I1092"/>
    <mergeCell ref="J1092:K1092"/>
    <mergeCell ref="L1092:M1092"/>
    <mergeCell ref="B1091:E1091"/>
    <mergeCell ref="F1091:G1091"/>
    <mergeCell ref="H1091:I1091"/>
    <mergeCell ref="J1091:K1091"/>
    <mergeCell ref="L1091:M1091"/>
    <mergeCell ref="B1090:E1090"/>
    <mergeCell ref="F1090:G1090"/>
    <mergeCell ref="H1090:I1090"/>
    <mergeCell ref="J1090:K1090"/>
    <mergeCell ref="L1090:M1090"/>
    <mergeCell ref="B1087:E1087"/>
    <mergeCell ref="F1087:G1087"/>
    <mergeCell ref="H1087:I1087"/>
    <mergeCell ref="J1087:K1087"/>
    <mergeCell ref="L1087:M1087"/>
    <mergeCell ref="B1086:E1086"/>
    <mergeCell ref="F1086:G1086"/>
    <mergeCell ref="H1086:I1086"/>
    <mergeCell ref="J1086:K1086"/>
    <mergeCell ref="L1086:M1086"/>
    <mergeCell ref="B1085:E1085"/>
    <mergeCell ref="F1085:G1085"/>
    <mergeCell ref="H1085:I1085"/>
    <mergeCell ref="J1085:K1085"/>
    <mergeCell ref="L1085:M1085"/>
    <mergeCell ref="B1083:E1083"/>
    <mergeCell ref="F1083:G1083"/>
    <mergeCell ref="H1083:I1083"/>
    <mergeCell ref="J1083:K1083"/>
    <mergeCell ref="L1083:M1083"/>
    <mergeCell ref="B1082:E1082"/>
    <mergeCell ref="F1082:G1082"/>
    <mergeCell ref="H1082:I1082"/>
    <mergeCell ref="J1082:K1082"/>
    <mergeCell ref="L1082:M1082"/>
    <mergeCell ref="B1080:E1080"/>
    <mergeCell ref="F1080:G1080"/>
    <mergeCell ref="H1080:I1080"/>
    <mergeCell ref="J1080:K1080"/>
    <mergeCell ref="L1080:M1080"/>
    <mergeCell ref="B1079:E1079"/>
    <mergeCell ref="F1079:G1079"/>
    <mergeCell ref="H1079:I1079"/>
    <mergeCell ref="J1079:K1079"/>
    <mergeCell ref="L1079:M1079"/>
    <mergeCell ref="B1075:E1075"/>
    <mergeCell ref="F1075:G1075"/>
    <mergeCell ref="H1075:I1075"/>
    <mergeCell ref="J1075:K1075"/>
    <mergeCell ref="L1075:M1075"/>
    <mergeCell ref="B1074:E1074"/>
    <mergeCell ref="F1074:G1074"/>
    <mergeCell ref="H1074:I1074"/>
    <mergeCell ref="J1074:K1074"/>
    <mergeCell ref="L1074:M1074"/>
    <mergeCell ref="B1072:E1072"/>
    <mergeCell ref="F1072:G1072"/>
    <mergeCell ref="H1072:I1072"/>
    <mergeCell ref="J1072:K1072"/>
    <mergeCell ref="L1072:M1072"/>
    <mergeCell ref="B1069:E1069"/>
    <mergeCell ref="F1069:G1069"/>
    <mergeCell ref="H1069:I1069"/>
    <mergeCell ref="J1069:K1069"/>
    <mergeCell ref="L1069:M1069"/>
    <mergeCell ref="B1067:E1067"/>
    <mergeCell ref="F1067:G1067"/>
    <mergeCell ref="H1067:I1067"/>
    <mergeCell ref="J1067:K1067"/>
    <mergeCell ref="L1067:M1067"/>
    <mergeCell ref="B1065:E1065"/>
    <mergeCell ref="F1065:G1065"/>
    <mergeCell ref="H1065:I1065"/>
    <mergeCell ref="J1065:K1065"/>
    <mergeCell ref="L1065:M1065"/>
    <mergeCell ref="B1064:E1064"/>
    <mergeCell ref="F1064:G1064"/>
    <mergeCell ref="H1064:I1064"/>
    <mergeCell ref="J1064:K1064"/>
    <mergeCell ref="L1064:M1064"/>
    <mergeCell ref="B1063:E1063"/>
    <mergeCell ref="F1063:G1063"/>
    <mergeCell ref="H1063:I1063"/>
    <mergeCell ref="J1063:K1063"/>
    <mergeCell ref="L1063:M1063"/>
    <mergeCell ref="B1062:E1062"/>
    <mergeCell ref="F1062:G1062"/>
    <mergeCell ref="H1062:I1062"/>
    <mergeCell ref="J1062:K1062"/>
    <mergeCell ref="L1062:M1062"/>
    <mergeCell ref="B1061:E1061"/>
    <mergeCell ref="F1061:G1061"/>
    <mergeCell ref="H1061:I1061"/>
    <mergeCell ref="J1061:K1061"/>
    <mergeCell ref="L1061:M1061"/>
    <mergeCell ref="B1060:E1060"/>
    <mergeCell ref="F1060:G1060"/>
    <mergeCell ref="H1060:I1060"/>
    <mergeCell ref="J1060:K1060"/>
    <mergeCell ref="L1060:M1060"/>
    <mergeCell ref="B1058:E1058"/>
    <mergeCell ref="F1058:G1058"/>
    <mergeCell ref="H1058:I1058"/>
    <mergeCell ref="J1058:K1058"/>
    <mergeCell ref="L1058:M1058"/>
    <mergeCell ref="B1055:E1055"/>
    <mergeCell ref="F1055:G1055"/>
    <mergeCell ref="H1055:I1055"/>
    <mergeCell ref="J1055:K1055"/>
    <mergeCell ref="L1055:M1055"/>
    <mergeCell ref="B1053:E1053"/>
    <mergeCell ref="F1053:G1053"/>
    <mergeCell ref="H1053:I1053"/>
    <mergeCell ref="J1053:K1053"/>
    <mergeCell ref="L1053:M1053"/>
    <mergeCell ref="B1051:E1051"/>
    <mergeCell ref="F1051:G1051"/>
    <mergeCell ref="H1051:I1051"/>
    <mergeCell ref="J1051:K1051"/>
    <mergeCell ref="L1051:M1051"/>
    <mergeCell ref="B1047:E1047"/>
    <mergeCell ref="F1047:G1047"/>
    <mergeCell ref="H1047:I1047"/>
    <mergeCell ref="J1047:K1047"/>
    <mergeCell ref="L1047:M1047"/>
    <mergeCell ref="B1046:E1046"/>
    <mergeCell ref="F1046:G1046"/>
    <mergeCell ref="H1046:I1046"/>
    <mergeCell ref="J1046:K1046"/>
    <mergeCell ref="L1046:M1046"/>
    <mergeCell ref="B1045:E1045"/>
    <mergeCell ref="F1045:G1045"/>
    <mergeCell ref="H1045:I1045"/>
    <mergeCell ref="J1045:K1045"/>
    <mergeCell ref="L1045:M1045"/>
    <mergeCell ref="B1043:E1043"/>
    <mergeCell ref="F1043:G1043"/>
    <mergeCell ref="H1043:I1043"/>
    <mergeCell ref="J1043:K1043"/>
    <mergeCell ref="L1043:M1043"/>
    <mergeCell ref="B1042:E1042"/>
    <mergeCell ref="F1042:G1042"/>
    <mergeCell ref="H1042:I1042"/>
    <mergeCell ref="J1042:K1042"/>
    <mergeCell ref="L1042:M1042"/>
    <mergeCell ref="B1041:E1041"/>
    <mergeCell ref="F1041:G1041"/>
    <mergeCell ref="H1041:I1041"/>
    <mergeCell ref="J1041:K1041"/>
    <mergeCell ref="L1041:M1041"/>
    <mergeCell ref="B1040:E1040"/>
    <mergeCell ref="F1040:G1040"/>
    <mergeCell ref="H1040:I1040"/>
    <mergeCell ref="J1040:K1040"/>
    <mergeCell ref="L1040:M1040"/>
    <mergeCell ref="B1038:E1038"/>
    <mergeCell ref="F1038:G1038"/>
    <mergeCell ref="H1038:I1038"/>
    <mergeCell ref="J1038:K1038"/>
    <mergeCell ref="L1038:M1038"/>
    <mergeCell ref="B1036:E1036"/>
    <mergeCell ref="F1036:G1036"/>
    <mergeCell ref="H1036:I1036"/>
    <mergeCell ref="J1036:K1036"/>
    <mergeCell ref="L1036:M1036"/>
    <mergeCell ref="B1034:E1034"/>
    <mergeCell ref="F1034:G1034"/>
    <mergeCell ref="H1034:I1034"/>
    <mergeCell ref="J1034:K1034"/>
    <mergeCell ref="L1034:M1034"/>
    <mergeCell ref="B1033:E1033"/>
    <mergeCell ref="F1033:G1033"/>
    <mergeCell ref="H1033:I1033"/>
    <mergeCell ref="J1033:K1033"/>
    <mergeCell ref="L1033:M1033"/>
    <mergeCell ref="B1032:E1032"/>
    <mergeCell ref="F1032:G1032"/>
    <mergeCell ref="H1032:I1032"/>
    <mergeCell ref="J1032:K1032"/>
    <mergeCell ref="L1032:M1032"/>
    <mergeCell ref="B1031:E1031"/>
    <mergeCell ref="F1031:G1031"/>
    <mergeCell ref="H1031:I1031"/>
    <mergeCell ref="J1031:K1031"/>
    <mergeCell ref="L1031:M1031"/>
    <mergeCell ref="B1030:E1030"/>
    <mergeCell ref="F1030:G1030"/>
    <mergeCell ref="H1030:I1030"/>
    <mergeCell ref="J1030:K1030"/>
    <mergeCell ref="L1030:M1030"/>
    <mergeCell ref="B1029:E1029"/>
    <mergeCell ref="F1029:G1029"/>
    <mergeCell ref="H1029:I1029"/>
    <mergeCell ref="J1029:K1029"/>
    <mergeCell ref="L1029:M1029"/>
    <mergeCell ref="B1028:E1028"/>
    <mergeCell ref="F1028:G1028"/>
    <mergeCell ref="H1028:I1028"/>
    <mergeCell ref="J1028:K1028"/>
    <mergeCell ref="L1028:M1028"/>
    <mergeCell ref="B1026:E1026"/>
    <mergeCell ref="F1026:G1026"/>
    <mergeCell ref="H1026:I1026"/>
    <mergeCell ref="J1026:K1026"/>
    <mergeCell ref="L1026:M1026"/>
    <mergeCell ref="B1025:E1025"/>
    <mergeCell ref="F1025:G1025"/>
    <mergeCell ref="H1025:I1025"/>
    <mergeCell ref="J1025:K1025"/>
    <mergeCell ref="L1025:M1025"/>
    <mergeCell ref="B1023:E1023"/>
    <mergeCell ref="F1023:G1023"/>
    <mergeCell ref="H1023:I1023"/>
    <mergeCell ref="J1023:K1023"/>
    <mergeCell ref="L1023:M1023"/>
    <mergeCell ref="H1021:I1021"/>
    <mergeCell ref="J1021:K1021"/>
    <mergeCell ref="L1021:M1021"/>
    <mergeCell ref="B1022:E1022"/>
    <mergeCell ref="F1022:G1022"/>
    <mergeCell ref="H1022:I1022"/>
    <mergeCell ref="J1022:K1022"/>
    <mergeCell ref="L1022:M1022"/>
    <mergeCell ref="B1020:E1021"/>
    <mergeCell ref="F1020:G1020"/>
    <mergeCell ref="H1020:I1020"/>
    <mergeCell ref="J1020:K1020"/>
    <mergeCell ref="L1020:M1020"/>
    <mergeCell ref="F1021:G1021"/>
    <mergeCell ref="B1017:E1017"/>
    <mergeCell ref="F1017:G1017"/>
    <mergeCell ref="H1017:I1017"/>
    <mergeCell ref="J1017:K1017"/>
    <mergeCell ref="L1017:M1017"/>
    <mergeCell ref="B1015:E1015"/>
    <mergeCell ref="F1015:G1015"/>
    <mergeCell ref="H1015:I1015"/>
    <mergeCell ref="J1015:K1015"/>
    <mergeCell ref="L1015:M1015"/>
    <mergeCell ref="B1014:E1014"/>
    <mergeCell ref="F1014:G1014"/>
    <mergeCell ref="H1014:I1014"/>
    <mergeCell ref="J1014:K1014"/>
    <mergeCell ref="L1014:M1014"/>
    <mergeCell ref="B1013:E1013"/>
    <mergeCell ref="F1013:G1013"/>
    <mergeCell ref="H1013:I1013"/>
    <mergeCell ref="J1013:K1013"/>
    <mergeCell ref="L1013:M1013"/>
    <mergeCell ref="B1011:E1011"/>
    <mergeCell ref="F1011:G1011"/>
    <mergeCell ref="H1011:I1011"/>
    <mergeCell ref="J1011:K1011"/>
    <mergeCell ref="L1011:M1011"/>
    <mergeCell ref="B1010:E1010"/>
    <mergeCell ref="F1010:G1010"/>
    <mergeCell ref="H1010:I1010"/>
    <mergeCell ref="J1010:K1010"/>
    <mergeCell ref="L1010:M1010"/>
    <mergeCell ref="B1009:E1009"/>
    <mergeCell ref="F1009:G1009"/>
    <mergeCell ref="H1009:I1009"/>
    <mergeCell ref="J1009:K1009"/>
    <mergeCell ref="L1009:M1009"/>
    <mergeCell ref="B1008:E1008"/>
    <mergeCell ref="F1008:G1008"/>
    <mergeCell ref="H1008:I1008"/>
    <mergeCell ref="J1008:K1008"/>
    <mergeCell ref="L1008:M1008"/>
    <mergeCell ref="B1007:E1007"/>
    <mergeCell ref="F1007:G1007"/>
    <mergeCell ref="H1007:I1007"/>
    <mergeCell ref="J1007:K1007"/>
    <mergeCell ref="L1007:M1007"/>
    <mergeCell ref="B1005:E1005"/>
    <mergeCell ref="F1005:G1005"/>
    <mergeCell ref="H1005:I1005"/>
    <mergeCell ref="J1005:K1005"/>
    <mergeCell ref="L1005:M1005"/>
    <mergeCell ref="B1003:E1003"/>
    <mergeCell ref="F1003:G1003"/>
    <mergeCell ref="H1003:I1003"/>
    <mergeCell ref="J1003:K1003"/>
    <mergeCell ref="L1003:M1003"/>
    <mergeCell ref="B1002:E1002"/>
    <mergeCell ref="F1002:G1002"/>
    <mergeCell ref="H1002:I1002"/>
    <mergeCell ref="J1002:K1002"/>
    <mergeCell ref="L1002:M1002"/>
    <mergeCell ref="B1001:E1001"/>
    <mergeCell ref="F1001:G1001"/>
    <mergeCell ref="H1001:I1001"/>
    <mergeCell ref="J1001:K1001"/>
    <mergeCell ref="L1001:M1001"/>
    <mergeCell ref="B1000:E1000"/>
    <mergeCell ref="F1000:G1000"/>
    <mergeCell ref="H1000:I1000"/>
    <mergeCell ref="J1000:K1000"/>
    <mergeCell ref="L1000:M1000"/>
    <mergeCell ref="B999:E999"/>
    <mergeCell ref="F999:G999"/>
    <mergeCell ref="H999:I999"/>
    <mergeCell ref="J999:K999"/>
    <mergeCell ref="L999:M999"/>
    <mergeCell ref="B997:E997"/>
    <mergeCell ref="F997:G997"/>
    <mergeCell ref="H997:I997"/>
    <mergeCell ref="J997:K997"/>
    <mergeCell ref="L997:M997"/>
    <mergeCell ref="B996:E996"/>
    <mergeCell ref="F996:G996"/>
    <mergeCell ref="H996:I996"/>
    <mergeCell ref="J996:K996"/>
    <mergeCell ref="L996:M996"/>
    <mergeCell ref="B995:E995"/>
    <mergeCell ref="F995:G995"/>
    <mergeCell ref="H995:I995"/>
    <mergeCell ref="J995:K995"/>
    <mergeCell ref="L995:M995"/>
    <mergeCell ref="B993:E993"/>
    <mergeCell ref="F993:G993"/>
    <mergeCell ref="H993:I993"/>
    <mergeCell ref="J993:K993"/>
    <mergeCell ref="L993:M993"/>
    <mergeCell ref="H991:I991"/>
    <mergeCell ref="J991:K991"/>
    <mergeCell ref="L991:M991"/>
    <mergeCell ref="B990:E991"/>
    <mergeCell ref="F990:G990"/>
    <mergeCell ref="H990:I990"/>
    <mergeCell ref="J990:K990"/>
    <mergeCell ref="L990:M990"/>
    <mergeCell ref="F991:G991"/>
    <mergeCell ref="B988:E988"/>
    <mergeCell ref="F988:G988"/>
    <mergeCell ref="H988:I988"/>
    <mergeCell ref="J988:K988"/>
    <mergeCell ref="L988:M988"/>
    <mergeCell ref="F987:G987"/>
    <mergeCell ref="H987:I987"/>
    <mergeCell ref="J987:K987"/>
    <mergeCell ref="L987:M987"/>
    <mergeCell ref="B986:E987"/>
    <mergeCell ref="F986:G986"/>
    <mergeCell ref="H986:I986"/>
    <mergeCell ref="J986:K986"/>
    <mergeCell ref="L986:M986"/>
    <mergeCell ref="B985:E985"/>
    <mergeCell ref="F985:G985"/>
    <mergeCell ref="H985:I985"/>
    <mergeCell ref="J985:K985"/>
    <mergeCell ref="L985:M985"/>
    <mergeCell ref="B982:E982"/>
    <mergeCell ref="F982:G982"/>
    <mergeCell ref="H982:I982"/>
    <mergeCell ref="J982:K982"/>
    <mergeCell ref="L982:M982"/>
    <mergeCell ref="B981:E981"/>
    <mergeCell ref="F981:G981"/>
    <mergeCell ref="H981:I981"/>
    <mergeCell ref="J981:K981"/>
    <mergeCell ref="L981:M981"/>
    <mergeCell ref="B980:E980"/>
    <mergeCell ref="F980:G980"/>
    <mergeCell ref="H980:I980"/>
    <mergeCell ref="J980:K980"/>
    <mergeCell ref="L980:M980"/>
    <mergeCell ref="B978:E978"/>
    <mergeCell ref="F978:G978"/>
    <mergeCell ref="H978:I978"/>
    <mergeCell ref="J978:K978"/>
    <mergeCell ref="L978:M978"/>
    <mergeCell ref="B976:E976"/>
    <mergeCell ref="F976:G976"/>
    <mergeCell ref="H976:I976"/>
    <mergeCell ref="J976:K976"/>
    <mergeCell ref="L976:M976"/>
    <mergeCell ref="B975:E975"/>
    <mergeCell ref="F975:G975"/>
    <mergeCell ref="H975:I975"/>
    <mergeCell ref="J975:K975"/>
    <mergeCell ref="L975:M975"/>
    <mergeCell ref="B974:E974"/>
    <mergeCell ref="F974:G974"/>
    <mergeCell ref="H974:I974"/>
    <mergeCell ref="J974:K974"/>
    <mergeCell ref="L974:M974"/>
    <mergeCell ref="B973:E973"/>
    <mergeCell ref="F973:G973"/>
    <mergeCell ref="H973:I973"/>
    <mergeCell ref="J973:K973"/>
    <mergeCell ref="L973:M973"/>
    <mergeCell ref="B971:E971"/>
    <mergeCell ref="F971:G971"/>
    <mergeCell ref="H971:I971"/>
    <mergeCell ref="J971:K971"/>
    <mergeCell ref="L971:M971"/>
    <mergeCell ref="B969:E969"/>
    <mergeCell ref="F969:G969"/>
    <mergeCell ref="H969:I969"/>
    <mergeCell ref="J969:K969"/>
    <mergeCell ref="L969:M969"/>
    <mergeCell ref="B968:E968"/>
    <mergeCell ref="F968:G968"/>
    <mergeCell ref="H968:I968"/>
    <mergeCell ref="J968:K968"/>
    <mergeCell ref="L968:M968"/>
    <mergeCell ref="F966:G966"/>
    <mergeCell ref="H966:I966"/>
    <mergeCell ref="J966:K966"/>
    <mergeCell ref="L966:M966"/>
    <mergeCell ref="H964:I964"/>
    <mergeCell ref="J964:K964"/>
    <mergeCell ref="L964:M964"/>
    <mergeCell ref="B965:E966"/>
    <mergeCell ref="F965:G965"/>
    <mergeCell ref="H965:I965"/>
    <mergeCell ref="J965:K965"/>
    <mergeCell ref="L965:M965"/>
    <mergeCell ref="B963:E964"/>
    <mergeCell ref="F963:G963"/>
    <mergeCell ref="H963:I963"/>
    <mergeCell ref="J963:K963"/>
    <mergeCell ref="L963:M963"/>
    <mergeCell ref="F964:G964"/>
    <mergeCell ref="B960:E960"/>
    <mergeCell ref="F960:G960"/>
    <mergeCell ref="H960:I960"/>
    <mergeCell ref="J960:K960"/>
    <mergeCell ref="L960:M960"/>
    <mergeCell ref="B958:E958"/>
    <mergeCell ref="F958:G958"/>
    <mergeCell ref="H958:I958"/>
    <mergeCell ref="J958:K958"/>
    <mergeCell ref="L958:M958"/>
    <mergeCell ref="B956:E956"/>
    <mergeCell ref="F956:G956"/>
    <mergeCell ref="H956:I956"/>
    <mergeCell ref="J956:K956"/>
    <mergeCell ref="L956:M956"/>
    <mergeCell ref="B954:E954"/>
    <mergeCell ref="F954:G954"/>
    <mergeCell ref="H954:I954"/>
    <mergeCell ref="J954:K954"/>
    <mergeCell ref="L954:M954"/>
    <mergeCell ref="B952:E952"/>
    <mergeCell ref="F952:G952"/>
    <mergeCell ref="H952:I952"/>
    <mergeCell ref="J952:K952"/>
    <mergeCell ref="L952:M952"/>
    <mergeCell ref="B951:E951"/>
    <mergeCell ref="F951:G951"/>
    <mergeCell ref="H951:I951"/>
    <mergeCell ref="J951:K951"/>
    <mergeCell ref="L951:M951"/>
    <mergeCell ref="B950:E950"/>
    <mergeCell ref="F950:G950"/>
    <mergeCell ref="H950:I950"/>
    <mergeCell ref="J950:K950"/>
    <mergeCell ref="L950:M950"/>
    <mergeCell ref="B949:E949"/>
    <mergeCell ref="F949:G949"/>
    <mergeCell ref="H949:I949"/>
    <mergeCell ref="J949:K949"/>
    <mergeCell ref="L949:M949"/>
    <mergeCell ref="B948:E948"/>
    <mergeCell ref="F948:G948"/>
    <mergeCell ref="H948:I948"/>
    <mergeCell ref="J948:K948"/>
    <mergeCell ref="L948:M948"/>
    <mergeCell ref="B946:E946"/>
    <mergeCell ref="F946:G946"/>
    <mergeCell ref="H946:I946"/>
    <mergeCell ref="J946:K946"/>
    <mergeCell ref="L946:M946"/>
    <mergeCell ref="H944:I944"/>
    <mergeCell ref="J944:K944"/>
    <mergeCell ref="L944:M944"/>
    <mergeCell ref="B943:E944"/>
    <mergeCell ref="F943:G943"/>
    <mergeCell ref="H943:I943"/>
    <mergeCell ref="J943:K943"/>
    <mergeCell ref="L943:M943"/>
    <mergeCell ref="F944:G944"/>
    <mergeCell ref="B941:E941"/>
    <mergeCell ref="F941:G941"/>
    <mergeCell ref="H941:I941"/>
    <mergeCell ref="J941:K941"/>
    <mergeCell ref="L941:M941"/>
    <mergeCell ref="F940:G940"/>
    <mergeCell ref="H940:I940"/>
    <mergeCell ref="J940:K940"/>
    <mergeCell ref="L940:M940"/>
    <mergeCell ref="B939:E940"/>
    <mergeCell ref="F939:G939"/>
    <mergeCell ref="H939:I939"/>
    <mergeCell ref="J939:K939"/>
    <mergeCell ref="L939:M939"/>
    <mergeCell ref="F938:G938"/>
    <mergeCell ref="H938:I938"/>
    <mergeCell ref="J938:K938"/>
    <mergeCell ref="L938:M938"/>
    <mergeCell ref="B937:E938"/>
    <mergeCell ref="F937:G937"/>
    <mergeCell ref="H937:I937"/>
    <mergeCell ref="J937:K937"/>
    <mergeCell ref="L937:M937"/>
    <mergeCell ref="B934:E934"/>
    <mergeCell ref="F934:G934"/>
    <mergeCell ref="H934:I934"/>
    <mergeCell ref="J934:K934"/>
    <mergeCell ref="L934:M934"/>
    <mergeCell ref="B933:E933"/>
    <mergeCell ref="F933:G933"/>
    <mergeCell ref="H933:I933"/>
    <mergeCell ref="J933:K933"/>
    <mergeCell ref="L933:M933"/>
    <mergeCell ref="B931:E931"/>
    <mergeCell ref="F931:G931"/>
    <mergeCell ref="H931:I931"/>
    <mergeCell ref="J931:K931"/>
    <mergeCell ref="L931:M931"/>
    <mergeCell ref="B930:E930"/>
    <mergeCell ref="F930:G930"/>
    <mergeCell ref="H930:I930"/>
    <mergeCell ref="J930:K930"/>
    <mergeCell ref="L930:M930"/>
    <mergeCell ref="B928:E928"/>
    <mergeCell ref="F928:G928"/>
    <mergeCell ref="H928:I928"/>
    <mergeCell ref="J928:K928"/>
    <mergeCell ref="L928:M928"/>
    <mergeCell ref="B927:E927"/>
    <mergeCell ref="F927:G927"/>
    <mergeCell ref="H927:I927"/>
    <mergeCell ref="J927:K927"/>
    <mergeCell ref="L927:M927"/>
    <mergeCell ref="B926:E926"/>
    <mergeCell ref="F926:G926"/>
    <mergeCell ref="H926:I926"/>
    <mergeCell ref="J926:K926"/>
    <mergeCell ref="L926:M926"/>
    <mergeCell ref="B924:E924"/>
    <mergeCell ref="F924:G924"/>
    <mergeCell ref="H924:I924"/>
    <mergeCell ref="J924:K924"/>
    <mergeCell ref="L924:M924"/>
    <mergeCell ref="B923:E923"/>
    <mergeCell ref="F923:G923"/>
    <mergeCell ref="H923:I923"/>
    <mergeCell ref="J923:K923"/>
    <mergeCell ref="L923:M923"/>
    <mergeCell ref="B921:E921"/>
    <mergeCell ref="F921:G921"/>
    <mergeCell ref="H921:I921"/>
    <mergeCell ref="J921:K921"/>
    <mergeCell ref="L921:M921"/>
    <mergeCell ref="B920:E920"/>
    <mergeCell ref="F920:G920"/>
    <mergeCell ref="H920:I920"/>
    <mergeCell ref="J920:K920"/>
    <mergeCell ref="L920:M920"/>
    <mergeCell ref="B919:E919"/>
    <mergeCell ref="F919:G919"/>
    <mergeCell ref="H919:I919"/>
    <mergeCell ref="J919:K919"/>
    <mergeCell ref="L919:M919"/>
    <mergeCell ref="B918:E918"/>
    <mergeCell ref="F918:G918"/>
    <mergeCell ref="H918:I918"/>
    <mergeCell ref="J918:K918"/>
    <mergeCell ref="L918:M918"/>
    <mergeCell ref="B917:E917"/>
    <mergeCell ref="F917:G917"/>
    <mergeCell ref="H917:I917"/>
    <mergeCell ref="J917:K917"/>
    <mergeCell ref="L917:M917"/>
    <mergeCell ref="B915:E915"/>
    <mergeCell ref="F915:G915"/>
    <mergeCell ref="H915:I915"/>
    <mergeCell ref="J915:K915"/>
    <mergeCell ref="L915:M915"/>
    <mergeCell ref="B914:E914"/>
    <mergeCell ref="F914:G914"/>
    <mergeCell ref="H914:I914"/>
    <mergeCell ref="J914:K914"/>
    <mergeCell ref="L914:M914"/>
    <mergeCell ref="B912:E912"/>
    <mergeCell ref="F912:G912"/>
    <mergeCell ref="H912:I912"/>
    <mergeCell ref="J912:K912"/>
    <mergeCell ref="L912:M912"/>
    <mergeCell ref="B911:E911"/>
    <mergeCell ref="F911:G911"/>
    <mergeCell ref="H911:I911"/>
    <mergeCell ref="J911:K911"/>
    <mergeCell ref="L911:M911"/>
    <mergeCell ref="B909:E909"/>
    <mergeCell ref="F909:G909"/>
    <mergeCell ref="H909:I909"/>
    <mergeCell ref="J909:K909"/>
    <mergeCell ref="L909:M909"/>
    <mergeCell ref="B908:E908"/>
    <mergeCell ref="F908:G908"/>
    <mergeCell ref="H908:I908"/>
    <mergeCell ref="J908:K908"/>
    <mergeCell ref="L908:M908"/>
    <mergeCell ref="B907:E907"/>
    <mergeCell ref="F907:G907"/>
    <mergeCell ref="H907:I907"/>
    <mergeCell ref="J907:K907"/>
    <mergeCell ref="L907:M907"/>
    <mergeCell ref="H905:I905"/>
    <mergeCell ref="J905:K905"/>
    <mergeCell ref="L905:M905"/>
    <mergeCell ref="F906:G906"/>
    <mergeCell ref="H906:I906"/>
    <mergeCell ref="J906:K906"/>
    <mergeCell ref="L906:M906"/>
    <mergeCell ref="B904:E906"/>
    <mergeCell ref="F904:G904"/>
    <mergeCell ref="H904:I904"/>
    <mergeCell ref="J904:K904"/>
    <mergeCell ref="L904:M904"/>
    <mergeCell ref="F905:G905"/>
    <mergeCell ref="B901:E901"/>
    <mergeCell ref="F901:G901"/>
    <mergeCell ref="H901:I901"/>
    <mergeCell ref="J901:K901"/>
    <mergeCell ref="L901:M901"/>
    <mergeCell ref="B899:E899"/>
    <mergeCell ref="F899:G899"/>
    <mergeCell ref="H899:I899"/>
    <mergeCell ref="J899:K899"/>
    <mergeCell ref="L899:M899"/>
    <mergeCell ref="B897:E897"/>
    <mergeCell ref="F897:G897"/>
    <mergeCell ref="H897:I897"/>
    <mergeCell ref="J897:K897"/>
    <mergeCell ref="L897:M897"/>
    <mergeCell ref="B895:E895"/>
    <mergeCell ref="F895:G895"/>
    <mergeCell ref="H895:I895"/>
    <mergeCell ref="J895:K895"/>
    <mergeCell ref="L895:M895"/>
    <mergeCell ref="B894:E894"/>
    <mergeCell ref="F894:G894"/>
    <mergeCell ref="H894:I894"/>
    <mergeCell ref="J894:K894"/>
    <mergeCell ref="L894:M894"/>
    <mergeCell ref="B893:E893"/>
    <mergeCell ref="F893:G893"/>
    <mergeCell ref="H893:I893"/>
    <mergeCell ref="J893:K893"/>
    <mergeCell ref="L893:M893"/>
    <mergeCell ref="B892:E892"/>
    <mergeCell ref="F892:G892"/>
    <mergeCell ref="H892:I892"/>
    <mergeCell ref="J892:K892"/>
    <mergeCell ref="L892:M892"/>
    <mergeCell ref="B891:E891"/>
    <mergeCell ref="F891:G891"/>
    <mergeCell ref="H891:I891"/>
    <mergeCell ref="J891:K891"/>
    <mergeCell ref="L891:M891"/>
    <mergeCell ref="B889:E889"/>
    <mergeCell ref="F889:G889"/>
    <mergeCell ref="H889:I889"/>
    <mergeCell ref="J889:K889"/>
    <mergeCell ref="L889:M889"/>
    <mergeCell ref="B887:E887"/>
    <mergeCell ref="F887:G887"/>
    <mergeCell ref="H887:I887"/>
    <mergeCell ref="J887:K887"/>
    <mergeCell ref="L887:M887"/>
    <mergeCell ref="H884:I884"/>
    <mergeCell ref="J884:K884"/>
    <mergeCell ref="L884:M884"/>
    <mergeCell ref="F885:G885"/>
    <mergeCell ref="H885:I885"/>
    <mergeCell ref="J885:K885"/>
    <mergeCell ref="L885:M885"/>
    <mergeCell ref="B883:E885"/>
    <mergeCell ref="F883:G883"/>
    <mergeCell ref="H883:I883"/>
    <mergeCell ref="J883:K883"/>
    <mergeCell ref="L883:M883"/>
    <mergeCell ref="F884:G884"/>
    <mergeCell ref="B881:E881"/>
    <mergeCell ref="F881:G881"/>
    <mergeCell ref="H881:I881"/>
    <mergeCell ref="J881:K881"/>
    <mergeCell ref="L881:M881"/>
    <mergeCell ref="F880:G880"/>
    <mergeCell ref="H880:I880"/>
    <mergeCell ref="J880:K880"/>
    <mergeCell ref="L880:M880"/>
    <mergeCell ref="B879:E880"/>
    <mergeCell ref="F879:G879"/>
    <mergeCell ref="H879:I879"/>
    <mergeCell ref="J879:K879"/>
    <mergeCell ref="L879:M879"/>
    <mergeCell ref="F878:G878"/>
    <mergeCell ref="H878:I878"/>
    <mergeCell ref="J878:K878"/>
    <mergeCell ref="L878:M878"/>
    <mergeCell ref="H876:I876"/>
    <mergeCell ref="J876:K876"/>
    <mergeCell ref="L876:M876"/>
    <mergeCell ref="B877:E878"/>
    <mergeCell ref="F877:G877"/>
    <mergeCell ref="H877:I877"/>
    <mergeCell ref="J877:K877"/>
    <mergeCell ref="L877:M877"/>
    <mergeCell ref="B875:E876"/>
    <mergeCell ref="F875:G875"/>
    <mergeCell ref="H875:I875"/>
    <mergeCell ref="J875:K875"/>
    <mergeCell ref="L875:M875"/>
    <mergeCell ref="F876:G876"/>
    <mergeCell ref="B872:E872"/>
    <mergeCell ref="F872:G872"/>
    <mergeCell ref="H872:I872"/>
    <mergeCell ref="J872:K872"/>
    <mergeCell ref="L872:M872"/>
    <mergeCell ref="F870:G870"/>
    <mergeCell ref="H870:I870"/>
    <mergeCell ref="J870:K870"/>
    <mergeCell ref="L870:M870"/>
    <mergeCell ref="B869:E870"/>
    <mergeCell ref="F869:G869"/>
    <mergeCell ref="H869:I869"/>
    <mergeCell ref="J869:K869"/>
    <mergeCell ref="L869:M869"/>
    <mergeCell ref="H867:I867"/>
    <mergeCell ref="J867:K867"/>
    <mergeCell ref="L867:M867"/>
    <mergeCell ref="B866:E867"/>
    <mergeCell ref="F866:G866"/>
    <mergeCell ref="H866:I866"/>
    <mergeCell ref="J866:K866"/>
    <mergeCell ref="L866:M866"/>
    <mergeCell ref="F867:G867"/>
    <mergeCell ref="B864:E864"/>
    <mergeCell ref="F864:G864"/>
    <mergeCell ref="H864:I864"/>
    <mergeCell ref="J864:K864"/>
    <mergeCell ref="L864:M864"/>
    <mergeCell ref="B863:E863"/>
    <mergeCell ref="F863:G863"/>
    <mergeCell ref="H863:I863"/>
    <mergeCell ref="J863:K863"/>
    <mergeCell ref="L863:M863"/>
    <mergeCell ref="B862:E862"/>
    <mergeCell ref="F862:G862"/>
    <mergeCell ref="H862:I862"/>
    <mergeCell ref="J862:K862"/>
    <mergeCell ref="L862:M862"/>
    <mergeCell ref="B861:E861"/>
    <mergeCell ref="F861:G861"/>
    <mergeCell ref="H861:I861"/>
    <mergeCell ref="J861:K861"/>
    <mergeCell ref="L861:M861"/>
    <mergeCell ref="B859:E859"/>
    <mergeCell ref="F859:G859"/>
    <mergeCell ref="H859:I859"/>
    <mergeCell ref="J859:K859"/>
    <mergeCell ref="L859:M859"/>
    <mergeCell ref="B858:E858"/>
    <mergeCell ref="F858:G858"/>
    <mergeCell ref="H858:I858"/>
    <mergeCell ref="J858:K858"/>
    <mergeCell ref="L858:M858"/>
    <mergeCell ref="B857:E857"/>
    <mergeCell ref="F857:G857"/>
    <mergeCell ref="H857:I857"/>
    <mergeCell ref="J857:K857"/>
    <mergeCell ref="L857:M857"/>
    <mergeCell ref="B856:E856"/>
    <mergeCell ref="F856:G856"/>
    <mergeCell ref="H856:I856"/>
    <mergeCell ref="J856:K856"/>
    <mergeCell ref="L856:M856"/>
    <mergeCell ref="B854:E854"/>
    <mergeCell ref="F854:G854"/>
    <mergeCell ref="H854:I854"/>
    <mergeCell ref="J854:K854"/>
    <mergeCell ref="L854:M854"/>
    <mergeCell ref="B853:E853"/>
    <mergeCell ref="F853:G853"/>
    <mergeCell ref="H853:I853"/>
    <mergeCell ref="J853:K853"/>
    <mergeCell ref="L853:M853"/>
    <mergeCell ref="B852:E852"/>
    <mergeCell ref="F852:G852"/>
    <mergeCell ref="H852:I852"/>
    <mergeCell ref="J852:K852"/>
    <mergeCell ref="L852:M852"/>
    <mergeCell ref="B850:E850"/>
    <mergeCell ref="F850:G850"/>
    <mergeCell ref="H850:I850"/>
    <mergeCell ref="J850:K850"/>
    <mergeCell ref="L850:M850"/>
    <mergeCell ref="B849:E849"/>
    <mergeCell ref="F849:G849"/>
    <mergeCell ref="H849:I849"/>
    <mergeCell ref="J849:K849"/>
    <mergeCell ref="L849:M849"/>
    <mergeCell ref="B848:E848"/>
    <mergeCell ref="F848:G848"/>
    <mergeCell ref="H848:I848"/>
    <mergeCell ref="J848:K848"/>
    <mergeCell ref="L848:M848"/>
    <mergeCell ref="B847:E847"/>
    <mergeCell ref="F847:G847"/>
    <mergeCell ref="H847:I847"/>
    <mergeCell ref="J847:K847"/>
    <mergeCell ref="L847:M847"/>
    <mergeCell ref="B846:E846"/>
    <mergeCell ref="F846:G846"/>
    <mergeCell ref="H846:I846"/>
    <mergeCell ref="J846:K846"/>
    <mergeCell ref="L846:M846"/>
    <mergeCell ref="B845:E845"/>
    <mergeCell ref="F845:G845"/>
    <mergeCell ref="H845:I845"/>
    <mergeCell ref="J845:K845"/>
    <mergeCell ref="L845:M845"/>
    <mergeCell ref="B843:E843"/>
    <mergeCell ref="F843:G843"/>
    <mergeCell ref="H843:I843"/>
    <mergeCell ref="J843:K843"/>
    <mergeCell ref="L843:M843"/>
    <mergeCell ref="B842:E842"/>
    <mergeCell ref="F842:G842"/>
    <mergeCell ref="H842:I842"/>
    <mergeCell ref="J842:K842"/>
    <mergeCell ref="L842:M842"/>
    <mergeCell ref="B841:E841"/>
    <mergeCell ref="F841:G841"/>
    <mergeCell ref="H841:I841"/>
    <mergeCell ref="J841:K841"/>
    <mergeCell ref="L841:M841"/>
    <mergeCell ref="B839:E839"/>
    <mergeCell ref="F839:G839"/>
    <mergeCell ref="H839:I839"/>
    <mergeCell ref="J839:K839"/>
    <mergeCell ref="L839:M839"/>
    <mergeCell ref="B838:E838"/>
    <mergeCell ref="F838:G838"/>
    <mergeCell ref="H838:I838"/>
    <mergeCell ref="J838:K838"/>
    <mergeCell ref="L838:M838"/>
    <mergeCell ref="B837:E837"/>
    <mergeCell ref="F837:G837"/>
    <mergeCell ref="H837:I837"/>
    <mergeCell ref="J837:K837"/>
    <mergeCell ref="L837:M837"/>
    <mergeCell ref="B835:E835"/>
    <mergeCell ref="F835:G835"/>
    <mergeCell ref="H835:I835"/>
    <mergeCell ref="J835:K835"/>
    <mergeCell ref="L835:M835"/>
    <mergeCell ref="B834:E834"/>
    <mergeCell ref="F834:G834"/>
    <mergeCell ref="H834:I834"/>
    <mergeCell ref="J834:K834"/>
    <mergeCell ref="L834:M834"/>
    <mergeCell ref="F832:G832"/>
    <mergeCell ref="H832:I832"/>
    <mergeCell ref="J832:K832"/>
    <mergeCell ref="L832:M832"/>
    <mergeCell ref="J830:K830"/>
    <mergeCell ref="L830:M830"/>
    <mergeCell ref="F831:G831"/>
    <mergeCell ref="H831:I831"/>
    <mergeCell ref="J831:K831"/>
    <mergeCell ref="L831:M831"/>
    <mergeCell ref="B829:E832"/>
    <mergeCell ref="F829:G829"/>
    <mergeCell ref="H829:I829"/>
    <mergeCell ref="J829:K829"/>
    <mergeCell ref="L829:M829"/>
    <mergeCell ref="F830:G830"/>
    <mergeCell ref="H830:I830"/>
    <mergeCell ref="B828:E828"/>
    <mergeCell ref="F828:G828"/>
    <mergeCell ref="H828:I828"/>
    <mergeCell ref="J828:K828"/>
    <mergeCell ref="L828:M828"/>
    <mergeCell ref="B827:E827"/>
    <mergeCell ref="F827:G827"/>
    <mergeCell ref="H827:I827"/>
    <mergeCell ref="J827:K827"/>
    <mergeCell ref="L827:M827"/>
    <mergeCell ref="B826:E826"/>
    <mergeCell ref="F826:G826"/>
    <mergeCell ref="H826:I826"/>
    <mergeCell ref="J826:K826"/>
    <mergeCell ref="L826:M826"/>
    <mergeCell ref="B825:E825"/>
    <mergeCell ref="F825:G825"/>
    <mergeCell ref="H825:I825"/>
    <mergeCell ref="J825:K825"/>
    <mergeCell ref="L825:M825"/>
    <mergeCell ref="H823:I823"/>
    <mergeCell ref="J823:K823"/>
    <mergeCell ref="L823:M823"/>
    <mergeCell ref="F824:G824"/>
    <mergeCell ref="H824:I824"/>
    <mergeCell ref="J824:K824"/>
    <mergeCell ref="L824:M824"/>
    <mergeCell ref="B822:E824"/>
    <mergeCell ref="F822:G822"/>
    <mergeCell ref="H822:I822"/>
    <mergeCell ref="J822:K822"/>
    <mergeCell ref="L822:M822"/>
    <mergeCell ref="F823:G823"/>
    <mergeCell ref="F820:G820"/>
    <mergeCell ref="H820:I820"/>
    <mergeCell ref="J820:K820"/>
    <mergeCell ref="L820:M820"/>
    <mergeCell ref="B819:E821"/>
    <mergeCell ref="F819:G819"/>
    <mergeCell ref="H819:I819"/>
    <mergeCell ref="J819:K819"/>
    <mergeCell ref="L819:M819"/>
    <mergeCell ref="F821:G821"/>
    <mergeCell ref="H821:I821"/>
    <mergeCell ref="J821:K821"/>
    <mergeCell ref="L821:M821"/>
    <mergeCell ref="F818:G818"/>
    <mergeCell ref="H818:I818"/>
    <mergeCell ref="J818:K818"/>
    <mergeCell ref="L818:M818"/>
    <mergeCell ref="F817:G817"/>
    <mergeCell ref="H817:I817"/>
    <mergeCell ref="J817:K817"/>
    <mergeCell ref="L817:M817"/>
    <mergeCell ref="H815:I815"/>
    <mergeCell ref="J815:K815"/>
    <mergeCell ref="L815:M815"/>
    <mergeCell ref="B816:E818"/>
    <mergeCell ref="F816:G816"/>
    <mergeCell ref="H816:I816"/>
    <mergeCell ref="J816:K816"/>
    <mergeCell ref="L816:M816"/>
    <mergeCell ref="B814:E815"/>
    <mergeCell ref="F814:G814"/>
    <mergeCell ref="H814:I814"/>
    <mergeCell ref="J814:K814"/>
    <mergeCell ref="L814:M814"/>
    <mergeCell ref="F815:G815"/>
    <mergeCell ref="F808:G809"/>
    <mergeCell ref="J809:K809"/>
    <mergeCell ref="L809:M809"/>
    <mergeCell ref="D802:G802"/>
    <mergeCell ref="H802:I802"/>
    <mergeCell ref="J802:K802"/>
    <mergeCell ref="L802:M802"/>
    <mergeCell ref="B807:G807"/>
    <mergeCell ref="H807:I809"/>
    <mergeCell ref="J807:M808"/>
    <mergeCell ref="B808:E809"/>
    <mergeCell ref="D800:G800"/>
    <mergeCell ref="H800:I800"/>
    <mergeCell ref="J800:K800"/>
    <mergeCell ref="L800:M800"/>
    <mergeCell ref="D801:G801"/>
    <mergeCell ref="H801:I801"/>
    <mergeCell ref="J801:K801"/>
    <mergeCell ref="L801:M801"/>
    <mergeCell ref="D798:G798"/>
    <mergeCell ref="H798:I798"/>
    <mergeCell ref="J798:K798"/>
    <mergeCell ref="L798:M798"/>
    <mergeCell ref="D799:G799"/>
    <mergeCell ref="H799:I799"/>
    <mergeCell ref="J799:K799"/>
    <mergeCell ref="L799:M799"/>
    <mergeCell ref="D795:G795"/>
    <mergeCell ref="H795:I795"/>
    <mergeCell ref="J795:K795"/>
    <mergeCell ref="L795:M795"/>
    <mergeCell ref="D796:G796"/>
    <mergeCell ref="H796:I796"/>
    <mergeCell ref="J796:K796"/>
    <mergeCell ref="L796:M796"/>
    <mergeCell ref="D792:G792"/>
    <mergeCell ref="H792:I792"/>
    <mergeCell ref="J792:K792"/>
    <mergeCell ref="L792:M792"/>
    <mergeCell ref="D788:G788"/>
    <mergeCell ref="H788:I788"/>
    <mergeCell ref="J788:K788"/>
    <mergeCell ref="L788:M788"/>
    <mergeCell ref="D790:G790"/>
    <mergeCell ref="H790:I790"/>
    <mergeCell ref="J790:K790"/>
    <mergeCell ref="L790:M790"/>
    <mergeCell ref="D786:G786"/>
    <mergeCell ref="H786:I786"/>
    <mergeCell ref="J786:K786"/>
    <mergeCell ref="L786:M786"/>
    <mergeCell ref="D787:G787"/>
    <mergeCell ref="H787:I787"/>
    <mergeCell ref="J787:K787"/>
    <mergeCell ref="L787:M787"/>
    <mergeCell ref="D784:G784"/>
    <mergeCell ref="H784:I784"/>
    <mergeCell ref="J784:K784"/>
    <mergeCell ref="L784:M784"/>
    <mergeCell ref="D785:G785"/>
    <mergeCell ref="H785:I785"/>
    <mergeCell ref="J785:K785"/>
    <mergeCell ref="L785:M785"/>
    <mergeCell ref="D781:G781"/>
    <mergeCell ref="H781:I781"/>
    <mergeCell ref="J781:K781"/>
    <mergeCell ref="L781:M781"/>
    <mergeCell ref="D783:G783"/>
    <mergeCell ref="H783:I783"/>
    <mergeCell ref="J783:K783"/>
    <mergeCell ref="L783:M783"/>
    <mergeCell ref="D779:G779"/>
    <mergeCell ref="H779:I779"/>
    <mergeCell ref="J779:K779"/>
    <mergeCell ref="L779:M779"/>
    <mergeCell ref="D780:G780"/>
    <mergeCell ref="H780:I780"/>
    <mergeCell ref="J780:K780"/>
    <mergeCell ref="L780:M780"/>
    <mergeCell ref="D777:G777"/>
    <mergeCell ref="H777:I777"/>
    <mergeCell ref="J777:K777"/>
    <mergeCell ref="L777:M777"/>
    <mergeCell ref="D778:G778"/>
    <mergeCell ref="H778:I778"/>
    <mergeCell ref="J778:K778"/>
    <mergeCell ref="L778:M778"/>
    <mergeCell ref="D774:G774"/>
    <mergeCell ref="H774:I774"/>
    <mergeCell ref="J774:K774"/>
    <mergeCell ref="L774:M774"/>
    <mergeCell ref="D776:G776"/>
    <mergeCell ref="H776:I776"/>
    <mergeCell ref="J776:K776"/>
    <mergeCell ref="L776:M776"/>
    <mergeCell ref="D772:G772"/>
    <mergeCell ref="H772:I772"/>
    <mergeCell ref="J772:K772"/>
    <mergeCell ref="L772:M772"/>
    <mergeCell ref="D773:G773"/>
    <mergeCell ref="H773:I773"/>
    <mergeCell ref="J773:K773"/>
    <mergeCell ref="L773:M773"/>
    <mergeCell ref="D770:G770"/>
    <mergeCell ref="H770:I770"/>
    <mergeCell ref="J770:K770"/>
    <mergeCell ref="L770:M770"/>
    <mergeCell ref="D771:G771"/>
    <mergeCell ref="H771:I771"/>
    <mergeCell ref="J771:K771"/>
    <mergeCell ref="L771:M771"/>
    <mergeCell ref="D767:G767"/>
    <mergeCell ref="H767:I767"/>
    <mergeCell ref="J767:K767"/>
    <mergeCell ref="L767:M767"/>
    <mergeCell ref="D769:G769"/>
    <mergeCell ref="H769:I769"/>
    <mergeCell ref="J769:K769"/>
    <mergeCell ref="L769:M769"/>
    <mergeCell ref="D765:G765"/>
    <mergeCell ref="H765:I765"/>
    <mergeCell ref="J765:K765"/>
    <mergeCell ref="L765:M765"/>
    <mergeCell ref="D766:G766"/>
    <mergeCell ref="H766:I766"/>
    <mergeCell ref="J766:K766"/>
    <mergeCell ref="L766:M766"/>
    <mergeCell ref="D763:G763"/>
    <mergeCell ref="H763:I763"/>
    <mergeCell ref="J763:K763"/>
    <mergeCell ref="L763:M763"/>
    <mergeCell ref="D764:G764"/>
    <mergeCell ref="H764:I764"/>
    <mergeCell ref="J764:K764"/>
    <mergeCell ref="L764:M764"/>
    <mergeCell ref="D762:G762"/>
    <mergeCell ref="H762:I762"/>
    <mergeCell ref="J762:K762"/>
    <mergeCell ref="L762:M762"/>
    <mergeCell ref="D758:G758"/>
    <mergeCell ref="H758:I758"/>
    <mergeCell ref="J758:K758"/>
    <mergeCell ref="L758:M758"/>
    <mergeCell ref="D759:G759"/>
    <mergeCell ref="H759:I759"/>
    <mergeCell ref="J759:K759"/>
    <mergeCell ref="L759:M759"/>
    <mergeCell ref="D754:G754"/>
    <mergeCell ref="H754:I754"/>
    <mergeCell ref="J754:K754"/>
    <mergeCell ref="L754:M754"/>
    <mergeCell ref="D756:G756"/>
    <mergeCell ref="H756:I756"/>
    <mergeCell ref="J756:K756"/>
    <mergeCell ref="L756:M756"/>
    <mergeCell ref="D752:G752"/>
    <mergeCell ref="H752:I752"/>
    <mergeCell ref="J752:K752"/>
    <mergeCell ref="L752:M752"/>
    <mergeCell ref="D753:G753"/>
    <mergeCell ref="H753:I753"/>
    <mergeCell ref="J753:K753"/>
    <mergeCell ref="L753:M753"/>
    <mergeCell ref="D750:G750"/>
    <mergeCell ref="H750:I750"/>
    <mergeCell ref="J750:K750"/>
    <mergeCell ref="L750:M750"/>
    <mergeCell ref="D751:G751"/>
    <mergeCell ref="H751:I751"/>
    <mergeCell ref="J751:K751"/>
    <mergeCell ref="L751:M751"/>
    <mergeCell ref="D748:G748"/>
    <mergeCell ref="H748:I748"/>
    <mergeCell ref="J748:K748"/>
    <mergeCell ref="L748:M748"/>
    <mergeCell ref="D749:G749"/>
    <mergeCell ref="H749:I749"/>
    <mergeCell ref="J749:K749"/>
    <mergeCell ref="L749:M749"/>
    <mergeCell ref="D746:G746"/>
    <mergeCell ref="H746:I746"/>
    <mergeCell ref="J746:K746"/>
    <mergeCell ref="L746:M746"/>
    <mergeCell ref="D740:G740"/>
    <mergeCell ref="H740:I740"/>
    <mergeCell ref="D744:G744"/>
    <mergeCell ref="H744:I744"/>
    <mergeCell ref="J744:K744"/>
    <mergeCell ref="L744:M744"/>
    <mergeCell ref="D738:G738"/>
    <mergeCell ref="H738:I738"/>
    <mergeCell ref="J738:K738"/>
    <mergeCell ref="L738:M738"/>
    <mergeCell ref="D739:G739"/>
    <mergeCell ref="H739:I739"/>
    <mergeCell ref="J739:K739"/>
    <mergeCell ref="L739:M739"/>
    <mergeCell ref="D735:G735"/>
    <mergeCell ref="H735:I735"/>
    <mergeCell ref="J735:K735"/>
    <mergeCell ref="L735:M735"/>
    <mergeCell ref="D736:G736"/>
    <mergeCell ref="H736:I736"/>
    <mergeCell ref="J736:K736"/>
    <mergeCell ref="L736:M736"/>
    <mergeCell ref="D733:G733"/>
    <mergeCell ref="H733:I733"/>
    <mergeCell ref="J733:K733"/>
    <mergeCell ref="L733:M733"/>
    <mergeCell ref="D734:G734"/>
    <mergeCell ref="H734:I734"/>
    <mergeCell ref="J734:K734"/>
    <mergeCell ref="L734:M734"/>
    <mergeCell ref="D731:G731"/>
    <mergeCell ref="H731:I731"/>
    <mergeCell ref="J731:K731"/>
    <mergeCell ref="L731:M731"/>
    <mergeCell ref="D732:G732"/>
    <mergeCell ref="H732:I732"/>
    <mergeCell ref="J732:K732"/>
    <mergeCell ref="L732:M732"/>
    <mergeCell ref="D728:G728"/>
    <mergeCell ref="H728:I728"/>
    <mergeCell ref="J728:K728"/>
    <mergeCell ref="L728:M728"/>
    <mergeCell ref="D725:G725"/>
    <mergeCell ref="H725:I725"/>
    <mergeCell ref="J725:K725"/>
    <mergeCell ref="L725:M725"/>
    <mergeCell ref="D727:G727"/>
    <mergeCell ref="H727:I727"/>
    <mergeCell ref="J727:K727"/>
    <mergeCell ref="L727:M727"/>
    <mergeCell ref="D722:G722"/>
    <mergeCell ref="H722:I722"/>
    <mergeCell ref="J722:K722"/>
    <mergeCell ref="L722:M722"/>
    <mergeCell ref="D724:G724"/>
    <mergeCell ref="H724:I724"/>
    <mergeCell ref="J724:K724"/>
    <mergeCell ref="L724:M724"/>
    <mergeCell ref="D720:G720"/>
    <mergeCell ref="H720:I720"/>
    <mergeCell ref="J720:K720"/>
    <mergeCell ref="L720:M720"/>
    <mergeCell ref="D721:G721"/>
    <mergeCell ref="H721:I721"/>
    <mergeCell ref="J721:K721"/>
    <mergeCell ref="L721:M721"/>
    <mergeCell ref="D718:G718"/>
    <mergeCell ref="H718:I718"/>
    <mergeCell ref="J718:K718"/>
    <mergeCell ref="L718:M718"/>
    <mergeCell ref="D719:G719"/>
    <mergeCell ref="H719:I719"/>
    <mergeCell ref="J719:K719"/>
    <mergeCell ref="L719:M719"/>
    <mergeCell ref="D716:G716"/>
    <mergeCell ref="H716:I716"/>
    <mergeCell ref="J716:K716"/>
    <mergeCell ref="L716:M716"/>
    <mergeCell ref="D717:G717"/>
    <mergeCell ref="H717:I717"/>
    <mergeCell ref="J717:K717"/>
    <mergeCell ref="L717:M717"/>
    <mergeCell ref="D715:G715"/>
    <mergeCell ref="H715:I715"/>
    <mergeCell ref="J715:K715"/>
    <mergeCell ref="L715:M715"/>
    <mergeCell ref="D711:G711"/>
    <mergeCell ref="H711:I711"/>
    <mergeCell ref="J711:K711"/>
    <mergeCell ref="L711:M711"/>
    <mergeCell ref="D712:G712"/>
    <mergeCell ref="H712:I712"/>
    <mergeCell ref="J712:K712"/>
    <mergeCell ref="L712:M712"/>
    <mergeCell ref="D708:G708"/>
    <mergeCell ref="H708:I708"/>
    <mergeCell ref="J708:K708"/>
    <mergeCell ref="L708:M708"/>
    <mergeCell ref="D710:G710"/>
    <mergeCell ref="H710:I710"/>
    <mergeCell ref="J710:K710"/>
    <mergeCell ref="L710:M710"/>
    <mergeCell ref="D705:G705"/>
    <mergeCell ref="H705:I705"/>
    <mergeCell ref="J705:K705"/>
    <mergeCell ref="L705:M705"/>
    <mergeCell ref="D707:G707"/>
    <mergeCell ref="H707:I707"/>
    <mergeCell ref="J707:K707"/>
    <mergeCell ref="L707:M707"/>
    <mergeCell ref="D704:G704"/>
    <mergeCell ref="H704:I704"/>
    <mergeCell ref="J704:K704"/>
    <mergeCell ref="L704:M704"/>
    <mergeCell ref="D699:G699"/>
    <mergeCell ref="H699:I699"/>
    <mergeCell ref="J699:K699"/>
    <mergeCell ref="L699:M699"/>
    <mergeCell ref="D700:G700"/>
    <mergeCell ref="H700:I700"/>
    <mergeCell ref="D697:G697"/>
    <mergeCell ref="H697:I697"/>
    <mergeCell ref="J697:K697"/>
    <mergeCell ref="L697:M697"/>
    <mergeCell ref="D694:G694"/>
    <mergeCell ref="H694:I694"/>
    <mergeCell ref="J694:K694"/>
    <mergeCell ref="L694:M694"/>
    <mergeCell ref="D690:G690"/>
    <mergeCell ref="H690:I690"/>
    <mergeCell ref="J690:K690"/>
    <mergeCell ref="L690:M690"/>
    <mergeCell ref="D692:G692"/>
    <mergeCell ref="H692:I692"/>
    <mergeCell ref="J692:K692"/>
    <mergeCell ref="L692:M692"/>
    <mergeCell ref="D688:G688"/>
    <mergeCell ref="H688:I688"/>
    <mergeCell ref="J688:K688"/>
    <mergeCell ref="L688:M688"/>
    <mergeCell ref="D689:G689"/>
    <mergeCell ref="H689:I689"/>
    <mergeCell ref="J689:K689"/>
    <mergeCell ref="L689:M689"/>
    <mergeCell ref="D686:G686"/>
    <mergeCell ref="H686:I686"/>
    <mergeCell ref="J686:K686"/>
    <mergeCell ref="L686:M686"/>
    <mergeCell ref="D687:G687"/>
    <mergeCell ref="H687:I687"/>
    <mergeCell ref="J687:K687"/>
    <mergeCell ref="L687:M687"/>
    <mergeCell ref="D683:G683"/>
    <mergeCell ref="H683:I683"/>
    <mergeCell ref="J683:K683"/>
    <mergeCell ref="L683:M683"/>
    <mergeCell ref="D685:G685"/>
    <mergeCell ref="H685:I685"/>
    <mergeCell ref="J685:K685"/>
    <mergeCell ref="L685:M685"/>
    <mergeCell ref="D680:G680"/>
    <mergeCell ref="H680:I680"/>
    <mergeCell ref="J680:K680"/>
    <mergeCell ref="L680:M680"/>
    <mergeCell ref="D678:G678"/>
    <mergeCell ref="H678:I678"/>
    <mergeCell ref="J678:K678"/>
    <mergeCell ref="L678:M678"/>
    <mergeCell ref="H672:I672"/>
    <mergeCell ref="D676:G676"/>
    <mergeCell ref="H676:I676"/>
    <mergeCell ref="J676:K676"/>
    <mergeCell ref="L676:M676"/>
    <mergeCell ref="D670:G670"/>
    <mergeCell ref="H670:I670"/>
    <mergeCell ref="J670:K670"/>
    <mergeCell ref="L670:M670"/>
    <mergeCell ref="D671:G671"/>
    <mergeCell ref="H671:I671"/>
    <mergeCell ref="J671:K671"/>
    <mergeCell ref="L671:M671"/>
    <mergeCell ref="D667:G667"/>
    <mergeCell ref="H667:I667"/>
    <mergeCell ref="J667:K667"/>
    <mergeCell ref="L667:M667"/>
    <mergeCell ref="D668:G668"/>
    <mergeCell ref="H668:I668"/>
    <mergeCell ref="J668:K668"/>
    <mergeCell ref="L668:M668"/>
    <mergeCell ref="D665:G665"/>
    <mergeCell ref="H665:I665"/>
    <mergeCell ref="J665:K665"/>
    <mergeCell ref="L665:M665"/>
    <mergeCell ref="D666:G666"/>
    <mergeCell ref="H666:I666"/>
    <mergeCell ref="J666:K666"/>
    <mergeCell ref="L666:M666"/>
    <mergeCell ref="D663:G663"/>
    <mergeCell ref="H663:I663"/>
    <mergeCell ref="J663:K663"/>
    <mergeCell ref="L663:M663"/>
    <mergeCell ref="D659:G659"/>
    <mergeCell ref="H659:I659"/>
    <mergeCell ref="J659:K659"/>
    <mergeCell ref="L659:M659"/>
    <mergeCell ref="D661:G661"/>
    <mergeCell ref="H661:I661"/>
    <mergeCell ref="J661:K661"/>
    <mergeCell ref="L661:M661"/>
    <mergeCell ref="D657:G657"/>
    <mergeCell ref="H657:I657"/>
    <mergeCell ref="J657:K657"/>
    <mergeCell ref="L657:M657"/>
    <mergeCell ref="D658:G658"/>
    <mergeCell ref="H658:I658"/>
    <mergeCell ref="J658:K658"/>
    <mergeCell ref="L658:M658"/>
    <mergeCell ref="D655:G655"/>
    <mergeCell ref="H655:I655"/>
    <mergeCell ref="J655:K655"/>
    <mergeCell ref="L655:M655"/>
    <mergeCell ref="D656:G656"/>
    <mergeCell ref="H656:I656"/>
    <mergeCell ref="J656:K656"/>
    <mergeCell ref="L656:M656"/>
    <mergeCell ref="D653:G653"/>
    <mergeCell ref="H653:I653"/>
    <mergeCell ref="J653:K653"/>
    <mergeCell ref="L653:M653"/>
    <mergeCell ref="D654:G654"/>
    <mergeCell ref="H654:I654"/>
    <mergeCell ref="J654:K654"/>
    <mergeCell ref="L654:M654"/>
    <mergeCell ref="D650:G650"/>
    <mergeCell ref="H650:I650"/>
    <mergeCell ref="J650:K650"/>
    <mergeCell ref="L650:M650"/>
    <mergeCell ref="D651:G651"/>
    <mergeCell ref="H651:I651"/>
    <mergeCell ref="J651:K651"/>
    <mergeCell ref="L651:M651"/>
    <mergeCell ref="D647:G647"/>
    <mergeCell ref="H647:I647"/>
    <mergeCell ref="J647:K647"/>
    <mergeCell ref="L647:M647"/>
    <mergeCell ref="D648:G648"/>
    <mergeCell ref="H648:I648"/>
    <mergeCell ref="J648:K648"/>
    <mergeCell ref="L648:M648"/>
    <mergeCell ref="D645:G646"/>
    <mergeCell ref="H645:I645"/>
    <mergeCell ref="J645:K645"/>
    <mergeCell ref="L645:M645"/>
    <mergeCell ref="H646:I646"/>
    <mergeCell ref="J646:K646"/>
    <mergeCell ref="L646:M646"/>
    <mergeCell ref="D642:G642"/>
    <mergeCell ref="H642:I642"/>
    <mergeCell ref="J642:K642"/>
    <mergeCell ref="L642:M642"/>
    <mergeCell ref="D639:G639"/>
    <mergeCell ref="H639:I639"/>
    <mergeCell ref="J639:K639"/>
    <mergeCell ref="L639:M639"/>
    <mergeCell ref="D640:G640"/>
    <mergeCell ref="H640:I640"/>
    <mergeCell ref="J640:K640"/>
    <mergeCell ref="L640:M640"/>
    <mergeCell ref="D636:G636"/>
    <mergeCell ref="H636:I636"/>
    <mergeCell ref="J636:K636"/>
    <mergeCell ref="L636:M636"/>
    <mergeCell ref="D638:G638"/>
    <mergeCell ref="H638:I638"/>
    <mergeCell ref="J638:K638"/>
    <mergeCell ref="L638:M638"/>
    <mergeCell ref="D634:G634"/>
    <mergeCell ref="H634:I634"/>
    <mergeCell ref="J634:K634"/>
    <mergeCell ref="L634:M634"/>
    <mergeCell ref="D635:G635"/>
    <mergeCell ref="H635:I635"/>
    <mergeCell ref="J635:K635"/>
    <mergeCell ref="L635:M635"/>
    <mergeCell ref="D632:G632"/>
    <mergeCell ref="H632:I632"/>
    <mergeCell ref="J632:K632"/>
    <mergeCell ref="L632:M632"/>
    <mergeCell ref="D633:G633"/>
    <mergeCell ref="H633:I633"/>
    <mergeCell ref="J633:K633"/>
    <mergeCell ref="L633:M633"/>
    <mergeCell ref="D630:G630"/>
    <mergeCell ref="H630:I630"/>
    <mergeCell ref="J630:K630"/>
    <mergeCell ref="L630:M630"/>
    <mergeCell ref="D627:G627"/>
    <mergeCell ref="H627:I627"/>
    <mergeCell ref="J627:K627"/>
    <mergeCell ref="L627:M627"/>
    <mergeCell ref="D628:G628"/>
    <mergeCell ref="H628:I628"/>
    <mergeCell ref="J628:K628"/>
    <mergeCell ref="L628:M628"/>
    <mergeCell ref="D625:G625"/>
    <mergeCell ref="H625:I625"/>
    <mergeCell ref="J625:K625"/>
    <mergeCell ref="L625:M625"/>
    <mergeCell ref="D626:G626"/>
    <mergeCell ref="H626:I626"/>
    <mergeCell ref="J626:K626"/>
    <mergeCell ref="L626:M626"/>
    <mergeCell ref="D622:G622"/>
    <mergeCell ref="H622:I622"/>
    <mergeCell ref="J622:K622"/>
    <mergeCell ref="L622:M622"/>
    <mergeCell ref="D624:G624"/>
    <mergeCell ref="H624:I624"/>
    <mergeCell ref="J624:K624"/>
    <mergeCell ref="L624:M624"/>
    <mergeCell ref="D620:G620"/>
    <mergeCell ref="H620:I620"/>
    <mergeCell ref="J620:K620"/>
    <mergeCell ref="L620:M620"/>
    <mergeCell ref="D621:G621"/>
    <mergeCell ref="H621:I621"/>
    <mergeCell ref="J621:K621"/>
    <mergeCell ref="L621:M621"/>
    <mergeCell ref="D618:G618"/>
    <mergeCell ref="H618:I618"/>
    <mergeCell ref="J618:K618"/>
    <mergeCell ref="L618:M618"/>
    <mergeCell ref="D615:G616"/>
    <mergeCell ref="H615:I615"/>
    <mergeCell ref="J615:K615"/>
    <mergeCell ref="L615:M615"/>
    <mergeCell ref="H616:I616"/>
    <mergeCell ref="J616:K616"/>
    <mergeCell ref="L616:M616"/>
    <mergeCell ref="L612:M612"/>
    <mergeCell ref="D613:G613"/>
    <mergeCell ref="H613:I613"/>
    <mergeCell ref="J613:K613"/>
    <mergeCell ref="L613:M613"/>
    <mergeCell ref="D610:G610"/>
    <mergeCell ref="H610:I610"/>
    <mergeCell ref="J610:K610"/>
    <mergeCell ref="L610:M610"/>
    <mergeCell ref="D611:G612"/>
    <mergeCell ref="H611:I611"/>
    <mergeCell ref="J611:K611"/>
    <mergeCell ref="L611:M611"/>
    <mergeCell ref="H612:I612"/>
    <mergeCell ref="J612:K612"/>
    <mergeCell ref="D607:G607"/>
    <mergeCell ref="H607:I607"/>
    <mergeCell ref="J607:K607"/>
    <mergeCell ref="L607:M607"/>
    <mergeCell ref="D605:G605"/>
    <mergeCell ref="H605:I605"/>
    <mergeCell ref="J605:K605"/>
    <mergeCell ref="L605:M605"/>
    <mergeCell ref="D606:G606"/>
    <mergeCell ref="H606:I606"/>
    <mergeCell ref="J606:K606"/>
    <mergeCell ref="L606:M606"/>
    <mergeCell ref="D603:G603"/>
    <mergeCell ref="H603:I603"/>
    <mergeCell ref="J603:K603"/>
    <mergeCell ref="L603:M603"/>
    <mergeCell ref="D600:G600"/>
    <mergeCell ref="H600:I600"/>
    <mergeCell ref="J600:K600"/>
    <mergeCell ref="L600:M600"/>
    <mergeCell ref="D601:G601"/>
    <mergeCell ref="H601:I601"/>
    <mergeCell ref="J601:K601"/>
    <mergeCell ref="L601:M601"/>
    <mergeCell ref="D598:G598"/>
    <mergeCell ref="H598:I598"/>
    <mergeCell ref="J598:K598"/>
    <mergeCell ref="L598:M598"/>
    <mergeCell ref="D599:G599"/>
    <mergeCell ref="H599:I599"/>
    <mergeCell ref="J599:K599"/>
    <mergeCell ref="L599:M599"/>
    <mergeCell ref="D596:G596"/>
    <mergeCell ref="H596:I596"/>
    <mergeCell ref="J596:K596"/>
    <mergeCell ref="L596:M596"/>
    <mergeCell ref="D593:G593"/>
    <mergeCell ref="H593:I593"/>
    <mergeCell ref="J593:K593"/>
    <mergeCell ref="L593:M593"/>
    <mergeCell ref="D594:G594"/>
    <mergeCell ref="H594:I594"/>
    <mergeCell ref="J594:K594"/>
    <mergeCell ref="L594:M594"/>
    <mergeCell ref="H591:I591"/>
    <mergeCell ref="J591:K591"/>
    <mergeCell ref="L591:M591"/>
    <mergeCell ref="J589:K589"/>
    <mergeCell ref="L589:M589"/>
    <mergeCell ref="D590:G591"/>
    <mergeCell ref="H590:I590"/>
    <mergeCell ref="J590:K590"/>
    <mergeCell ref="L590:M590"/>
    <mergeCell ref="D588:G589"/>
    <mergeCell ref="H588:I588"/>
    <mergeCell ref="J588:K588"/>
    <mergeCell ref="L588:M588"/>
    <mergeCell ref="H589:I589"/>
    <mergeCell ref="D585:G585"/>
    <mergeCell ref="H585:I585"/>
    <mergeCell ref="J585:K585"/>
    <mergeCell ref="L585:M585"/>
    <mergeCell ref="D583:G583"/>
    <mergeCell ref="H583:I583"/>
    <mergeCell ref="J583:K583"/>
    <mergeCell ref="L583:M583"/>
    <mergeCell ref="D581:G581"/>
    <mergeCell ref="H581:I581"/>
    <mergeCell ref="J581:K581"/>
    <mergeCell ref="L581:M581"/>
    <mergeCell ref="D579:G579"/>
    <mergeCell ref="H579:I579"/>
    <mergeCell ref="J579:K579"/>
    <mergeCell ref="L579:M579"/>
    <mergeCell ref="D577:G577"/>
    <mergeCell ref="H577:I577"/>
    <mergeCell ref="J577:K577"/>
    <mergeCell ref="L577:M577"/>
    <mergeCell ref="D576:G576"/>
    <mergeCell ref="H576:I576"/>
    <mergeCell ref="J576:K576"/>
    <mergeCell ref="L576:M576"/>
    <mergeCell ref="D575:G575"/>
    <mergeCell ref="H575:I575"/>
    <mergeCell ref="J575:K575"/>
    <mergeCell ref="L575:M575"/>
    <mergeCell ref="D574:G574"/>
    <mergeCell ref="H574:I574"/>
    <mergeCell ref="J574:K574"/>
    <mergeCell ref="L574:M574"/>
    <mergeCell ref="D573:G573"/>
    <mergeCell ref="H573:I573"/>
    <mergeCell ref="J573:K573"/>
    <mergeCell ref="L573:M573"/>
    <mergeCell ref="D571:G571"/>
    <mergeCell ref="H571:I571"/>
    <mergeCell ref="J571:K571"/>
    <mergeCell ref="L571:M571"/>
    <mergeCell ref="J569:K569"/>
    <mergeCell ref="L569:M569"/>
    <mergeCell ref="D568:G569"/>
    <mergeCell ref="H568:I568"/>
    <mergeCell ref="J568:K568"/>
    <mergeCell ref="L568:M568"/>
    <mergeCell ref="H569:I569"/>
    <mergeCell ref="D566:G566"/>
    <mergeCell ref="H566:I566"/>
    <mergeCell ref="J566:K566"/>
    <mergeCell ref="L566:M566"/>
    <mergeCell ref="H565:I565"/>
    <mergeCell ref="J565:K565"/>
    <mergeCell ref="L565:M565"/>
    <mergeCell ref="D564:G565"/>
    <mergeCell ref="H564:I564"/>
    <mergeCell ref="J564:K564"/>
    <mergeCell ref="L564:M564"/>
    <mergeCell ref="H563:I563"/>
    <mergeCell ref="J563:K563"/>
    <mergeCell ref="L563:M563"/>
    <mergeCell ref="D562:G563"/>
    <mergeCell ref="H562:I562"/>
    <mergeCell ref="J562:K562"/>
    <mergeCell ref="L562:M562"/>
    <mergeCell ref="D559:G559"/>
    <mergeCell ref="H559:I559"/>
    <mergeCell ref="J559:K559"/>
    <mergeCell ref="L559:M559"/>
    <mergeCell ref="D558:G558"/>
    <mergeCell ref="H558:I558"/>
    <mergeCell ref="J558:K558"/>
    <mergeCell ref="L558:M558"/>
    <mergeCell ref="D556:G556"/>
    <mergeCell ref="H556:I556"/>
    <mergeCell ref="J556:K556"/>
    <mergeCell ref="L556:M556"/>
    <mergeCell ref="D555:G555"/>
    <mergeCell ref="H555:I555"/>
    <mergeCell ref="J555:K555"/>
    <mergeCell ref="L555:M555"/>
    <mergeCell ref="D553:G553"/>
    <mergeCell ref="H553:I553"/>
    <mergeCell ref="J553:K553"/>
    <mergeCell ref="L553:M553"/>
    <mergeCell ref="D552:G552"/>
    <mergeCell ref="H552:I552"/>
    <mergeCell ref="J552:K552"/>
    <mergeCell ref="L552:M552"/>
    <mergeCell ref="D551:G551"/>
    <mergeCell ref="H551:I551"/>
    <mergeCell ref="J551:K551"/>
    <mergeCell ref="L551:M551"/>
    <mergeCell ref="D549:G549"/>
    <mergeCell ref="H549:I549"/>
    <mergeCell ref="J549:K549"/>
    <mergeCell ref="L549:M549"/>
    <mergeCell ref="D548:G548"/>
    <mergeCell ref="H548:I548"/>
    <mergeCell ref="J548:K548"/>
    <mergeCell ref="L548:M548"/>
    <mergeCell ref="D546:G546"/>
    <mergeCell ref="H546:I546"/>
    <mergeCell ref="J546:K546"/>
    <mergeCell ref="L546:M546"/>
    <mergeCell ref="D545:G545"/>
    <mergeCell ref="H545:I545"/>
    <mergeCell ref="J545:K545"/>
    <mergeCell ref="L545:M545"/>
    <mergeCell ref="D544:G544"/>
    <mergeCell ref="H544:I544"/>
    <mergeCell ref="J544:K544"/>
    <mergeCell ref="L544:M544"/>
    <mergeCell ref="D543:G543"/>
    <mergeCell ref="H543:I543"/>
    <mergeCell ref="J543:K543"/>
    <mergeCell ref="L543:M543"/>
    <mergeCell ref="D542:G542"/>
    <mergeCell ref="H542:I542"/>
    <mergeCell ref="J542:K542"/>
    <mergeCell ref="L542:M542"/>
    <mergeCell ref="D540:G540"/>
    <mergeCell ref="H540:I540"/>
    <mergeCell ref="J540:K540"/>
    <mergeCell ref="L540:M540"/>
    <mergeCell ref="D539:G539"/>
    <mergeCell ref="H539:I539"/>
    <mergeCell ref="J539:K539"/>
    <mergeCell ref="L539:M539"/>
    <mergeCell ref="D537:G537"/>
    <mergeCell ref="H537:I537"/>
    <mergeCell ref="J537:K537"/>
    <mergeCell ref="L537:M537"/>
    <mergeCell ref="D536:G536"/>
    <mergeCell ref="H536:I536"/>
    <mergeCell ref="J536:K536"/>
    <mergeCell ref="L536:M536"/>
    <mergeCell ref="D534:G534"/>
    <mergeCell ref="H534:I534"/>
    <mergeCell ref="J534:K534"/>
    <mergeCell ref="L534:M534"/>
    <mergeCell ref="D533:G533"/>
    <mergeCell ref="H533:I533"/>
    <mergeCell ref="J533:K533"/>
    <mergeCell ref="L533:M533"/>
    <mergeCell ref="D532:G532"/>
    <mergeCell ref="H532:I532"/>
    <mergeCell ref="J532:K532"/>
    <mergeCell ref="L532:M532"/>
    <mergeCell ref="J530:K530"/>
    <mergeCell ref="L530:M530"/>
    <mergeCell ref="H531:I531"/>
    <mergeCell ref="J531:K531"/>
    <mergeCell ref="L531:M531"/>
    <mergeCell ref="D529:G531"/>
    <mergeCell ref="H529:I529"/>
    <mergeCell ref="J529:K529"/>
    <mergeCell ref="L529:M529"/>
    <mergeCell ref="H530:I530"/>
    <mergeCell ref="D526:G526"/>
    <mergeCell ref="H526:I526"/>
    <mergeCell ref="J526:K526"/>
    <mergeCell ref="L526:M526"/>
    <mergeCell ref="D524:G524"/>
    <mergeCell ref="H524:I524"/>
    <mergeCell ref="J524:K524"/>
    <mergeCell ref="L524:M524"/>
    <mergeCell ref="D522:G522"/>
    <mergeCell ref="H522:I522"/>
    <mergeCell ref="J522:K522"/>
    <mergeCell ref="L522:M522"/>
    <mergeCell ref="D520:G520"/>
    <mergeCell ref="H520:I520"/>
    <mergeCell ref="J520:K520"/>
    <mergeCell ref="L520:M520"/>
    <mergeCell ref="D519:G519"/>
    <mergeCell ref="H519:I519"/>
    <mergeCell ref="J519:K519"/>
    <mergeCell ref="L519:M519"/>
    <mergeCell ref="D518:G518"/>
    <mergeCell ref="H518:I518"/>
    <mergeCell ref="J518:K518"/>
    <mergeCell ref="L518:M518"/>
    <mergeCell ref="D517:G517"/>
    <mergeCell ref="H517:I517"/>
    <mergeCell ref="J517:K517"/>
    <mergeCell ref="L517:M517"/>
    <mergeCell ref="D516:G516"/>
    <mergeCell ref="H516:I516"/>
    <mergeCell ref="J516:K516"/>
    <mergeCell ref="L516:M516"/>
    <mergeCell ref="D514:G514"/>
    <mergeCell ref="H514:I514"/>
    <mergeCell ref="J514:K514"/>
    <mergeCell ref="L514:M514"/>
    <mergeCell ref="D512:G512"/>
    <mergeCell ref="H512:I512"/>
    <mergeCell ref="J512:K512"/>
    <mergeCell ref="L512:M512"/>
    <mergeCell ref="J509:K509"/>
    <mergeCell ref="L509:M509"/>
    <mergeCell ref="H510:I510"/>
    <mergeCell ref="J510:K510"/>
    <mergeCell ref="L510:M510"/>
    <mergeCell ref="D508:G510"/>
    <mergeCell ref="H508:I508"/>
    <mergeCell ref="J508:K508"/>
    <mergeCell ref="L508:M508"/>
    <mergeCell ref="H509:I509"/>
    <mergeCell ref="D506:G506"/>
    <mergeCell ref="H506:I506"/>
    <mergeCell ref="J506:K506"/>
    <mergeCell ref="L506:M506"/>
    <mergeCell ref="H505:I505"/>
    <mergeCell ref="J505:K505"/>
    <mergeCell ref="L505:M505"/>
    <mergeCell ref="D504:G505"/>
    <mergeCell ref="H504:I504"/>
    <mergeCell ref="J504:K504"/>
    <mergeCell ref="L504:M504"/>
    <mergeCell ref="H503:I503"/>
    <mergeCell ref="J503:K503"/>
    <mergeCell ref="L503:M503"/>
    <mergeCell ref="J501:K501"/>
    <mergeCell ref="L501:M501"/>
    <mergeCell ref="D502:G503"/>
    <mergeCell ref="H502:I502"/>
    <mergeCell ref="J502:K502"/>
    <mergeCell ref="L502:M502"/>
    <mergeCell ref="D500:G501"/>
    <mergeCell ref="H500:I500"/>
    <mergeCell ref="J500:K500"/>
    <mergeCell ref="L500:M500"/>
    <mergeCell ref="H501:I501"/>
    <mergeCell ref="D497:G497"/>
    <mergeCell ref="H497:I497"/>
    <mergeCell ref="J497:K497"/>
    <mergeCell ref="L497:M497"/>
    <mergeCell ref="H495:I495"/>
    <mergeCell ref="J495:K495"/>
    <mergeCell ref="L495:M495"/>
    <mergeCell ref="D494:G495"/>
    <mergeCell ref="H494:I494"/>
    <mergeCell ref="J494:K494"/>
    <mergeCell ref="L494:M494"/>
    <mergeCell ref="J492:K492"/>
    <mergeCell ref="L492:M492"/>
    <mergeCell ref="D491:G492"/>
    <mergeCell ref="H491:I491"/>
    <mergeCell ref="J491:K491"/>
    <mergeCell ref="L491:M491"/>
    <mergeCell ref="H492:I492"/>
    <mergeCell ref="D489:G489"/>
    <mergeCell ref="H489:I489"/>
    <mergeCell ref="J489:K489"/>
    <mergeCell ref="L489:M489"/>
    <mergeCell ref="D488:G488"/>
    <mergeCell ref="H488:I488"/>
    <mergeCell ref="J488:K488"/>
    <mergeCell ref="L488:M488"/>
    <mergeCell ref="D487:G487"/>
    <mergeCell ref="H487:I487"/>
    <mergeCell ref="J487:K487"/>
    <mergeCell ref="L487:M487"/>
    <mergeCell ref="D486:G486"/>
    <mergeCell ref="H486:I486"/>
    <mergeCell ref="J486:K486"/>
    <mergeCell ref="L486:M486"/>
    <mergeCell ref="D484:G484"/>
    <mergeCell ref="H484:I484"/>
    <mergeCell ref="J484:K484"/>
    <mergeCell ref="L484:M484"/>
    <mergeCell ref="D483:G483"/>
    <mergeCell ref="H483:I483"/>
    <mergeCell ref="J483:K483"/>
    <mergeCell ref="L483:M483"/>
    <mergeCell ref="D482:G482"/>
    <mergeCell ref="H482:I482"/>
    <mergeCell ref="J482:K482"/>
    <mergeCell ref="L482:M482"/>
    <mergeCell ref="D481:G481"/>
    <mergeCell ref="H481:I481"/>
    <mergeCell ref="J481:K481"/>
    <mergeCell ref="L481:M481"/>
    <mergeCell ref="D479:G479"/>
    <mergeCell ref="H479:I479"/>
    <mergeCell ref="J479:K479"/>
    <mergeCell ref="L479:M479"/>
    <mergeCell ref="D478:G478"/>
    <mergeCell ref="H478:I478"/>
    <mergeCell ref="J478:K478"/>
    <mergeCell ref="L478:M478"/>
    <mergeCell ref="D477:G477"/>
    <mergeCell ref="H477:I477"/>
    <mergeCell ref="J477:K477"/>
    <mergeCell ref="L477:M477"/>
    <mergeCell ref="D475:G475"/>
    <mergeCell ref="H475:I475"/>
    <mergeCell ref="J475:K475"/>
    <mergeCell ref="L475:M475"/>
    <mergeCell ref="D474:G474"/>
    <mergeCell ref="H474:I474"/>
    <mergeCell ref="J474:K474"/>
    <mergeCell ref="L474:M474"/>
    <mergeCell ref="D473:G473"/>
    <mergeCell ref="H473:I473"/>
    <mergeCell ref="J473:K473"/>
    <mergeCell ref="L473:M473"/>
    <mergeCell ref="D472:G472"/>
    <mergeCell ref="H472:I472"/>
    <mergeCell ref="J472:K472"/>
    <mergeCell ref="L472:M472"/>
    <mergeCell ref="D471:G471"/>
    <mergeCell ref="H471:I471"/>
    <mergeCell ref="J471:K471"/>
    <mergeCell ref="L471:M471"/>
    <mergeCell ref="D470:G470"/>
    <mergeCell ref="H470:I470"/>
    <mergeCell ref="J470:K470"/>
    <mergeCell ref="L470:M470"/>
    <mergeCell ref="D468:G468"/>
    <mergeCell ref="H468:I468"/>
    <mergeCell ref="J468:K468"/>
    <mergeCell ref="L468:M468"/>
    <mergeCell ref="D467:G467"/>
    <mergeCell ref="H467:I467"/>
    <mergeCell ref="J467:K467"/>
    <mergeCell ref="L467:M467"/>
    <mergeCell ref="D466:G466"/>
    <mergeCell ref="H466:I466"/>
    <mergeCell ref="J466:K466"/>
    <mergeCell ref="L466:M466"/>
    <mergeCell ref="D464:G464"/>
    <mergeCell ref="H464:I464"/>
    <mergeCell ref="J464:K464"/>
    <mergeCell ref="L464:M464"/>
    <mergeCell ref="D463:G463"/>
    <mergeCell ref="H463:I463"/>
    <mergeCell ref="J463:K463"/>
    <mergeCell ref="L463:M463"/>
    <mergeCell ref="D462:G462"/>
    <mergeCell ref="H462:I462"/>
    <mergeCell ref="J462:K462"/>
    <mergeCell ref="L462:M462"/>
    <mergeCell ref="D460:G460"/>
    <mergeCell ref="H460:I460"/>
    <mergeCell ref="J460:K460"/>
    <mergeCell ref="L460:M460"/>
    <mergeCell ref="D459:G459"/>
    <mergeCell ref="H459:I459"/>
    <mergeCell ref="J459:K459"/>
    <mergeCell ref="L459:M459"/>
    <mergeCell ref="H457:I457"/>
    <mergeCell ref="J457:K457"/>
    <mergeCell ref="L457:M457"/>
    <mergeCell ref="H455:I455"/>
    <mergeCell ref="J455:K455"/>
    <mergeCell ref="L455:M455"/>
    <mergeCell ref="D454:G457"/>
    <mergeCell ref="H454:I454"/>
    <mergeCell ref="J454:K454"/>
    <mergeCell ref="L454:M454"/>
    <mergeCell ref="H456:I456"/>
    <mergeCell ref="J456:K456"/>
    <mergeCell ref="L456:M456"/>
    <mergeCell ref="D453:G453"/>
    <mergeCell ref="H453:I453"/>
    <mergeCell ref="J453:K453"/>
    <mergeCell ref="L453:M453"/>
    <mergeCell ref="D441:G443"/>
    <mergeCell ref="H441:I441"/>
    <mergeCell ref="J441:K441"/>
    <mergeCell ref="L441:M441"/>
    <mergeCell ref="H443:I443"/>
    <mergeCell ref="J443:K443"/>
    <mergeCell ref="L443:M443"/>
    <mergeCell ref="D452:G452"/>
    <mergeCell ref="H452:I452"/>
    <mergeCell ref="J452:K452"/>
    <mergeCell ref="L452:M452"/>
    <mergeCell ref="D451:G451"/>
    <mergeCell ref="H451:I451"/>
    <mergeCell ref="J451:K451"/>
    <mergeCell ref="L451:M451"/>
    <mergeCell ref="D450:G450"/>
    <mergeCell ref="H450:I450"/>
    <mergeCell ref="J450:K450"/>
    <mergeCell ref="L450:M450"/>
    <mergeCell ref="L448:M448"/>
    <mergeCell ref="H449:I449"/>
    <mergeCell ref="J449:K449"/>
    <mergeCell ref="L449:M449"/>
    <mergeCell ref="D447:G449"/>
    <mergeCell ref="H447:I447"/>
    <mergeCell ref="J447:K447"/>
    <mergeCell ref="L447:M447"/>
    <mergeCell ref="H448:I448"/>
    <mergeCell ref="J448:K448"/>
    <mergeCell ref="H440:I440"/>
    <mergeCell ref="J440:K440"/>
    <mergeCell ref="L440:M440"/>
    <mergeCell ref="D439:G440"/>
    <mergeCell ref="H439:I439"/>
    <mergeCell ref="J439:K439"/>
    <mergeCell ref="L439:M439"/>
    <mergeCell ref="P435:Q435"/>
    <mergeCell ref="R435:S435"/>
    <mergeCell ref="P432:Q433"/>
    <mergeCell ref="R432:S433"/>
    <mergeCell ref="H433:I433"/>
    <mergeCell ref="J433:K433"/>
    <mergeCell ref="L433:M433"/>
    <mergeCell ref="B435:C802"/>
    <mergeCell ref="D435:G435"/>
    <mergeCell ref="H435:I435"/>
    <mergeCell ref="J435:K435"/>
    <mergeCell ref="L435:M435"/>
    <mergeCell ref="J445:K445"/>
    <mergeCell ref="L445:M445"/>
    <mergeCell ref="H446:I446"/>
    <mergeCell ref="J446:K446"/>
    <mergeCell ref="L446:M446"/>
    <mergeCell ref="D444:G446"/>
    <mergeCell ref="H444:I444"/>
    <mergeCell ref="J444:K444"/>
    <mergeCell ref="L444:M444"/>
    <mergeCell ref="H445:I445"/>
    <mergeCell ref="H442:I442"/>
    <mergeCell ref="J442:K442"/>
    <mergeCell ref="L442:M442"/>
    <mergeCell ref="B423:N423"/>
    <mergeCell ref="B425:M428"/>
    <mergeCell ref="B430:N430"/>
    <mergeCell ref="B432:C433"/>
    <mergeCell ref="D432:G433"/>
    <mergeCell ref="H432:M432"/>
    <mergeCell ref="C295:D419"/>
    <mergeCell ref="C234:D294"/>
    <mergeCell ref="E85:N85"/>
    <mergeCell ref="E77:N77"/>
    <mergeCell ref="E58:N58"/>
    <mergeCell ref="B47:L48"/>
    <mergeCell ref="B50:N50"/>
    <mergeCell ref="B54:B55"/>
    <mergeCell ref="C54:D55"/>
    <mergeCell ref="E54:F55"/>
    <mergeCell ref="G54:H55"/>
    <mergeCell ref="I54:K54"/>
    <mergeCell ref="L54:N55"/>
    <mergeCell ref="C25:E25"/>
    <mergeCell ref="H25:I25"/>
    <mergeCell ref="C26:E26"/>
    <mergeCell ref="H26:I26"/>
    <mergeCell ref="C27:E27"/>
    <mergeCell ref="H27:I27"/>
    <mergeCell ref="B13:M14"/>
    <mergeCell ref="B17:M18"/>
    <mergeCell ref="B19:M20"/>
    <mergeCell ref="B21:M22"/>
    <mergeCell ref="C23:E23"/>
    <mergeCell ref="H23:I23"/>
    <mergeCell ref="C43:E43"/>
    <mergeCell ref="F43:G43"/>
    <mergeCell ref="H43:I43"/>
    <mergeCell ref="C44:E44"/>
    <mergeCell ref="F44:G44"/>
    <mergeCell ref="H44:I44"/>
    <mergeCell ref="B38:M39"/>
    <mergeCell ref="C40:E40"/>
    <mergeCell ref="F40:G40"/>
    <mergeCell ref="H40:I40"/>
    <mergeCell ref="C42:E42"/>
    <mergeCell ref="F42:G42"/>
    <mergeCell ref="H42:I42"/>
    <mergeCell ref="B28:K28"/>
    <mergeCell ref="B29:L30"/>
    <mergeCell ref="B32:N32"/>
    <mergeCell ref="B33:N33"/>
    <mergeCell ref="B34:M35"/>
    <mergeCell ref="B36:M37"/>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'F:\[formato6b_directiva001_2019_PIPAPA.....CELSO.xlsm]Hoja2'!#REF!</xm:f>
          </x14:formula1>
          <xm:sqref>I321:K321 I298:K302 I304:K316 I318:K319 I323:K360 I363:K377 I379:K410 I412:K419 I254:K254 I280:K280 I246:K247 I232:K233 I260:K261 I267:K267 I273:K274 I86:K88 I90:K95 I97:K99 I101:K104 I106:K109 I111:K112 I114:K114 I119:K119 I121:K121 I123:K127 I129:K129 I131:K131 I133:K133 I136:K137 I139:K143 I145:K146 I148:K150 I152:K153 I155:K156 I159:K159 I161:K163 I165:K165 I167:K167 I169:K169 I176:K179 I181:K181 I188:K188 I190:K192 I194:K198 I200:K200 I202:K206 I208:K210 I76:K76 I215:K221 I223:K223 I225:K225 I227:K230 I237:K244 I250:K252 I257:K258 I264:K265 I270:K271 I277:K278 I283:K284 I286:K287 I291:K291 I294:K294 I60:K63 I116:K116 I65:K65 I67:K68 I171:K173 I70:K70 I183:K185 I72:K72 I212:K212 I74:K74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REPLANTEO</vt:lpstr>
      <vt:lpstr>PRESUPUESTO</vt:lpstr>
      <vt:lpstr>Plant. Modif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ORPI318</dc:creator>
  <cp:lastModifiedBy>MEL</cp:lastModifiedBy>
  <dcterms:created xsi:type="dcterms:W3CDTF">2020-05-29T13:23:49Z</dcterms:created>
  <dcterms:modified xsi:type="dcterms:W3CDTF">2020-06-11T00:53:41Z</dcterms:modified>
</cp:coreProperties>
</file>