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II_FINAL - ESPIRULINA\"/>
    </mc:Choice>
  </mc:AlternateContent>
  <xr:revisionPtr revIDLastSave="0" documentId="13_ncr:1_{778BC018-851E-4626-8ABA-9348E098A4D0}" xr6:coauthVersionLast="45" xr6:coauthVersionMax="45" xr10:uidLastSave="{00000000-0000-0000-0000-000000000000}"/>
  <bookViews>
    <workbookView xWindow="10185" yWindow="105" windowWidth="10305" windowHeight="10815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1" l="1"/>
  <c r="I39" i="1"/>
  <c r="I8" i="1"/>
  <c r="I9" i="1" s="1"/>
  <c r="I4" i="1"/>
  <c r="C9" i="3" l="1"/>
  <c r="H73" i="1" l="1"/>
  <c r="I73" i="1" l="1"/>
  <c r="H23" i="1" l="1"/>
  <c r="I23" i="1" s="1"/>
  <c r="H13" i="1"/>
  <c r="I13" i="1" s="1"/>
  <c r="H22" i="1" l="1"/>
  <c r="I22" i="1" s="1"/>
  <c r="H21" i="1" l="1"/>
  <c r="H15" i="1"/>
  <c r="I15" i="1" s="1"/>
  <c r="H16" i="1"/>
  <c r="I16" i="1" s="1"/>
  <c r="H17" i="1"/>
  <c r="I17" i="1" s="1"/>
  <c r="H18" i="1"/>
  <c r="I18" i="1" s="1"/>
  <c r="H19" i="1"/>
  <c r="I19" i="1" s="1"/>
  <c r="H14" i="1"/>
  <c r="H36" i="1"/>
  <c r="I36" i="1" s="1"/>
  <c r="H37" i="1"/>
  <c r="I37" i="1" s="1"/>
  <c r="H38" i="1"/>
  <c r="I38" i="1" s="1"/>
  <c r="H35" i="1"/>
  <c r="I35" i="1" s="1"/>
  <c r="H34" i="1"/>
  <c r="I34" i="1" s="1"/>
  <c r="H33" i="1"/>
  <c r="I33" i="1" s="1"/>
  <c r="H30" i="1"/>
  <c r="I30" i="1" s="1"/>
  <c r="H31" i="1"/>
  <c r="I31" i="1" s="1"/>
  <c r="H29" i="1"/>
  <c r="I29" i="1" s="1"/>
  <c r="H26" i="1"/>
  <c r="I26" i="1" s="1"/>
  <c r="H27" i="1"/>
  <c r="I27" i="1" s="1"/>
  <c r="H25" i="1"/>
  <c r="I25" i="1" s="1"/>
  <c r="H58" i="1"/>
  <c r="I58" i="1" s="1"/>
  <c r="H57" i="1"/>
  <c r="I57" i="1" s="1"/>
  <c r="H52" i="1"/>
  <c r="I52" i="1" s="1"/>
  <c r="H53" i="1"/>
  <c r="I53" i="1" s="1"/>
  <c r="H54" i="1"/>
  <c r="I54" i="1" s="1"/>
  <c r="H55" i="1"/>
  <c r="I55" i="1" s="1"/>
  <c r="H51" i="1"/>
  <c r="I51" i="1" s="1"/>
  <c r="H47" i="1"/>
  <c r="I47" i="1" s="1"/>
  <c r="H48" i="1"/>
  <c r="I48" i="1" s="1"/>
  <c r="H46" i="1"/>
  <c r="I46" i="1" s="1"/>
  <c r="H44" i="1"/>
  <c r="H42" i="1"/>
  <c r="H41" i="1" l="1"/>
  <c r="I42" i="1"/>
  <c r="H43" i="1"/>
  <c r="I44" i="1"/>
  <c r="H56" i="1"/>
  <c r="H12" i="1"/>
  <c r="H3" i="1" s="1"/>
  <c r="H24" i="1"/>
  <c r="H28" i="1"/>
  <c r="H50" i="1"/>
  <c r="H49" i="1" s="1"/>
  <c r="H45" i="1"/>
  <c r="H32" i="1"/>
  <c r="H20" i="1" l="1"/>
  <c r="H40" i="1"/>
  <c r="H60" i="1" s="1"/>
  <c r="H64" i="1" s="1"/>
  <c r="H75" i="1" s="1"/>
</calcChain>
</file>

<file path=xl/sharedStrings.xml><?xml version="1.0" encoding="utf-8"?>
<sst xmlns="http://schemas.openxmlformats.org/spreadsheetml/2006/main" count="194" uniqueCount="140">
  <si>
    <t>ACCIONES</t>
  </si>
  <si>
    <t>Módulo de invernaderos o fitotoldo  para producción de hortalizas</t>
  </si>
  <si>
    <t>Módulo demostrativo de sistema de riego por goteo para la producción de hortalizas</t>
  </si>
  <si>
    <t>Módulo demostrativo de producción de abonos orgánicos para la producción de hortalizas</t>
  </si>
  <si>
    <t xml:space="preserve">Módulo demostrativo de camas almacigueras para la producción de almácigos de hortalizas </t>
  </si>
  <si>
    <t>Módulo demostrativo de producción de almácigos de hortalizas  para el fitotoldo  o invernadero</t>
  </si>
  <si>
    <t>Módulo demostrativo de producción de hortalizas en campo definitivo bajo invernadero o fitotoldo</t>
  </si>
  <si>
    <t>Implementación de equipamiento  del laboratorio de propagación de microalgas Espirulina.</t>
  </si>
  <si>
    <t xml:space="preserve">Implementación de equipamiento del  invernadero de la producción del microalga Espirulina. </t>
  </si>
  <si>
    <t>Implementación de herramientas e insumos del módulo del invernadero o fitotoldo para la producción de hortalizas.</t>
  </si>
  <si>
    <t>Implementación de equipos de módulos de sistemas de riego por goteo</t>
  </si>
  <si>
    <t xml:space="preserve">Implementación de kit de herramientas e insumos de módulos de producción de abonos orgánicos </t>
  </si>
  <si>
    <t>Implementación de kit de semillas de hortalizas (8 variedades)</t>
  </si>
  <si>
    <t xml:space="preserve">Implementación de kit de herramientas e insumos de módulos de producción de almácigos de hortalizas </t>
  </si>
  <si>
    <t>Implementación de kit de herramientas e insumos del módulo de producción de hortalizas en fitotoldo</t>
  </si>
  <si>
    <t>Campañas de sensibilización y promoción sobre el consumo de las microalgas Espirulina en la dieta alimenticia.</t>
  </si>
  <si>
    <t>Capacitación sobre operación y mantenimiento de fitotoldos</t>
  </si>
  <si>
    <t>Capacitación sobre sistemas de riego (goteo)</t>
  </si>
  <si>
    <t>Capacitación sobre producción de abonos orgánicos</t>
  </si>
  <si>
    <t>Capacitación sobre producción de almácigos de hortalizas</t>
  </si>
  <si>
    <t>Capacitación sobre manejo y producción de hortalizas bajo fitotoldo</t>
  </si>
  <si>
    <t>Elaboración de instrumentos de gestión.</t>
  </si>
  <si>
    <t>Elaboración de un Plan de Análisis de Riesgos y Control de Puntos Críticos ( HACCP)</t>
  </si>
  <si>
    <t>Elaboración de un Manual de Procedimientos Operativos Estandarizados de Saneamiento (POES)</t>
  </si>
  <si>
    <t>Elaboración de un Manual de Manejo Adecuado de Almacenamiento (PEPS)</t>
  </si>
  <si>
    <t>Programa de articulación multisectorial para la lucha contra la desnutrición y la anemia.</t>
  </si>
  <si>
    <t>COMPONENTES</t>
  </si>
  <si>
    <t>COMPONENTE 1: SUFICIENTE Y ADECUADA INFRAESTRUCTURA PARA LA PRESTACIÓN DEL SERVICIO EN LA DIRECCIÓN DE INDUSTRIA</t>
  </si>
  <si>
    <t xml:space="preserve">COMPONENTE 3: SUFICIENTES CONOCIMIENTOS DEL RECURSO HUMANO EN LA DIRECCIÓN DE INDUSTRIA </t>
  </si>
  <si>
    <t>COMPONENTE 2: ADECUADO EQUIPAMIENTO DE LA DIRECCIÓN DE INDUSTRIA</t>
  </si>
  <si>
    <t>COMPONENTE 4: MAYOR ACTIVIDAD DE SENSIBILIZACIÓN DE LA POBLACIÓN BENEFICIARIA</t>
  </si>
  <si>
    <t>Implementación de módulo para el mejoramiento de la dirección de industria</t>
  </si>
  <si>
    <t>ITEM</t>
  </si>
  <si>
    <t>EQUIPAMIENTO</t>
  </si>
  <si>
    <t>UNIDAD</t>
  </si>
  <si>
    <t>CANTIDAD</t>
  </si>
  <si>
    <t>PRECIO UNITARIO</t>
  </si>
  <si>
    <t xml:space="preserve">PRECIO TOTAL </t>
  </si>
  <si>
    <t>Equipo de Cómputo</t>
  </si>
  <si>
    <t xml:space="preserve">Escritorio </t>
  </si>
  <si>
    <t>Materiales de escritorio</t>
  </si>
  <si>
    <t>Cámara digital</t>
  </si>
  <si>
    <t xml:space="preserve">Moto lineal </t>
  </si>
  <si>
    <t xml:space="preserve">Unidad </t>
  </si>
  <si>
    <t xml:space="preserve">Global </t>
  </si>
  <si>
    <t xml:space="preserve">Estante </t>
  </si>
  <si>
    <t>Silla de oficina giratoria</t>
  </si>
  <si>
    <t>Silla fija</t>
  </si>
  <si>
    <t>Impresora multifuncional</t>
  </si>
  <si>
    <t>Laptops</t>
  </si>
  <si>
    <t>Proyector multimedia</t>
  </si>
  <si>
    <t xml:space="preserve">Mesa de reuniones de12 sillas </t>
  </si>
  <si>
    <t>Implementación de equipamiento del sistema de  almacenamiento y purificacion  de agua.</t>
  </si>
  <si>
    <t>Implementación de equipamiento  del área de servicios administrativos de la planta modelo de procesamiento</t>
  </si>
  <si>
    <t>Capacitación en operación y mantenimiento del  sistema controlado de producción  de  microalga Espirulina.</t>
  </si>
  <si>
    <t>Articulación multisectorial para garantizar el consumo de espirulina en polvo</t>
  </si>
  <si>
    <t>Modulos de capacitación en producción de alimentos nutritivos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</si>
  <si>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</si>
  <si>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</si>
  <si>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</si>
  <si>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</si>
  <si>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</si>
  <si>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</si>
  <si>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</si>
  <si>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</si>
  <si>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</si>
  <si>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1.3.4</t>
  </si>
  <si>
    <t>1.3.5</t>
  </si>
  <si>
    <t>1.3.6</t>
  </si>
  <si>
    <t>2.2.1</t>
  </si>
  <si>
    <t>2.2.2</t>
  </si>
  <si>
    <t>2.2.3</t>
  </si>
  <si>
    <t>2.3.1</t>
  </si>
  <si>
    <t>2.3.2</t>
  </si>
  <si>
    <t>2.3.3</t>
  </si>
  <si>
    <t>2.4.1</t>
  </si>
  <si>
    <t>2.4.2</t>
  </si>
  <si>
    <t>2.4.3</t>
  </si>
  <si>
    <t>2.4.4</t>
  </si>
  <si>
    <t>2.4.5</t>
  </si>
  <si>
    <t>2.4.6</t>
  </si>
  <si>
    <t>3.3.1</t>
  </si>
  <si>
    <t>3.2.1</t>
  </si>
  <si>
    <t>3.1.1</t>
  </si>
  <si>
    <t>3.3.2</t>
  </si>
  <si>
    <t>3.3.3</t>
  </si>
  <si>
    <t>4.1.1</t>
  </si>
  <si>
    <t>4.1.2</t>
  </si>
  <si>
    <t>4.1.3</t>
  </si>
  <si>
    <t>4.1.4</t>
  </si>
  <si>
    <t>4.1.5</t>
  </si>
  <si>
    <t>4.2.1</t>
  </si>
  <si>
    <t>4.2.2</t>
  </si>
  <si>
    <t>2.1.1</t>
  </si>
  <si>
    <t>COMPONENTE 3: SUFICIENTES CONOCIMIENTOS DEL RECURSO HUMANO EN LA DIRECCIÓN DE INDUSTRIA</t>
  </si>
  <si>
    <t>Construcción de un sistema de almacenamiento y purificacion de agua</t>
  </si>
  <si>
    <t>Construcción de un laboratorio de propagación de microalgas Espirulina</t>
  </si>
  <si>
    <t>Construcción del área de procesamiento de  microalgas Espirulina en polvo</t>
  </si>
  <si>
    <t>Construcción del área de higienización de la planta modelo de procesamiento</t>
  </si>
  <si>
    <t>Construcción del área de servicios de la planta modelo de procesamiento</t>
  </si>
  <si>
    <t>UNIDAD DE MEDIDA</t>
  </si>
  <si>
    <t>Modulo</t>
  </si>
  <si>
    <t>kit</t>
  </si>
  <si>
    <t xml:space="preserve">Evento </t>
  </si>
  <si>
    <t xml:space="preserve">Taller </t>
  </si>
  <si>
    <t xml:space="preserve">COSTO UNITARIO </t>
  </si>
  <si>
    <t>COSTO TOTAL</t>
  </si>
  <si>
    <t xml:space="preserve">Gastos administrativos de capacitacion </t>
  </si>
  <si>
    <t xml:space="preserve">Flete y gastos administrativos </t>
  </si>
  <si>
    <t>Otros costos</t>
  </si>
  <si>
    <t>Costos a precios de mercado</t>
  </si>
  <si>
    <t>Gestión del proyecto</t>
  </si>
  <si>
    <t>Expediente técnico o documento equivalente</t>
  </si>
  <si>
    <t>Supervisión</t>
  </si>
  <si>
    <t>Liquidación</t>
  </si>
  <si>
    <t>Gastos generales</t>
  </si>
  <si>
    <t>Subtotal de otros costos de inversión</t>
  </si>
  <si>
    <t xml:space="preserve">TOTAL DE INVERSION </t>
  </si>
  <si>
    <t>Implementación de equipamiento  del área de procesamiento de microalgas Espirulina en polvo</t>
  </si>
  <si>
    <t>Implementación de equipamiento  del  área de higienización de la planta modelo de procesamiento</t>
  </si>
  <si>
    <t>Capacitación en buenas prácticas de manufactura para la obtención y comercialización de Espirulina en polvo</t>
  </si>
  <si>
    <t>Implementación de Equipamiento para la planta modelo de transformación de  microalga Espirulina.</t>
  </si>
  <si>
    <t>MEJORAMIENTO Y AMPLIACIÓN DE LOS  SERVICIOS DE LA DIRECCIÓN REGIONAL DE LA PRODUCCIÓN- DIRECCIÓN DE INDUSTRIA DE LA PROVINCIA DE ABANCAY - PARTAMENTO DE APURIMAC</t>
  </si>
  <si>
    <t>Equipamiento de la planta piloto de procesamiento de frutas y hortalizas</t>
  </si>
  <si>
    <t>2.1.2</t>
  </si>
  <si>
    <t>Mejoramiento y adecuación de la planta piloto de procesamiento de frutas y hortalizas</t>
  </si>
  <si>
    <t>Unidad</t>
  </si>
  <si>
    <t>1.3.7</t>
  </si>
  <si>
    <t>Construcción  de una planta modelo de transformación de microalgas Espirulina</t>
  </si>
  <si>
    <t>Instalación y mejoramiento de módulos de producción  de alimentos  nutritivos</t>
  </si>
  <si>
    <t>Equipamiento de la Dirección de Industria</t>
  </si>
  <si>
    <t>Implementación de Equipamiento para el sistema controlado de producción del microalga Espirulina.</t>
  </si>
  <si>
    <t>Implementación de herramientas e insumos de los módulos de producción de alimentos nutritivos.</t>
  </si>
  <si>
    <t>Capacitación para la operación y mantenimiento de la planta modelo de procesamiento para la obtención  de Espirulina en polvo.</t>
  </si>
  <si>
    <t>Capacitación en operación y mantenimiento del sistema controlado para la producción  de microalga de Espirulina.</t>
  </si>
  <si>
    <t>Construcción de un sistema controlado de producción de microalgas Espirulina</t>
  </si>
  <si>
    <t xml:space="preserve">Mitigacion Ambiental </t>
  </si>
  <si>
    <t>Costos a precios de Sociales</t>
  </si>
  <si>
    <t>Construcción de un sistema cerrado tipo invernadero para la producción del microalgas Espirulina  (30 pozos de 5m ancho x 20m largo y 0.2 de altura)</t>
  </si>
  <si>
    <t>Expediente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</si>
</sst>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.00_ ;_ * \-#,##0.00_ ;_ * &quot;-&quot;??_ ;_ @_ "/>
    <numFmt numFmtId="165" formatCode="_ &quot;S/.&quot;\ * #,##0.00_ ;_ &quot;S/.&quot;\ * \-#,##0.00_ ;_ &quot;S/.&quot;\ * &quot;-&quot;??_ ;_ @_ "/>
    <numFmt numFmtId="166" formatCode="_ [$€]* #,##0.00_ ;_ [$€]* \-#,##0.00_ ;_ [$€]* &quot;-&quot;??_ ;_ @_ "/>
    <numFmt numFmtId="167" formatCode="_-* #,##0.00\ _€_-;\-* #,##0.00\ _€_-;_-* &quot;-&quot;??\ _€_-;_-@_-"/>
    <numFmt numFmtId="168" formatCode="_(&quot;S/.&quot;\ * #,##0.00_);_(&quot;S/.&quot;\ * \(#,##0.00\);_(&quot;S/.&quot;\ 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 Narrow"/>
      <family val="2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b/>
      <sz val="8"/>
      <color rgb="FF000000"/>
      <name val="Arial Narrow"/>
      <family val="2"/>
    </font>
    <font>
      <b/>
      <sz val="10"/>
      <name val="Arial Narrow"/>
      <family val="2"/>
    </font>
    <font>
      <b/>
      <sz val="9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98">
    <xf numFmtId="0" fontId="0" fillId="0" borderId="0" xfId="0"/>
    <xf numFmtId="0" fontId="24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 wrapText="1"/>
    </xf>
    <xf numFmtId="0" fontId="24" fillId="0" borderId="10" xfId="0" applyFont="1" applyFill="1" applyBorder="1" applyAlignment="1">
      <alignment vertical="center"/>
    </xf>
    <xf numFmtId="0" fontId="23" fillId="0" borderId="10" xfId="0" applyFont="1" applyBorder="1" applyAlignment="1">
      <alignment horizontal="justify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10" xfId="0" applyFont="1" applyBorder="1"/>
    <xf numFmtId="0" fontId="24" fillId="0" borderId="10" xfId="0" applyFont="1" applyBorder="1"/>
    <xf numFmtId="0" fontId="23" fillId="0" borderId="10" xfId="0" applyFont="1" applyBorder="1" applyAlignment="1">
      <alignment horizontal="justify" vertical="center"/>
    </xf>
    <xf numFmtId="0" fontId="23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0" xfId="0" applyFont="1" applyBorder="1" applyAlignment="1">
      <alignment horizontal="left" vertical="center"/>
    </xf>
    <xf numFmtId="0" fontId="23" fillId="0" borderId="10" xfId="0" applyFont="1" applyFill="1" applyBorder="1" applyAlignment="1">
      <alignment wrapText="1"/>
    </xf>
    <xf numFmtId="0" fontId="23" fillId="0" borderId="0" xfId="0" applyFont="1" applyBorder="1" applyAlignment="1">
      <alignment vertical="center" wrapText="1"/>
    </xf>
    <xf numFmtId="4" fontId="23" fillId="33" borderId="10" xfId="0" applyNumberFormat="1" applyFont="1" applyFill="1" applyBorder="1" applyAlignment="1">
      <alignment horizontal="right" vertical="center"/>
    </xf>
    <xf numFmtId="0" fontId="15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25" fillId="35" borderId="10" xfId="0" applyFont="1" applyFill="1" applyBorder="1" applyAlignment="1">
      <alignment horizontal="center" vertical="center" wrapText="1"/>
    </xf>
    <xf numFmtId="0" fontId="15" fillId="36" borderId="10" xfId="0" applyFont="1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 wrapText="1"/>
    </xf>
    <xf numFmtId="4" fontId="18" fillId="36" borderId="10" xfId="0" applyNumberFormat="1" applyFont="1" applyFill="1" applyBorder="1" applyAlignment="1">
      <alignment horizontal="right" vertical="center"/>
    </xf>
    <xf numFmtId="0" fontId="0" fillId="36" borderId="10" xfId="0" applyFill="1" applyBorder="1"/>
    <xf numFmtId="0" fontId="0" fillId="36" borderId="15" xfId="0" applyFill="1" applyBorder="1" applyAlignment="1">
      <alignment horizontal="left" vertical="center"/>
    </xf>
    <xf numFmtId="0" fontId="23" fillId="36" borderId="15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center" vertical="center" wrapText="1"/>
    </xf>
    <xf numFmtId="0" fontId="28" fillId="35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 wrapText="1"/>
    </xf>
    <xf numFmtId="0" fontId="23" fillId="36" borderId="15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4" fontId="18" fillId="36" borderId="15" xfId="0" applyNumberFormat="1" applyFont="1" applyFill="1" applyBorder="1" applyAlignment="1">
      <alignment horizontal="center" vertical="center"/>
    </xf>
    <xf numFmtId="4" fontId="15" fillId="36" borderId="15" xfId="0" applyNumberFormat="1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3" fillId="0" borderId="11" xfId="0" applyFont="1" applyBorder="1" applyAlignment="1">
      <alignment horizontal="left" vertical="center"/>
    </xf>
    <xf numFmtId="4" fontId="23" fillId="38" borderId="16" xfId="0" applyNumberFormat="1" applyFont="1" applyFill="1" applyBorder="1" applyAlignment="1">
      <alignment horizontal="right" vertical="center"/>
    </xf>
    <xf numFmtId="4" fontId="0" fillId="0" borderId="0" xfId="0" applyNumberFormat="1"/>
    <xf numFmtId="2" fontId="0" fillId="0" borderId="0" xfId="0" applyNumberFormat="1"/>
    <xf numFmtId="0" fontId="0" fillId="37" borderId="0" xfId="0" applyFill="1"/>
    <xf numFmtId="0" fontId="0" fillId="0" borderId="10" xfId="0" applyBorder="1"/>
    <xf numFmtId="0" fontId="0" fillId="0" borderId="0" xfId="0" applyAlignment="1">
      <alignment wrapText="1"/>
    </xf>
    <xf numFmtId="0" fontId="0" fillId="33" borderId="0" xfId="0" applyFill="1"/>
    <xf numFmtId="4" fontId="27" fillId="33" borderId="10" xfId="0" applyNumberFormat="1" applyFont="1" applyFill="1" applyBorder="1" applyAlignment="1">
      <alignment horizontal="right" vertical="center"/>
    </xf>
    <xf numFmtId="0" fontId="23" fillId="0" borderId="13" xfId="0" applyFont="1" applyFill="1" applyBorder="1" applyAlignment="1">
      <alignment horizontal="left" vertical="center"/>
    </xf>
    <xf numFmtId="4" fontId="0" fillId="0" borderId="10" xfId="0" applyNumberFormat="1" applyBorder="1"/>
    <xf numFmtId="0" fontId="0" fillId="36" borderId="11" xfId="0" applyFill="1" applyBorder="1" applyAlignment="1">
      <alignment horizontal="left" vertical="center"/>
    </xf>
    <xf numFmtId="0" fontId="0" fillId="36" borderId="15" xfId="0" applyFill="1" applyBorder="1" applyAlignment="1">
      <alignment horizontal="left" vertical="center"/>
    </xf>
    <xf numFmtId="0" fontId="27" fillId="0" borderId="10" xfId="0" applyFont="1" applyFill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4" fontId="23" fillId="33" borderId="0" xfId="0" applyNumberFormat="1" applyFont="1" applyFill="1" applyBorder="1" applyAlignment="1">
      <alignment horizontal="right" vertical="center"/>
    </xf>
    <xf numFmtId="4" fontId="23" fillId="33" borderId="11" xfId="0" applyNumberFormat="1" applyFont="1" applyFill="1" applyBorder="1" applyAlignment="1">
      <alignment horizontal="right" vertical="center"/>
    </xf>
    <xf numFmtId="4" fontId="18" fillId="36" borderId="17" xfId="0" applyNumberFormat="1" applyFont="1" applyFill="1" applyBorder="1" applyAlignment="1">
      <alignment horizontal="left" vertical="center"/>
    </xf>
    <xf numFmtId="4" fontId="0" fillId="33" borderId="0" xfId="0" applyNumberFormat="1" applyFill="1"/>
    <xf numFmtId="0" fontId="18" fillId="39" borderId="10" xfId="0" applyFont="1" applyFill="1" applyBorder="1" applyAlignment="1">
      <alignment horizontal="left" vertical="center" wrapText="1"/>
    </xf>
    <xf numFmtId="0" fontId="18" fillId="39" borderId="10" xfId="0" applyFont="1" applyFill="1" applyBorder="1" applyAlignment="1">
      <alignment vertical="center" wrapText="1"/>
    </xf>
    <xf numFmtId="4" fontId="23" fillId="39" borderId="10" xfId="0" applyNumberFormat="1" applyFont="1" applyFill="1" applyBorder="1" applyAlignment="1">
      <alignment horizontal="right" vertical="center"/>
    </xf>
    <xf numFmtId="4" fontId="23" fillId="0" borderId="10" xfId="0" applyNumberFormat="1" applyFont="1" applyFill="1" applyBorder="1" applyAlignment="1">
      <alignment horizontal="right" vertical="center"/>
    </xf>
    <xf numFmtId="0" fontId="29" fillId="39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horizontal="left" vertical="center"/>
    </xf>
    <xf numFmtId="4" fontId="23" fillId="39" borderId="10" xfId="0" applyNumberFormat="1" applyFont="1" applyFill="1" applyBorder="1" applyAlignment="1">
      <alignment vertical="center" wrapText="1"/>
    </xf>
    <xf numFmtId="4" fontId="18" fillId="39" borderId="10" xfId="0" applyNumberFormat="1" applyFont="1" applyFill="1" applyBorder="1" applyAlignment="1">
      <alignment vertical="center" wrapText="1"/>
    </xf>
    <xf numFmtId="0" fontId="18" fillId="39" borderId="10" xfId="0" applyFont="1" applyFill="1" applyBorder="1" applyAlignment="1">
      <alignment horizontal="center" vertical="center" wrapText="1"/>
    </xf>
    <xf numFmtId="4" fontId="18" fillId="39" borderId="10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justify" vertical="center" wrapText="1"/>
    </xf>
    <xf numFmtId="0" fontId="23" fillId="0" borderId="15" xfId="0" applyFont="1" applyFill="1" applyBorder="1" applyAlignment="1">
      <alignment horizontal="center" vertical="center"/>
    </xf>
    <xf numFmtId="0" fontId="0" fillId="0" borderId="10" xfId="0" applyFill="1" applyBorder="1"/>
    <xf numFmtId="0" fontId="23" fillId="40" borderId="10" xfId="0" applyFont="1" applyFill="1" applyBorder="1" applyAlignment="1">
      <alignment horizontal="center" vertical="center" wrapText="1"/>
    </xf>
    <xf numFmtId="0" fontId="23" fillId="40" borderId="10" xfId="0" applyFont="1" applyFill="1" applyBorder="1" applyAlignment="1">
      <alignment vertical="center" wrapText="1"/>
    </xf>
    <xf numFmtId="0" fontId="13" fillId="0" borderId="19" xfId="0" applyFont="1" applyBorder="1" applyAlignment="1">
      <alignment horizontal="center"/>
    </xf>
    <xf numFmtId="0" fontId="13" fillId="0" borderId="20" xfId="0" applyFont="1" applyBorder="1"/>
    <xf numFmtId="0" fontId="0" fillId="0" borderId="20" xfId="0" applyBorder="1"/>
    <xf numFmtId="4" fontId="30" fillId="0" borderId="20" xfId="0" applyNumberFormat="1" applyFont="1" applyBorder="1"/>
    <xf numFmtId="0" fontId="0" fillId="0" borderId="21" xfId="0" applyBorder="1"/>
    <xf numFmtId="0" fontId="0" fillId="0" borderId="18" xfId="0" applyBorder="1" applyAlignment="1"/>
    <xf numFmtId="0" fontId="0" fillId="0" borderId="15" xfId="0" applyBorder="1" applyAlignment="1"/>
    <xf numFmtId="4" fontId="18" fillId="0" borderId="10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23" fillId="40" borderId="11" xfId="0" applyFont="1" applyFill="1" applyBorder="1" applyAlignment="1">
      <alignment horizontal="center" vertical="center" wrapText="1"/>
    </xf>
    <xf numFmtId="0" fontId="23" fillId="40" borderId="18" xfId="0" applyFont="1" applyFill="1" applyBorder="1" applyAlignment="1">
      <alignment horizontal="center" vertical="center" wrapText="1"/>
    </xf>
    <xf numFmtId="0" fontId="23" fillId="40" borderId="15" xfId="0" applyFont="1" applyFill="1" applyBorder="1" applyAlignment="1">
      <alignment horizontal="center" vertical="center" wrapText="1"/>
    </xf>
    <xf numFmtId="0" fontId="23" fillId="36" borderId="11" xfId="0" applyFont="1" applyFill="1" applyBorder="1" applyAlignment="1">
      <alignment horizontal="left" vertical="center"/>
    </xf>
    <xf numFmtId="0" fontId="23" fillId="36" borderId="15" xfId="0" applyFont="1" applyFill="1" applyBorder="1" applyAlignment="1">
      <alignment horizontal="left" vertical="center"/>
    </xf>
    <xf numFmtId="0" fontId="0" fillId="36" borderId="11" xfId="0" applyFill="1" applyBorder="1" applyAlignment="1">
      <alignment horizontal="left" vertical="center"/>
    </xf>
    <xf numFmtId="0" fontId="0" fillId="36" borderId="15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99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5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Comma 2" xfId="59" xr:uid="{00000000-0005-0000-0000-000016000000}"/>
    <cellStyle name="Encabezado 1" xfId="1" builtinId="16" customBuiltin="1"/>
    <cellStyle name="Encabezado 4" xfId="4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8" builtinId="20" customBuiltin="1"/>
    <cellStyle name="Euro" xfId="60" xr:uid="{00000000-0005-0000-0000-000020000000}"/>
    <cellStyle name="Incorrecto" xfId="6" builtinId="27" customBuiltin="1"/>
    <cellStyle name="Millares 2" xfId="61" xr:uid="{00000000-0005-0000-0000-000022000000}"/>
    <cellStyle name="Millares 2 2" xfId="62" xr:uid="{00000000-0005-0000-0000-000023000000}"/>
    <cellStyle name="Millares 3" xfId="63" xr:uid="{00000000-0005-0000-0000-000024000000}"/>
    <cellStyle name="Millares 4" xfId="64" xr:uid="{00000000-0005-0000-0000-000025000000}"/>
    <cellStyle name="Millares 4 2" xfId="65" xr:uid="{00000000-0005-0000-0000-000026000000}"/>
    <cellStyle name="Millares 5" xfId="56" xr:uid="{00000000-0005-0000-0000-000027000000}"/>
    <cellStyle name="Moneda 2" xfId="66" xr:uid="{00000000-0005-0000-0000-000028000000}"/>
    <cellStyle name="Moneda 2 2" xfId="67" xr:uid="{00000000-0005-0000-0000-000029000000}"/>
    <cellStyle name="Moneda 3" xfId="68" xr:uid="{00000000-0005-0000-0000-00002A000000}"/>
    <cellStyle name="Neutral" xfId="7" builtinId="28" customBuiltin="1"/>
    <cellStyle name="Normal" xfId="0" builtinId="0"/>
    <cellStyle name="Normal 10" xfId="69" xr:uid="{00000000-0005-0000-0000-00002D000000}"/>
    <cellStyle name="Normal 12" xfId="70" xr:uid="{00000000-0005-0000-0000-00002E000000}"/>
    <cellStyle name="Normal 2" xfId="41" xr:uid="{00000000-0005-0000-0000-00002F000000}"/>
    <cellStyle name="Normal 2 2" xfId="42" xr:uid="{00000000-0005-0000-0000-000030000000}"/>
    <cellStyle name="Normal 2 2 2" xfId="71" xr:uid="{00000000-0005-0000-0000-000031000000}"/>
    <cellStyle name="Normal 2 3" xfId="72" xr:uid="{00000000-0005-0000-0000-000032000000}"/>
    <cellStyle name="Normal 2 3 2" xfId="73" xr:uid="{00000000-0005-0000-0000-000033000000}"/>
    <cellStyle name="Normal 2 3 2 2" xfId="74" xr:uid="{00000000-0005-0000-0000-000034000000}"/>
    <cellStyle name="Normal 3" xfId="75" xr:uid="{00000000-0005-0000-0000-000035000000}"/>
    <cellStyle name="Normal 3 2" xfId="76" xr:uid="{00000000-0005-0000-0000-000036000000}"/>
    <cellStyle name="Normal 3 3" xfId="77" xr:uid="{00000000-0005-0000-0000-000037000000}"/>
    <cellStyle name="Normal 3 4" xfId="78" xr:uid="{00000000-0005-0000-0000-000038000000}"/>
    <cellStyle name="Normal 4" xfId="79" xr:uid="{00000000-0005-0000-0000-000039000000}"/>
    <cellStyle name="Normal 4 2" xfId="80" xr:uid="{00000000-0005-0000-0000-00003A000000}"/>
    <cellStyle name="Normal 5" xfId="81" xr:uid="{00000000-0005-0000-0000-00003B000000}"/>
    <cellStyle name="Normal 5 2" xfId="82" xr:uid="{00000000-0005-0000-0000-00003C000000}"/>
    <cellStyle name="Normal 6" xfId="57" xr:uid="{00000000-0005-0000-0000-00003D000000}"/>
    <cellStyle name="Normal 7" xfId="83" xr:uid="{00000000-0005-0000-0000-00003E000000}"/>
    <cellStyle name="Normal 7 2" xfId="84" xr:uid="{00000000-0005-0000-0000-00003F000000}"/>
    <cellStyle name="Normal 7 3" xfId="85" xr:uid="{00000000-0005-0000-0000-000040000000}"/>
    <cellStyle name="Normal 8" xfId="86" xr:uid="{00000000-0005-0000-0000-000041000000}"/>
    <cellStyle name="Normal 9" xfId="87" xr:uid="{00000000-0005-0000-0000-000042000000}"/>
    <cellStyle name="Notas" xfId="14" builtinId="10" customBuiltin="1"/>
    <cellStyle name="Percent 2" xfId="88" xr:uid="{00000000-0005-0000-0000-000044000000}"/>
    <cellStyle name="Porcentaje 2" xfId="89" xr:uid="{00000000-0005-0000-0000-000045000000}"/>
    <cellStyle name="Porcentaje 3" xfId="90" xr:uid="{00000000-0005-0000-0000-000046000000}"/>
    <cellStyle name="Porcentual 2" xfId="91" xr:uid="{00000000-0005-0000-0000-000047000000}"/>
    <cellStyle name="Porcentual 2 2" xfId="58" xr:uid="{00000000-0005-0000-0000-000048000000}"/>
    <cellStyle name="Porcentual 2 2 2" xfId="92" xr:uid="{00000000-0005-0000-0000-000049000000}"/>
    <cellStyle name="Porcentual 2 3" xfId="93" xr:uid="{00000000-0005-0000-0000-00004A000000}"/>
    <cellStyle name="Porcentual 2 4" xfId="94" xr:uid="{00000000-0005-0000-0000-00004B000000}"/>
    <cellStyle name="Porcentual 3" xfId="95" xr:uid="{00000000-0005-0000-0000-00004C000000}"/>
    <cellStyle name="Porcentual 3 2" xfId="96" xr:uid="{00000000-0005-0000-0000-00004D000000}"/>
    <cellStyle name="Porcentual 4" xfId="97" xr:uid="{00000000-0005-0000-0000-00004E000000}"/>
    <cellStyle name="Porcentual 5" xfId="98" xr:uid="{00000000-0005-0000-0000-00004F000000}"/>
    <cellStyle name="Salida" xfId="9" builtinId="21" customBuiltin="1"/>
    <cellStyle name="style1537279825927" xfId="51" xr:uid="{00000000-0005-0000-0000-000051000000}"/>
    <cellStyle name="style1537279826037" xfId="55" xr:uid="{00000000-0005-0000-0000-000052000000}"/>
    <cellStyle name="style1537279836365" xfId="52" xr:uid="{00000000-0005-0000-0000-000053000000}"/>
    <cellStyle name="style1537279836428" xfId="53" xr:uid="{00000000-0005-0000-0000-000054000000}"/>
    <cellStyle name="style1537279836490" xfId="54" xr:uid="{00000000-0005-0000-0000-000055000000}"/>
    <cellStyle name="style1537492290022" xfId="49" xr:uid="{00000000-0005-0000-0000-000056000000}"/>
    <cellStyle name="style1537492295334" xfId="47" xr:uid="{00000000-0005-0000-0000-000057000000}"/>
    <cellStyle name="style1537492295616" xfId="43" xr:uid="{00000000-0005-0000-0000-000058000000}"/>
    <cellStyle name="style1537492295678" xfId="44" xr:uid="{00000000-0005-0000-0000-000059000000}"/>
    <cellStyle name="style1537492295756" xfId="45" xr:uid="{00000000-0005-0000-0000-00005A000000}"/>
    <cellStyle name="style1537492295819" xfId="46" xr:uid="{00000000-0005-0000-0000-00005B000000}"/>
    <cellStyle name="style1537492307397" xfId="48" xr:uid="{00000000-0005-0000-0000-00005C000000}"/>
    <cellStyle name="Texto de advertencia" xfId="13" builtinId="11" customBuiltin="1"/>
    <cellStyle name="Texto explicativo" xfId="15" builtinId="53" customBuiltin="1"/>
    <cellStyle name="Título 2" xfId="2" builtinId="17" customBuiltin="1"/>
    <cellStyle name="Título 3" xfId="3" builtinId="18" customBuiltin="1"/>
    <cellStyle name="Título 4" xfId="50" xr:uid="{00000000-0005-0000-0000-000061000000}"/>
    <cellStyle name="Total" xfId="16" builtinId="25" customBuiltin="1"/>
  </cellStyles>
  <dxfs count="0"/>
  <tableStyles count="0" defaultTableStyle="TableStyleMedium2" defaultPivotStyle="PivotStyleLight16"/>
  <colors>
    <mruColors>
      <color rgb="FFFF9900"/>
      <color rgb="FFFFCCFF"/>
      <color rgb="FFFF66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5"/>
  <sheetViews>
    <sheetView tabSelected="1" zoomScale="84" zoomScaleNormal="84" workbookViewId="0">
      <selection activeCell="D62" sqref="D62"/>
    </sheetView>
  </sheetViews>
  <sheetFormatPr baseColWidth="10" defaultRowHeight="15" x14ac:dyDescent="0.25"/>
  <cols>
    <col min="1" max="1" width="3.7109375" customWidth="1"/>
    <col min="2" max="2" width="18" customWidth="1"/>
    <col min="3" max="3" width="6" customWidth="1"/>
    <col min="4" max="4" width="72.85546875" customWidth="1"/>
    <col min="5" max="6" width="10.7109375" customWidth="1"/>
    <col min="7" max="7" width="11.28515625" customWidth="1"/>
    <col min="8" max="8" width="12.5703125" customWidth="1"/>
    <col min="9" max="9" width="13.5703125" bestFit="1" customWidth="1"/>
  </cols>
  <sheetData>
    <row r="1" spans="2:10" ht="45.6" customHeight="1" x14ac:dyDescent="0.25">
      <c r="D1" s="48" t="s">
        <v>122</v>
      </c>
    </row>
    <row r="2" spans="2:10" ht="23.45" customHeight="1" x14ac:dyDescent="0.25">
      <c r="B2" s="20" t="s">
        <v>26</v>
      </c>
      <c r="C2" s="21"/>
      <c r="D2" s="22" t="s">
        <v>0</v>
      </c>
      <c r="E2" s="30" t="s">
        <v>100</v>
      </c>
      <c r="F2" s="30" t="s">
        <v>35</v>
      </c>
      <c r="G2" s="30" t="s">
        <v>105</v>
      </c>
      <c r="H2" s="30" t="s">
        <v>106</v>
      </c>
    </row>
    <row r="3" spans="2:10" ht="23.45" customHeight="1" x14ac:dyDescent="0.25">
      <c r="B3" s="23"/>
      <c r="C3" s="53" t="s">
        <v>27</v>
      </c>
      <c r="D3" s="54"/>
      <c r="E3" s="27"/>
      <c r="F3" s="27"/>
      <c r="G3" s="27"/>
      <c r="H3" s="39">
        <f>H12+H8+H4</f>
        <v>5656894.0213922998</v>
      </c>
      <c r="I3">
        <v>5656894.0213922998</v>
      </c>
    </row>
    <row r="4" spans="2:10" x14ac:dyDescent="0.25">
      <c r="B4" s="97" t="s">
        <v>27</v>
      </c>
      <c r="C4" s="61">
        <v>1.1000000000000001</v>
      </c>
      <c r="D4" s="62" t="s">
        <v>135</v>
      </c>
      <c r="E4" s="62"/>
      <c r="F4" s="62"/>
      <c r="G4" s="62"/>
      <c r="H4" s="63">
        <v>4106244.009019</v>
      </c>
      <c r="I4">
        <f>I3/4</f>
        <v>1414223.5053480749</v>
      </c>
    </row>
    <row r="5" spans="2:10" x14ac:dyDescent="0.25">
      <c r="B5" s="97"/>
      <c r="C5" s="16" t="s">
        <v>57</v>
      </c>
      <c r="D5" s="1" t="s">
        <v>95</v>
      </c>
      <c r="E5" s="29" t="s">
        <v>43</v>
      </c>
      <c r="F5" s="37">
        <v>1</v>
      </c>
      <c r="G5" s="37"/>
      <c r="H5" s="37"/>
      <c r="I5">
        <v>1414223.5053480701</v>
      </c>
    </row>
    <row r="6" spans="2:10" x14ac:dyDescent="0.25">
      <c r="B6" s="97"/>
      <c r="C6" s="16" t="s">
        <v>58</v>
      </c>
      <c r="D6" s="1" t="s">
        <v>96</v>
      </c>
      <c r="E6" s="29" t="s">
        <v>43</v>
      </c>
      <c r="F6" s="37">
        <v>1</v>
      </c>
      <c r="G6" s="37"/>
      <c r="H6" s="37"/>
    </row>
    <row r="7" spans="2:10" ht="25.5" x14ac:dyDescent="0.25">
      <c r="B7" s="97"/>
      <c r="C7" s="16" t="s">
        <v>59</v>
      </c>
      <c r="D7" s="1" t="s">
        <v>138</v>
      </c>
      <c r="E7" s="29" t="s">
        <v>43</v>
      </c>
      <c r="F7" s="37">
        <v>1</v>
      </c>
      <c r="G7" s="37"/>
      <c r="H7" s="37"/>
    </row>
    <row r="8" spans="2:10" x14ac:dyDescent="0.25">
      <c r="B8" s="97"/>
      <c r="C8" s="61">
        <v>1.2</v>
      </c>
      <c r="D8" s="62" t="s">
        <v>128</v>
      </c>
      <c r="E8" s="62"/>
      <c r="F8" s="62"/>
      <c r="G8" s="62"/>
      <c r="H8" s="63">
        <v>552882.57957329997</v>
      </c>
      <c r="I8" s="44">
        <f>H8/4</f>
        <v>138220.64489332499</v>
      </c>
    </row>
    <row r="9" spans="2:10" x14ac:dyDescent="0.25">
      <c r="B9" s="97"/>
      <c r="C9" s="16" t="s">
        <v>60</v>
      </c>
      <c r="D9" s="1" t="s">
        <v>97</v>
      </c>
      <c r="E9" s="29" t="s">
        <v>43</v>
      </c>
      <c r="F9" s="29">
        <v>1</v>
      </c>
      <c r="G9" s="29"/>
      <c r="H9" s="29"/>
      <c r="I9" s="44">
        <f>I8/6</f>
        <v>23036.7741488875</v>
      </c>
    </row>
    <row r="10" spans="2:10" x14ac:dyDescent="0.25">
      <c r="B10" s="97"/>
      <c r="C10" s="16" t="s">
        <v>61</v>
      </c>
      <c r="D10" s="1" t="s">
        <v>98</v>
      </c>
      <c r="E10" s="29" t="s">
        <v>43</v>
      </c>
      <c r="F10" s="29">
        <v>1</v>
      </c>
      <c r="G10" s="29"/>
      <c r="H10" s="29"/>
      <c r="I10" s="44">
        <v>23036.7741488875</v>
      </c>
    </row>
    <row r="11" spans="2:10" x14ac:dyDescent="0.25">
      <c r="B11" s="97"/>
      <c r="C11" s="16" t="s">
        <v>62</v>
      </c>
      <c r="D11" s="1" t="s">
        <v>99</v>
      </c>
      <c r="E11" s="29" t="s">
        <v>43</v>
      </c>
      <c r="F11" s="29">
        <v>1</v>
      </c>
      <c r="G11" s="29"/>
      <c r="H11" s="29"/>
    </row>
    <row r="12" spans="2:10" x14ac:dyDescent="0.25">
      <c r="B12" s="97"/>
      <c r="C12" s="61">
        <v>1.3</v>
      </c>
      <c r="D12" s="65" t="s">
        <v>129</v>
      </c>
      <c r="E12" s="62"/>
      <c r="F12" s="62"/>
      <c r="G12" s="62"/>
      <c r="H12" s="63">
        <f>SUM(H13:H19)</f>
        <v>997767.43280000007</v>
      </c>
      <c r="I12" s="57"/>
    </row>
    <row r="13" spans="2:10" x14ac:dyDescent="0.25">
      <c r="B13" s="97"/>
      <c r="C13" s="66" t="s">
        <v>63</v>
      </c>
      <c r="D13" s="5" t="s">
        <v>125</v>
      </c>
      <c r="E13" s="29" t="s">
        <v>126</v>
      </c>
      <c r="F13" s="29">
        <v>1</v>
      </c>
      <c r="G13" s="58">
        <v>82000</v>
      </c>
      <c r="H13" s="50">
        <f>G13</f>
        <v>82000</v>
      </c>
      <c r="I13" s="44">
        <f>H13/4</f>
        <v>20500</v>
      </c>
    </row>
    <row r="14" spans="2:10" x14ac:dyDescent="0.25">
      <c r="B14" s="97"/>
      <c r="C14" s="16" t="s">
        <v>64</v>
      </c>
      <c r="D14" s="5" t="s">
        <v>1</v>
      </c>
      <c r="E14" s="29" t="s">
        <v>43</v>
      </c>
      <c r="F14" s="29">
        <v>11</v>
      </c>
      <c r="G14" s="58">
        <v>79338.05</v>
      </c>
      <c r="H14" s="19">
        <f t="shared" ref="H14:H19" si="0">G14*F14</f>
        <v>872718.55</v>
      </c>
      <c r="I14">
        <v>20500</v>
      </c>
      <c r="J14">
        <v>436359.27500000002</v>
      </c>
    </row>
    <row r="15" spans="2:10" x14ac:dyDescent="0.25">
      <c r="B15" s="97"/>
      <c r="C15" s="16" t="s">
        <v>65</v>
      </c>
      <c r="D15" s="17" t="s">
        <v>2</v>
      </c>
      <c r="E15" s="29" t="s">
        <v>43</v>
      </c>
      <c r="F15" s="29">
        <v>11</v>
      </c>
      <c r="G15" s="58">
        <v>2113.5347999999999</v>
      </c>
      <c r="H15" s="19">
        <f t="shared" si="0"/>
        <v>23248.882799999999</v>
      </c>
      <c r="I15">
        <f t="shared" ref="I15:I19" si="1">H15/2</f>
        <v>11624.4414</v>
      </c>
      <c r="J15">
        <v>11624.4414</v>
      </c>
    </row>
    <row r="16" spans="2:10" x14ac:dyDescent="0.25">
      <c r="B16" s="97"/>
      <c r="C16" s="16" t="s">
        <v>66</v>
      </c>
      <c r="D16" s="5" t="s">
        <v>3</v>
      </c>
      <c r="E16" s="29" t="s">
        <v>43</v>
      </c>
      <c r="F16" s="29">
        <v>11</v>
      </c>
      <c r="G16" s="58">
        <v>90</v>
      </c>
      <c r="H16" s="19">
        <f t="shared" si="0"/>
        <v>990</v>
      </c>
      <c r="I16">
        <f t="shared" si="1"/>
        <v>495</v>
      </c>
      <c r="J16">
        <v>495</v>
      </c>
    </row>
    <row r="17" spans="2:10" x14ac:dyDescent="0.25">
      <c r="B17" s="97"/>
      <c r="C17" s="16" t="s">
        <v>67</v>
      </c>
      <c r="D17" s="5" t="s">
        <v>4</v>
      </c>
      <c r="E17" s="29" t="s">
        <v>43</v>
      </c>
      <c r="F17" s="29">
        <v>11</v>
      </c>
      <c r="G17" s="58">
        <v>1560</v>
      </c>
      <c r="H17" s="19">
        <f t="shared" si="0"/>
        <v>17160</v>
      </c>
      <c r="I17">
        <f t="shared" si="1"/>
        <v>8580</v>
      </c>
      <c r="J17">
        <v>8580</v>
      </c>
    </row>
    <row r="18" spans="2:10" x14ac:dyDescent="0.25">
      <c r="B18" s="97"/>
      <c r="C18" s="16" t="s">
        <v>68</v>
      </c>
      <c r="D18" s="5" t="s">
        <v>5</v>
      </c>
      <c r="E18" s="29" t="s">
        <v>43</v>
      </c>
      <c r="F18" s="29">
        <v>11</v>
      </c>
      <c r="G18" s="58">
        <v>75</v>
      </c>
      <c r="H18" s="19">
        <f t="shared" si="0"/>
        <v>825</v>
      </c>
      <c r="I18">
        <f t="shared" si="1"/>
        <v>412.5</v>
      </c>
      <c r="J18">
        <v>412.5</v>
      </c>
    </row>
    <row r="19" spans="2:10" x14ac:dyDescent="0.25">
      <c r="B19" s="97"/>
      <c r="C19" s="51" t="s">
        <v>127</v>
      </c>
      <c r="D19" s="5" t="s">
        <v>6</v>
      </c>
      <c r="E19" s="29" t="s">
        <v>43</v>
      </c>
      <c r="F19" s="29">
        <v>11</v>
      </c>
      <c r="G19" s="58">
        <v>75</v>
      </c>
      <c r="H19" s="19">
        <f t="shared" si="0"/>
        <v>825</v>
      </c>
      <c r="I19">
        <f t="shared" si="1"/>
        <v>412.5</v>
      </c>
      <c r="J19">
        <v>412.5</v>
      </c>
    </row>
    <row r="20" spans="2:10" ht="22.15" customHeight="1" x14ac:dyDescent="0.25">
      <c r="B20" s="23"/>
      <c r="C20" s="92" t="s">
        <v>29</v>
      </c>
      <c r="D20" s="93"/>
      <c r="E20" s="27"/>
      <c r="F20" s="27"/>
      <c r="G20" s="27"/>
      <c r="H20" s="59">
        <f>H21+H24+H28+H32+H39</f>
        <v>1995453.1903350002</v>
      </c>
      <c r="I20" s="44">
        <v>1995453.1903349999</v>
      </c>
    </row>
    <row r="21" spans="2:10" x14ac:dyDescent="0.25">
      <c r="B21" s="94" t="s">
        <v>29</v>
      </c>
      <c r="C21" s="61">
        <v>2.1</v>
      </c>
      <c r="D21" s="62" t="s">
        <v>31</v>
      </c>
      <c r="E21" s="62"/>
      <c r="F21" s="62"/>
      <c r="G21" s="62"/>
      <c r="H21" s="67">
        <f>H22+H23</f>
        <v>207772.995</v>
      </c>
      <c r="I21" s="57"/>
    </row>
    <row r="22" spans="2:10" s="49" customFormat="1" x14ac:dyDescent="0.25">
      <c r="B22" s="95"/>
      <c r="C22" s="16" t="s">
        <v>93</v>
      </c>
      <c r="D22" s="55" t="s">
        <v>130</v>
      </c>
      <c r="E22" s="31" t="s">
        <v>101</v>
      </c>
      <c r="F22" s="31">
        <v>1</v>
      </c>
      <c r="G22" s="19">
        <v>70440</v>
      </c>
      <c r="H22" s="19">
        <f>F22*G22</f>
        <v>70440</v>
      </c>
      <c r="I22" s="60">
        <f>H22/4</f>
        <v>17610</v>
      </c>
      <c r="J22" s="49">
        <v>17610</v>
      </c>
    </row>
    <row r="23" spans="2:10" x14ac:dyDescent="0.25">
      <c r="B23" s="95"/>
      <c r="C23" s="73" t="s">
        <v>124</v>
      </c>
      <c r="D23" s="2" t="s">
        <v>123</v>
      </c>
      <c r="E23" s="31" t="s">
        <v>101</v>
      </c>
      <c r="F23" s="31">
        <v>1</v>
      </c>
      <c r="G23" s="19">
        <v>137332.995</v>
      </c>
      <c r="H23" s="52">
        <f>G23</f>
        <v>137332.995</v>
      </c>
      <c r="I23" s="60">
        <f>H23/4</f>
        <v>34333.248749999999</v>
      </c>
      <c r="J23">
        <v>34333.248749999999</v>
      </c>
    </row>
    <row r="24" spans="2:10" ht="23.25" customHeight="1" x14ac:dyDescent="0.25">
      <c r="B24" s="95"/>
      <c r="C24" s="61">
        <v>2.2000000000000002</v>
      </c>
      <c r="D24" s="65" t="s">
        <v>131</v>
      </c>
      <c r="E24" s="62"/>
      <c r="F24" s="62"/>
      <c r="G24" s="62"/>
      <c r="H24" s="63">
        <f>SUM(H25:H27)</f>
        <v>348550</v>
      </c>
      <c r="I24" s="57"/>
      <c r="J24" s="57"/>
    </row>
    <row r="25" spans="2:10" x14ac:dyDescent="0.25">
      <c r="B25" s="95"/>
      <c r="C25" s="16" t="s">
        <v>69</v>
      </c>
      <c r="D25" s="2" t="s">
        <v>52</v>
      </c>
      <c r="E25" s="31" t="s">
        <v>101</v>
      </c>
      <c r="F25" s="31">
        <v>1</v>
      </c>
      <c r="G25" s="19">
        <v>42000</v>
      </c>
      <c r="H25" s="19">
        <f>F25*G25</f>
        <v>42000</v>
      </c>
      <c r="I25" s="57">
        <f>H25</f>
        <v>42000</v>
      </c>
      <c r="J25" s="57">
        <v>42000</v>
      </c>
    </row>
    <row r="26" spans="2:10" x14ac:dyDescent="0.25">
      <c r="B26" s="95"/>
      <c r="C26" s="16" t="s">
        <v>70</v>
      </c>
      <c r="D26" s="2" t="s">
        <v>7</v>
      </c>
      <c r="E26" s="31" t="s">
        <v>101</v>
      </c>
      <c r="F26" s="31">
        <v>1</v>
      </c>
      <c r="G26" s="19">
        <v>91550</v>
      </c>
      <c r="H26" s="19">
        <f>F26*G26</f>
        <v>91550</v>
      </c>
      <c r="I26" s="57">
        <f t="shared" ref="I26:I27" si="2">H26</f>
        <v>91550</v>
      </c>
      <c r="J26" s="57">
        <v>91550</v>
      </c>
    </row>
    <row r="27" spans="2:10" x14ac:dyDescent="0.25">
      <c r="B27" s="95"/>
      <c r="C27" s="16" t="s">
        <v>71</v>
      </c>
      <c r="D27" s="2" t="s">
        <v>8</v>
      </c>
      <c r="E27" s="31" t="s">
        <v>101</v>
      </c>
      <c r="F27" s="31">
        <v>1</v>
      </c>
      <c r="G27" s="19">
        <v>215000</v>
      </c>
      <c r="H27" s="19">
        <f>F27*G27</f>
        <v>215000</v>
      </c>
      <c r="I27" s="57">
        <f t="shared" si="2"/>
        <v>215000</v>
      </c>
      <c r="J27" s="57">
        <v>215000</v>
      </c>
    </row>
    <row r="28" spans="2:10" ht="25.5" x14ac:dyDescent="0.25">
      <c r="B28" s="95"/>
      <c r="C28" s="61">
        <v>2.2999999999999998</v>
      </c>
      <c r="D28" s="62" t="s">
        <v>121</v>
      </c>
      <c r="E28" s="62"/>
      <c r="F28" s="62"/>
      <c r="G28" s="62"/>
      <c r="H28" s="63">
        <f>SUM(H29:H31)</f>
        <v>1135600</v>
      </c>
      <c r="I28" s="57"/>
      <c r="J28" s="57"/>
    </row>
    <row r="29" spans="2:10" x14ac:dyDescent="0.25">
      <c r="B29" s="95"/>
      <c r="C29" s="16" t="s">
        <v>72</v>
      </c>
      <c r="D29" s="2" t="s">
        <v>118</v>
      </c>
      <c r="E29" s="32" t="s">
        <v>101</v>
      </c>
      <c r="F29" s="32">
        <v>1</v>
      </c>
      <c r="G29" s="19">
        <v>1084850</v>
      </c>
      <c r="H29" s="19">
        <f>F29*G29</f>
        <v>1084850</v>
      </c>
      <c r="I29" s="57">
        <f>H29/4</f>
        <v>271212.5</v>
      </c>
      <c r="J29" s="57">
        <v>271212.5</v>
      </c>
    </row>
    <row r="30" spans="2:10" x14ac:dyDescent="0.25">
      <c r="B30" s="95"/>
      <c r="C30" s="16" t="s">
        <v>73</v>
      </c>
      <c r="D30" s="2" t="s">
        <v>119</v>
      </c>
      <c r="E30" s="32" t="s">
        <v>101</v>
      </c>
      <c r="F30" s="32">
        <v>1</v>
      </c>
      <c r="G30" s="19">
        <v>5500</v>
      </c>
      <c r="H30" s="19">
        <f>F30*G30</f>
        <v>5500</v>
      </c>
      <c r="I30" s="57">
        <f t="shared" ref="I30:I31" si="3">H30/4</f>
        <v>1375</v>
      </c>
      <c r="J30" s="57">
        <v>1375</v>
      </c>
    </row>
    <row r="31" spans="2:10" ht="24" customHeight="1" x14ac:dyDescent="0.25">
      <c r="B31" s="95"/>
      <c r="C31" s="16" t="s">
        <v>74</v>
      </c>
      <c r="D31" s="2" t="s">
        <v>53</v>
      </c>
      <c r="E31" s="32" t="s">
        <v>101</v>
      </c>
      <c r="F31" s="32">
        <v>1</v>
      </c>
      <c r="G31" s="19">
        <v>45250</v>
      </c>
      <c r="H31" s="19">
        <f>F31*G31</f>
        <v>45250</v>
      </c>
      <c r="I31" s="57">
        <f t="shared" si="3"/>
        <v>11312.5</v>
      </c>
      <c r="J31" s="57">
        <v>11312.5</v>
      </c>
    </row>
    <row r="32" spans="2:10" ht="25.5" x14ac:dyDescent="0.25">
      <c r="B32" s="95"/>
      <c r="C32" s="61">
        <v>2.4</v>
      </c>
      <c r="D32" s="65" t="s">
        <v>132</v>
      </c>
      <c r="E32" s="62"/>
      <c r="F32" s="62"/>
      <c r="G32" s="62"/>
      <c r="H32" s="63">
        <f>SUM(H33:H38)</f>
        <v>69289</v>
      </c>
    </row>
    <row r="33" spans="2:10" x14ac:dyDescent="0.25">
      <c r="B33" s="95"/>
      <c r="C33" s="16" t="s">
        <v>75</v>
      </c>
      <c r="D33" s="4" t="s">
        <v>9</v>
      </c>
      <c r="E33" s="33" t="s">
        <v>102</v>
      </c>
      <c r="F33" s="33">
        <v>11</v>
      </c>
      <c r="G33" s="33">
        <v>956</v>
      </c>
      <c r="H33" s="19">
        <f>F33*G33</f>
        <v>10516</v>
      </c>
      <c r="I33">
        <f>H33/4</f>
        <v>2629</v>
      </c>
      <c r="J33">
        <v>2629</v>
      </c>
    </row>
    <row r="34" spans="2:10" x14ac:dyDescent="0.25">
      <c r="B34" s="95"/>
      <c r="C34" s="16" t="s">
        <v>76</v>
      </c>
      <c r="D34" s="5" t="s">
        <v>10</v>
      </c>
      <c r="E34" s="31" t="s">
        <v>101</v>
      </c>
      <c r="F34" s="31">
        <v>11</v>
      </c>
      <c r="G34" s="31">
        <v>2889</v>
      </c>
      <c r="H34" s="19">
        <f>F34*G34</f>
        <v>31779</v>
      </c>
      <c r="I34">
        <f t="shared" ref="I34:I39" si="4">H34/4</f>
        <v>7944.75</v>
      </c>
      <c r="J34">
        <v>7944.75</v>
      </c>
    </row>
    <row r="35" spans="2:10" x14ac:dyDescent="0.25">
      <c r="B35" s="95"/>
      <c r="C35" s="16" t="s">
        <v>77</v>
      </c>
      <c r="D35" s="5" t="s">
        <v>11</v>
      </c>
      <c r="E35" s="33" t="s">
        <v>102</v>
      </c>
      <c r="F35" s="33">
        <v>11</v>
      </c>
      <c r="G35" s="33">
        <v>1172</v>
      </c>
      <c r="H35" s="19">
        <f>G35*F35</f>
        <v>12892</v>
      </c>
      <c r="I35">
        <f t="shared" si="4"/>
        <v>3223</v>
      </c>
      <c r="J35">
        <v>3223</v>
      </c>
    </row>
    <row r="36" spans="2:10" x14ac:dyDescent="0.25">
      <c r="B36" s="95"/>
      <c r="C36" s="16" t="s">
        <v>78</v>
      </c>
      <c r="D36" s="5" t="s">
        <v>12</v>
      </c>
      <c r="E36" s="33" t="s">
        <v>102</v>
      </c>
      <c r="F36" s="33">
        <v>11</v>
      </c>
      <c r="G36" s="33">
        <v>305</v>
      </c>
      <c r="H36" s="19">
        <f>G36*F36</f>
        <v>3355</v>
      </c>
      <c r="I36">
        <f t="shared" si="4"/>
        <v>838.75</v>
      </c>
      <c r="J36">
        <v>838.75</v>
      </c>
    </row>
    <row r="37" spans="2:10" ht="16.149999999999999" customHeight="1" x14ac:dyDescent="0.25">
      <c r="B37" s="95"/>
      <c r="C37" s="16" t="s">
        <v>79</v>
      </c>
      <c r="D37" s="5" t="s">
        <v>13</v>
      </c>
      <c r="E37" s="33" t="s">
        <v>102</v>
      </c>
      <c r="F37" s="33">
        <v>11</v>
      </c>
      <c r="G37" s="33">
        <v>271</v>
      </c>
      <c r="H37" s="19">
        <f>G37*F37</f>
        <v>2981</v>
      </c>
      <c r="I37">
        <f t="shared" si="4"/>
        <v>745.25</v>
      </c>
      <c r="J37">
        <v>745.25</v>
      </c>
    </row>
    <row r="38" spans="2:10" ht="15" customHeight="1" x14ac:dyDescent="0.25">
      <c r="B38" s="96"/>
      <c r="C38" s="16" t="s">
        <v>80</v>
      </c>
      <c r="D38" s="5" t="s">
        <v>14</v>
      </c>
      <c r="E38" s="33" t="s">
        <v>102</v>
      </c>
      <c r="F38" s="33">
        <v>11</v>
      </c>
      <c r="G38" s="33">
        <v>706</v>
      </c>
      <c r="H38" s="19">
        <f>G38*F38</f>
        <v>7766</v>
      </c>
      <c r="I38">
        <f t="shared" si="4"/>
        <v>1941.5</v>
      </c>
      <c r="J38">
        <v>1941.5</v>
      </c>
    </row>
    <row r="39" spans="2:10" ht="15" customHeight="1" x14ac:dyDescent="0.25">
      <c r="B39" s="40"/>
      <c r="C39" s="42"/>
      <c r="D39" s="5" t="s">
        <v>108</v>
      </c>
      <c r="E39" s="72"/>
      <c r="F39" s="72"/>
      <c r="G39" s="72"/>
      <c r="H39" s="64">
        <v>234241.195335</v>
      </c>
      <c r="I39" s="45">
        <f t="shared" si="4"/>
        <v>58560.298833749999</v>
      </c>
      <c r="J39">
        <v>58560.298833749999</v>
      </c>
    </row>
    <row r="40" spans="2:10" ht="21.6" customHeight="1" x14ac:dyDescent="0.25">
      <c r="B40" s="24"/>
      <c r="C40" s="90" t="s">
        <v>94</v>
      </c>
      <c r="D40" s="91"/>
      <c r="E40" s="28"/>
      <c r="F40" s="28"/>
      <c r="G40" s="28"/>
      <c r="H40" s="38">
        <f>H41+H43+H45</f>
        <v>78057</v>
      </c>
      <c r="I40">
        <v>78057</v>
      </c>
    </row>
    <row r="41" spans="2:10" ht="27.6" customHeight="1" x14ac:dyDescent="0.25">
      <c r="B41" s="97" t="s">
        <v>28</v>
      </c>
      <c r="C41" s="61">
        <v>3.1</v>
      </c>
      <c r="D41" s="62" t="s">
        <v>54</v>
      </c>
      <c r="E41" s="62"/>
      <c r="F41" s="62"/>
      <c r="G41" s="68"/>
      <c r="H41" s="68">
        <f>H42</f>
        <v>23528.5</v>
      </c>
      <c r="I41" s="57"/>
      <c r="J41" s="57"/>
    </row>
    <row r="42" spans="2:10" ht="25.5" x14ac:dyDescent="0.25">
      <c r="B42" s="97"/>
      <c r="C42" s="16" t="s">
        <v>83</v>
      </c>
      <c r="D42" s="56" t="s">
        <v>134</v>
      </c>
      <c r="E42" s="32" t="s">
        <v>103</v>
      </c>
      <c r="F42" s="32">
        <v>1</v>
      </c>
      <c r="G42" s="19">
        <v>23528.5</v>
      </c>
      <c r="H42" s="19">
        <f>F42*G42</f>
        <v>23528.5</v>
      </c>
      <c r="I42">
        <f>H42/2</f>
        <v>11764.25</v>
      </c>
      <c r="J42">
        <v>11764.25</v>
      </c>
    </row>
    <row r="43" spans="2:10" ht="25.5" x14ac:dyDescent="0.25">
      <c r="B43" s="97"/>
      <c r="C43" s="61">
        <v>3.2</v>
      </c>
      <c r="D43" s="65" t="s">
        <v>133</v>
      </c>
      <c r="E43" s="69"/>
      <c r="F43" s="69"/>
      <c r="G43" s="70"/>
      <c r="H43" s="70">
        <f>H44</f>
        <v>23528.5</v>
      </c>
    </row>
    <row r="44" spans="2:10" ht="25.5" x14ac:dyDescent="0.25">
      <c r="B44" s="97"/>
      <c r="C44" s="16" t="s">
        <v>82</v>
      </c>
      <c r="D44" s="3" t="s">
        <v>120</v>
      </c>
      <c r="E44" s="34" t="s">
        <v>103</v>
      </c>
      <c r="F44" s="34">
        <v>1</v>
      </c>
      <c r="G44" s="19">
        <v>23528.5</v>
      </c>
      <c r="H44" s="19">
        <f>F44*G44</f>
        <v>23528.5</v>
      </c>
      <c r="I44">
        <f>H44/2</f>
        <v>11764.25</v>
      </c>
    </row>
    <row r="45" spans="2:10" x14ac:dyDescent="0.25">
      <c r="B45" s="97"/>
      <c r="C45" s="61">
        <v>3.3</v>
      </c>
      <c r="D45" s="62" t="s">
        <v>21</v>
      </c>
      <c r="E45" s="69"/>
      <c r="F45" s="69"/>
      <c r="G45" s="70"/>
      <c r="H45" s="70">
        <f>SUM(H46:H48)</f>
        <v>31000</v>
      </c>
    </row>
    <row r="46" spans="2:10" x14ac:dyDescent="0.25">
      <c r="B46" s="97"/>
      <c r="C46" s="16" t="s">
        <v>81</v>
      </c>
      <c r="D46" s="2" t="s">
        <v>22</v>
      </c>
      <c r="E46" s="32" t="s">
        <v>43</v>
      </c>
      <c r="F46" s="32">
        <v>1</v>
      </c>
      <c r="G46" s="19">
        <v>15000</v>
      </c>
      <c r="H46" s="19">
        <f>F46*G46</f>
        <v>15000</v>
      </c>
      <c r="I46">
        <f>H46/2</f>
        <v>7500</v>
      </c>
      <c r="J46">
        <v>7500</v>
      </c>
    </row>
    <row r="47" spans="2:10" x14ac:dyDescent="0.25">
      <c r="B47" s="97"/>
      <c r="C47" s="16" t="s">
        <v>84</v>
      </c>
      <c r="D47" s="2" t="s">
        <v>23</v>
      </c>
      <c r="E47" s="32" t="s">
        <v>43</v>
      </c>
      <c r="F47" s="32">
        <v>1</v>
      </c>
      <c r="G47" s="19">
        <v>7000</v>
      </c>
      <c r="H47" s="19">
        <f>F47*G47</f>
        <v>7000</v>
      </c>
      <c r="I47">
        <f t="shared" ref="I47:I48" si="5">H47/2</f>
        <v>3500</v>
      </c>
      <c r="J47">
        <v>3500</v>
      </c>
    </row>
    <row r="48" spans="2:10" x14ac:dyDescent="0.25">
      <c r="B48" s="97"/>
      <c r="C48" s="16" t="s">
        <v>85</v>
      </c>
      <c r="D48" s="2" t="s">
        <v>24</v>
      </c>
      <c r="E48" s="32" t="s">
        <v>43</v>
      </c>
      <c r="F48" s="32">
        <v>1</v>
      </c>
      <c r="G48" s="19">
        <v>9000</v>
      </c>
      <c r="H48" s="19">
        <f>F48*G48</f>
        <v>9000</v>
      </c>
      <c r="I48">
        <f t="shared" si="5"/>
        <v>4500</v>
      </c>
      <c r="J48">
        <v>4500</v>
      </c>
    </row>
    <row r="49" spans="2:10" ht="21" customHeight="1" x14ac:dyDescent="0.25">
      <c r="B49" s="24"/>
      <c r="C49" s="90" t="s">
        <v>30</v>
      </c>
      <c r="D49" s="91"/>
      <c r="E49" s="35"/>
      <c r="F49" s="35"/>
      <c r="G49" s="35"/>
      <c r="H49" s="38">
        <f>H50+H56+H59</f>
        <v>551699.81222542445</v>
      </c>
      <c r="I49">
        <v>551699.81222542399</v>
      </c>
    </row>
    <row r="50" spans="2:10" x14ac:dyDescent="0.25">
      <c r="B50" s="94" t="s">
        <v>30</v>
      </c>
      <c r="C50" s="61">
        <v>4.0999999999999996</v>
      </c>
      <c r="D50" s="62" t="s">
        <v>56</v>
      </c>
      <c r="E50" s="69"/>
      <c r="F50" s="69"/>
      <c r="G50" s="69"/>
      <c r="H50" s="70">
        <f>SUM(H51:H55)</f>
        <v>317043.19293220399</v>
      </c>
    </row>
    <row r="51" spans="2:10" x14ac:dyDescent="0.25">
      <c r="B51" s="95"/>
      <c r="C51" s="16" t="s">
        <v>86</v>
      </c>
      <c r="D51" s="6" t="s">
        <v>16</v>
      </c>
      <c r="E51" s="36" t="s">
        <v>104</v>
      </c>
      <c r="F51" s="36">
        <v>9</v>
      </c>
      <c r="G51" s="19">
        <v>7045.4042873823109</v>
      </c>
      <c r="H51" s="19">
        <f>G51*F51</f>
        <v>63408.6385864408</v>
      </c>
      <c r="I51">
        <f>H51/2</f>
        <v>31704.3192932204</v>
      </c>
      <c r="J51">
        <v>31704.3192932204</v>
      </c>
    </row>
    <row r="52" spans="2:10" x14ac:dyDescent="0.25">
      <c r="B52" s="95"/>
      <c r="C52" s="16" t="s">
        <v>87</v>
      </c>
      <c r="D52" s="3" t="s">
        <v>17</v>
      </c>
      <c r="E52" s="34" t="s">
        <v>104</v>
      </c>
      <c r="F52" s="36">
        <v>9</v>
      </c>
      <c r="G52" s="19">
        <v>7045.4042873823109</v>
      </c>
      <c r="H52" s="19">
        <f>G52*F52</f>
        <v>63408.6385864408</v>
      </c>
      <c r="I52">
        <f t="shared" ref="I52:I55" si="6">H52/2</f>
        <v>31704.3192932204</v>
      </c>
    </row>
    <row r="53" spans="2:10" x14ac:dyDescent="0.25">
      <c r="B53" s="95"/>
      <c r="C53" s="16" t="s">
        <v>88</v>
      </c>
      <c r="D53" s="6" t="s">
        <v>18</v>
      </c>
      <c r="E53" s="34" t="s">
        <v>104</v>
      </c>
      <c r="F53" s="36">
        <v>9</v>
      </c>
      <c r="G53" s="19">
        <v>7045.4042873823109</v>
      </c>
      <c r="H53" s="19">
        <f>G53*F53</f>
        <v>63408.6385864408</v>
      </c>
      <c r="I53">
        <f t="shared" si="6"/>
        <v>31704.3192932204</v>
      </c>
    </row>
    <row r="54" spans="2:10" x14ac:dyDescent="0.25">
      <c r="B54" s="95"/>
      <c r="C54" s="16" t="s">
        <v>89</v>
      </c>
      <c r="D54" s="3" t="s">
        <v>19</v>
      </c>
      <c r="E54" s="34" t="s">
        <v>104</v>
      </c>
      <c r="F54" s="36">
        <v>9</v>
      </c>
      <c r="G54" s="19">
        <v>7045.4042873823109</v>
      </c>
      <c r="H54" s="19">
        <f>G54*F54</f>
        <v>63408.6385864408</v>
      </c>
      <c r="I54">
        <f t="shared" si="6"/>
        <v>31704.3192932204</v>
      </c>
    </row>
    <row r="55" spans="2:10" x14ac:dyDescent="0.25">
      <c r="B55" s="95"/>
      <c r="C55" s="16" t="s">
        <v>90</v>
      </c>
      <c r="D55" s="3" t="s">
        <v>20</v>
      </c>
      <c r="E55" s="34" t="s">
        <v>104</v>
      </c>
      <c r="F55" s="36">
        <v>9</v>
      </c>
      <c r="G55" s="19">
        <v>7045.4042873823109</v>
      </c>
      <c r="H55" s="19">
        <f>G55*F55</f>
        <v>63408.6385864408</v>
      </c>
      <c r="I55">
        <f t="shared" si="6"/>
        <v>31704.3192932204</v>
      </c>
    </row>
    <row r="56" spans="2:10" x14ac:dyDescent="0.25">
      <c r="B56" s="95"/>
      <c r="C56" s="61">
        <v>4.2</v>
      </c>
      <c r="D56" s="62" t="s">
        <v>55</v>
      </c>
      <c r="E56" s="69"/>
      <c r="F56" s="69"/>
      <c r="G56" s="69"/>
      <c r="H56" s="70">
        <f>SUM(H57:H58)</f>
        <v>177406</v>
      </c>
      <c r="I56" s="44"/>
    </row>
    <row r="57" spans="2:10" x14ac:dyDescent="0.25">
      <c r="B57" s="95"/>
      <c r="C57" s="16" t="s">
        <v>91</v>
      </c>
      <c r="D57" s="3" t="s">
        <v>25</v>
      </c>
      <c r="E57" s="34" t="s">
        <v>103</v>
      </c>
      <c r="F57" s="34">
        <v>1</v>
      </c>
      <c r="G57" s="19">
        <v>55813</v>
      </c>
      <c r="H57" s="19">
        <f>F57*G57</f>
        <v>55813</v>
      </c>
      <c r="I57">
        <f>H57/2</f>
        <v>27906.5</v>
      </c>
    </row>
    <row r="58" spans="2:10" ht="25.5" x14ac:dyDescent="0.25">
      <c r="B58" s="96"/>
      <c r="C58" s="16" t="s">
        <v>92</v>
      </c>
      <c r="D58" s="7" t="s">
        <v>15</v>
      </c>
      <c r="E58" s="34" t="s">
        <v>103</v>
      </c>
      <c r="F58" s="32">
        <v>1</v>
      </c>
      <c r="G58" s="19">
        <v>121593</v>
      </c>
      <c r="H58" s="19">
        <f>F58*G58</f>
        <v>121593</v>
      </c>
      <c r="I58">
        <f>H58/4</f>
        <v>30398.25</v>
      </c>
      <c r="J58">
        <v>30398.25</v>
      </c>
    </row>
    <row r="59" spans="2:10" x14ac:dyDescent="0.25">
      <c r="B59" s="41"/>
      <c r="C59" s="16"/>
      <c r="D59" s="71" t="s">
        <v>107</v>
      </c>
      <c r="E59" s="34"/>
      <c r="F59" s="34"/>
      <c r="G59" s="64"/>
      <c r="H59" s="64">
        <v>57250.619293220399</v>
      </c>
      <c r="I59" s="45"/>
    </row>
    <row r="60" spans="2:10" ht="22.9" customHeight="1" x14ac:dyDescent="0.25">
      <c r="C60" s="26"/>
      <c r="D60" s="26"/>
      <c r="E60" s="26"/>
      <c r="F60" s="26"/>
      <c r="G60" s="26"/>
      <c r="H60" s="25">
        <f>H49+H40+H20+H3</f>
        <v>8282104.0239527244</v>
      </c>
      <c r="J60" s="44"/>
    </row>
    <row r="61" spans="2:10" x14ac:dyDescent="0.25">
      <c r="D61" s="18"/>
      <c r="E61" s="18"/>
      <c r="F61" s="18"/>
      <c r="G61" s="18"/>
      <c r="H61" s="18"/>
    </row>
    <row r="62" spans="2:10" x14ac:dyDescent="0.25">
      <c r="D62" s="18" t="s">
        <v>136</v>
      </c>
      <c r="E62" s="18"/>
      <c r="F62" s="18"/>
      <c r="H62" s="43">
        <v>440713.80452359997</v>
      </c>
    </row>
    <row r="63" spans="2:10" x14ac:dyDescent="0.25">
      <c r="D63" s="18"/>
      <c r="E63" s="18"/>
      <c r="F63" s="18"/>
      <c r="H63" s="18"/>
    </row>
    <row r="64" spans="2:10" x14ac:dyDescent="0.25">
      <c r="D64" s="18"/>
      <c r="E64" s="18"/>
      <c r="F64" s="18"/>
      <c r="G64" s="18"/>
      <c r="H64" s="25">
        <f>H60+H62</f>
        <v>8722817.8284763247</v>
      </c>
    </row>
    <row r="65" spans="4:11" x14ac:dyDescent="0.25">
      <c r="D65" s="18"/>
      <c r="E65" s="18"/>
      <c r="F65" s="18"/>
      <c r="G65" s="18"/>
      <c r="H65" s="18"/>
    </row>
    <row r="66" spans="4:11" ht="25.5" x14ac:dyDescent="0.25">
      <c r="D66" s="74" t="s">
        <v>109</v>
      </c>
      <c r="E66" s="87"/>
      <c r="F66" s="88"/>
      <c r="G66" s="89"/>
      <c r="H66" s="75" t="s">
        <v>110</v>
      </c>
      <c r="I66" s="75" t="s">
        <v>137</v>
      </c>
    </row>
    <row r="67" spans="4:11" x14ac:dyDescent="0.25">
      <c r="D67" s="47" t="s">
        <v>111</v>
      </c>
      <c r="E67" s="84"/>
      <c r="F67" s="85"/>
      <c r="G67" s="86"/>
      <c r="H67" s="19">
        <v>445741.45025196299</v>
      </c>
      <c r="I67" s="19">
        <v>352135.74569905101</v>
      </c>
    </row>
    <row r="68" spans="4:11" x14ac:dyDescent="0.25">
      <c r="D68" s="47" t="s">
        <v>112</v>
      </c>
      <c r="E68" s="84"/>
      <c r="F68" s="85"/>
      <c r="G68" s="86"/>
      <c r="H68" s="19">
        <v>171554.97</v>
      </c>
      <c r="I68" s="19">
        <v>135528.42531250001</v>
      </c>
    </row>
    <row r="69" spans="4:11" x14ac:dyDescent="0.25">
      <c r="D69" s="47" t="s">
        <v>113</v>
      </c>
      <c r="E69" s="84"/>
      <c r="F69" s="85"/>
      <c r="G69" s="86"/>
      <c r="H69" s="19">
        <v>616534.26666666695</v>
      </c>
      <c r="I69" s="19">
        <v>487062.07066666672</v>
      </c>
    </row>
    <row r="70" spans="4:11" x14ac:dyDescent="0.25">
      <c r="D70" s="47" t="s">
        <v>114</v>
      </c>
      <c r="E70" s="84"/>
      <c r="F70" s="85"/>
      <c r="G70" s="86"/>
      <c r="H70" s="19">
        <v>33800.53</v>
      </c>
      <c r="I70" s="19">
        <v>26702.418700000002</v>
      </c>
      <c r="J70" s="44">
        <f>I70/3</f>
        <v>8900.8062333333346</v>
      </c>
      <c r="K70">
        <v>8900.8062333333346</v>
      </c>
    </row>
    <row r="71" spans="4:11" x14ac:dyDescent="0.25">
      <c r="D71" s="47" t="s">
        <v>115</v>
      </c>
      <c r="E71" s="84"/>
      <c r="F71" s="85"/>
      <c r="G71" s="86"/>
      <c r="H71" s="19">
        <v>1051956.0125</v>
      </c>
      <c r="I71" s="19">
        <v>831045.24987499998</v>
      </c>
    </row>
    <row r="73" spans="4:11" x14ac:dyDescent="0.25">
      <c r="D73" s="46" t="s">
        <v>116</v>
      </c>
      <c r="E73" s="46"/>
      <c r="F73" s="46"/>
      <c r="H73" s="44">
        <f>SUM(H67:H71)</f>
        <v>2319587.2294186298</v>
      </c>
      <c r="I73" s="44">
        <f>SUM(I67:I71)</f>
        <v>1832473.9102532179</v>
      </c>
    </row>
    <row r="74" spans="4:11" ht="15.75" thickBot="1" x14ac:dyDescent="0.3"/>
    <row r="75" spans="4:11" ht="21" customHeight="1" thickBot="1" x14ac:dyDescent="0.3">
      <c r="D75" s="76" t="s">
        <v>117</v>
      </c>
      <c r="E75" s="77"/>
      <c r="F75" s="77"/>
      <c r="G75" s="78"/>
      <c r="H75" s="79">
        <f>H73+H64</f>
        <v>11042405.057894954</v>
      </c>
      <c r="I75" s="80"/>
    </row>
  </sheetData>
  <mergeCells count="13">
    <mergeCell ref="C40:D40"/>
    <mergeCell ref="C49:D49"/>
    <mergeCell ref="C20:D20"/>
    <mergeCell ref="B50:B58"/>
    <mergeCell ref="B4:B19"/>
    <mergeCell ref="B41:B48"/>
    <mergeCell ref="B21:B38"/>
    <mergeCell ref="E71:G71"/>
    <mergeCell ref="E66:G66"/>
    <mergeCell ref="E67:G67"/>
    <mergeCell ref="E68:G68"/>
    <mergeCell ref="E69:G69"/>
    <mergeCell ref="E70:G7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7"/>
  <sheetViews>
    <sheetView topLeftCell="A4" workbookViewId="0">
      <selection activeCell="I21" sqref="I21"/>
    </sheetView>
  </sheetViews>
  <sheetFormatPr baseColWidth="10" defaultRowHeight="15" x14ac:dyDescent="0.25"/>
  <cols>
    <col min="1" max="1" width="5.5703125" customWidth="1"/>
    <col min="2" max="2" width="25.85546875" customWidth="1"/>
  </cols>
  <sheetData>
    <row r="2" spans="1:6" ht="25.5" x14ac:dyDescent="0.25">
      <c r="A2" s="8" t="s">
        <v>32</v>
      </c>
      <c r="B2" s="8" t="s">
        <v>33</v>
      </c>
      <c r="C2" s="8" t="s">
        <v>34</v>
      </c>
      <c r="D2" s="8" t="s">
        <v>35</v>
      </c>
      <c r="E2" s="8" t="s">
        <v>36</v>
      </c>
      <c r="F2" s="8" t="s">
        <v>37</v>
      </c>
    </row>
    <row r="3" spans="1:6" ht="16.5" x14ac:dyDescent="0.3">
      <c r="A3" s="9"/>
      <c r="B3" s="10" t="s">
        <v>38</v>
      </c>
      <c r="C3" s="13" t="s">
        <v>43</v>
      </c>
      <c r="D3" s="14">
        <v>2</v>
      </c>
      <c r="E3" s="9"/>
      <c r="F3" s="9"/>
    </row>
    <row r="4" spans="1:6" ht="16.5" x14ac:dyDescent="0.3">
      <c r="A4" s="9"/>
      <c r="B4" s="10" t="s">
        <v>49</v>
      </c>
      <c r="C4" s="13" t="s">
        <v>43</v>
      </c>
      <c r="D4" s="14">
        <v>2</v>
      </c>
      <c r="E4" s="9"/>
      <c r="F4" s="9"/>
    </row>
    <row r="5" spans="1:6" ht="16.5" x14ac:dyDescent="0.3">
      <c r="A5" s="9"/>
      <c r="B5" s="10" t="s">
        <v>48</v>
      </c>
      <c r="C5" s="13" t="s">
        <v>43</v>
      </c>
      <c r="D5" s="14">
        <v>2</v>
      </c>
      <c r="E5" s="9"/>
      <c r="F5" s="9"/>
    </row>
    <row r="6" spans="1:6" ht="16.5" x14ac:dyDescent="0.3">
      <c r="A6" s="9"/>
      <c r="B6" s="10" t="s">
        <v>39</v>
      </c>
      <c r="C6" s="13" t="s">
        <v>43</v>
      </c>
      <c r="D6" s="14">
        <v>3</v>
      </c>
      <c r="E6" s="9"/>
      <c r="F6" s="9"/>
    </row>
    <row r="7" spans="1:6" ht="16.5" x14ac:dyDescent="0.3">
      <c r="A7" s="9"/>
      <c r="B7" s="10" t="s">
        <v>46</v>
      </c>
      <c r="C7" s="13" t="s">
        <v>43</v>
      </c>
      <c r="D7" s="14">
        <v>3</v>
      </c>
      <c r="E7" s="9"/>
      <c r="F7" s="9"/>
    </row>
    <row r="8" spans="1:6" ht="16.5" x14ac:dyDescent="0.3">
      <c r="A8" s="9"/>
      <c r="B8" s="10" t="s">
        <v>47</v>
      </c>
      <c r="C8" s="13" t="s">
        <v>43</v>
      </c>
      <c r="D8" s="14">
        <v>12</v>
      </c>
      <c r="E8" s="9"/>
      <c r="F8" s="9"/>
    </row>
    <row r="9" spans="1:6" ht="16.5" x14ac:dyDescent="0.3">
      <c r="A9" s="9"/>
      <c r="B9" s="10" t="s">
        <v>51</v>
      </c>
      <c r="C9" s="13" t="s">
        <v>43</v>
      </c>
      <c r="D9" s="15">
        <v>1</v>
      </c>
      <c r="E9" s="9"/>
      <c r="F9" s="9"/>
    </row>
    <row r="10" spans="1:6" ht="16.5" x14ac:dyDescent="0.3">
      <c r="A10" s="9"/>
      <c r="B10" s="10" t="s">
        <v>45</v>
      </c>
      <c r="C10" s="13" t="s">
        <v>43</v>
      </c>
      <c r="D10" s="14">
        <v>2</v>
      </c>
      <c r="E10" s="9"/>
      <c r="F10" s="9"/>
    </row>
    <row r="11" spans="1:6" ht="16.5" x14ac:dyDescent="0.3">
      <c r="A11" s="9"/>
      <c r="B11" s="11" t="s">
        <v>41</v>
      </c>
      <c r="C11" s="13" t="s">
        <v>43</v>
      </c>
      <c r="D11" s="14">
        <v>1</v>
      </c>
      <c r="E11" s="9"/>
      <c r="F11" s="9"/>
    </row>
    <row r="12" spans="1:6" ht="16.5" x14ac:dyDescent="0.3">
      <c r="A12" s="9"/>
      <c r="B12" s="11" t="s">
        <v>50</v>
      </c>
      <c r="C12" s="13" t="s">
        <v>43</v>
      </c>
      <c r="D12" s="14">
        <v>2</v>
      </c>
      <c r="E12" s="9"/>
      <c r="F12" s="9"/>
    </row>
    <row r="13" spans="1:6" ht="16.5" x14ac:dyDescent="0.3">
      <c r="A13" s="9"/>
      <c r="B13" s="12" t="s">
        <v>40</v>
      </c>
      <c r="C13" s="13" t="s">
        <v>44</v>
      </c>
      <c r="D13" s="14">
        <v>1</v>
      </c>
      <c r="E13" s="9"/>
      <c r="F13" s="9"/>
    </row>
    <row r="14" spans="1:6" ht="16.5" x14ac:dyDescent="0.3">
      <c r="A14" s="9"/>
      <c r="B14" s="9" t="s">
        <v>42</v>
      </c>
      <c r="C14" s="13" t="s">
        <v>43</v>
      </c>
      <c r="D14" s="14">
        <v>1</v>
      </c>
      <c r="E14" s="9"/>
      <c r="F14" s="9"/>
    </row>
    <row r="15" spans="1:6" ht="16.5" x14ac:dyDescent="0.3">
      <c r="A15" s="9"/>
      <c r="B15" s="9"/>
      <c r="C15" s="9"/>
      <c r="D15" s="9"/>
      <c r="E15" s="9"/>
      <c r="F15" s="9"/>
    </row>
    <row r="16" spans="1:6" ht="16.5" x14ac:dyDescent="0.3">
      <c r="A16" s="9"/>
      <c r="B16" s="9"/>
      <c r="C16" s="9"/>
      <c r="D16" s="9"/>
      <c r="E16" s="9"/>
      <c r="F16" s="9"/>
    </row>
    <row r="17" spans="1:6" ht="16.5" x14ac:dyDescent="0.3">
      <c r="A17" s="9"/>
      <c r="B17" s="9"/>
      <c r="C17" s="9"/>
      <c r="D17" s="9"/>
      <c r="E17" s="9"/>
      <c r="F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B16" sqref="B16"/>
    </sheetView>
  </sheetViews>
  <sheetFormatPr baseColWidth="10" defaultRowHeight="15" x14ac:dyDescent="0.25"/>
  <cols>
    <col min="2" max="2" width="41" customWidth="1"/>
    <col min="3" max="3" width="24.140625" customWidth="1"/>
  </cols>
  <sheetData>
    <row r="3" spans="2:5" ht="24.75" customHeight="1" x14ac:dyDescent="0.25">
      <c r="B3" s="74" t="s">
        <v>109</v>
      </c>
      <c r="C3" s="74" t="s">
        <v>110</v>
      </c>
      <c r="D3" s="81"/>
      <c r="E3" s="82"/>
    </row>
    <row r="4" spans="2:5" x14ac:dyDescent="0.25">
      <c r="B4" s="47" t="s">
        <v>111</v>
      </c>
      <c r="C4" s="19">
        <v>445741.45025196299</v>
      </c>
      <c r="D4" s="81"/>
      <c r="E4" s="82"/>
    </row>
    <row r="5" spans="2:5" x14ac:dyDescent="0.25">
      <c r="B5" s="47" t="s">
        <v>139</v>
      </c>
      <c r="C5" s="19">
        <v>171554.97</v>
      </c>
      <c r="D5" s="81"/>
      <c r="E5" s="82"/>
    </row>
    <row r="6" spans="2:5" x14ac:dyDescent="0.25">
      <c r="B6" s="47" t="s">
        <v>113</v>
      </c>
      <c r="C6" s="19">
        <v>616534.26666666695</v>
      </c>
      <c r="D6" s="81"/>
      <c r="E6" s="82"/>
    </row>
    <row r="7" spans="2:5" x14ac:dyDescent="0.25">
      <c r="B7" s="47" t="s">
        <v>114</v>
      </c>
      <c r="C7" s="19">
        <v>33800.53</v>
      </c>
      <c r="D7" s="81"/>
      <c r="E7" s="82"/>
    </row>
    <row r="8" spans="2:5" x14ac:dyDescent="0.25">
      <c r="B8" s="47" t="s">
        <v>115</v>
      </c>
      <c r="C8" s="19">
        <v>1051956.0125</v>
      </c>
      <c r="D8" s="81"/>
      <c r="E8" s="82"/>
    </row>
    <row r="9" spans="2:5" x14ac:dyDescent="0.25">
      <c r="B9" s="47"/>
      <c r="C9" s="83">
        <f>SUM(C4:C8)</f>
        <v>2319587.2294186298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</dc:creator>
  <cp:lastModifiedBy>USUARIO</cp:lastModifiedBy>
  <dcterms:created xsi:type="dcterms:W3CDTF">2020-06-01T17:55:48Z</dcterms:created>
  <dcterms:modified xsi:type="dcterms:W3CDTF">2020-07-21T10:57:42Z</dcterms:modified>
</cp:coreProperties>
</file>