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-465" yWindow="345" windowWidth="28800" windowHeight="12795" tabRatio="931" firstSheet="2" activeTab="2"/>
  </bookViews>
  <sheets>
    <sheet name="StartUp" sheetId="1" state="veryHidden" r:id="rId1"/>
    <sheet name="17" sheetId="2" r:id="rId2"/>
    <sheet name="17-1공무원총괄" sheetId="36" r:id="rId3"/>
    <sheet name="17-2도본청공무원" sheetId="39" r:id="rId4"/>
    <sheet name="17-3도의회,직속기관및사업소공무원" sheetId="35" r:id="rId5"/>
    <sheet name="17-4시군공무원" sheetId="6" r:id="rId6"/>
    <sheet name="17-5읍면동공무원" sheetId="7" r:id="rId7"/>
    <sheet name="17-6소방공무원" sheetId="8" r:id="rId8"/>
    <sheet name="17-7 경찰공무원" sheetId="10" r:id="rId9"/>
    <sheet name="17-8퇴직사유별공무원" sheetId="11" r:id="rId10"/>
    <sheet name="17-9화재발생" sheetId="20" r:id="rId11"/>
    <sheet name="17-10발화요인별화재발생" sheetId="21" r:id="rId12"/>
    <sheet name="17-11장소별화재발생" sheetId="22" r:id="rId13"/>
    <sheet name="17-12산불발생현황" sheetId="23" r:id="rId14"/>
    <sheet name="17-13소방장비" sheetId="24" r:id="rId15"/>
    <sheet name="17-14.119 구급활동실적" sheetId="37" r:id="rId16"/>
    <sheet name="17-15.119 구조활동실적" sheetId="38" r:id="rId17"/>
    <sheet name="17-16재난사고발생 및 피해현황" sheetId="27" r:id="rId18"/>
    <sheet name="17-17풍수해발생" sheetId="28" r:id="rId19"/>
    <sheet name="17-18소방대상물현황" sheetId="29" r:id="rId20"/>
    <sheet name="17-19위험물제조소설치현황" sheetId="30" r:id="rId21"/>
    <sheet name="17-20교통사고발생(자동차)" sheetId="31" r:id="rId22"/>
    <sheet name="17-21자동차단속및처리" sheetId="32" r:id="rId23"/>
    <sheet name="17-22운전면허소지자" sheetId="33" r:id="rId24"/>
  </sheets>
  <definedNames>
    <definedName name="_Builtin1" localSheetId="14">'17-13소방장비'!$A$1:$AP$30</definedName>
    <definedName name="_Builtin1" localSheetId="23">'17-22운전면허소지자'!$A$1:$L$17</definedName>
    <definedName name="Document_array" localSheetId="11">{"Book1"}</definedName>
    <definedName name="Document_array" localSheetId="12">{"Book1"}</definedName>
    <definedName name="Document_array" localSheetId="13">{"Book1"}</definedName>
    <definedName name="Document_array" localSheetId="15">{"Book1"}</definedName>
    <definedName name="Document_array" localSheetId="16">{"Book1"}</definedName>
    <definedName name="Document_array" localSheetId="17">{"Book1"}</definedName>
    <definedName name="Document_array" localSheetId="18">{"Book1"}</definedName>
    <definedName name="Document_array" localSheetId="19">{"Book1"}</definedName>
    <definedName name="Document_array" localSheetId="20">{"Book1"}</definedName>
    <definedName name="Document_array" localSheetId="2">{"Book1"}</definedName>
    <definedName name="Document_array" localSheetId="3">{"Book1"}</definedName>
    <definedName name="Document_array" localSheetId="4">{"Book1"}</definedName>
    <definedName name="Document_array">{"Book1"}</definedName>
    <definedName name="_xlnm.Print_Area" localSheetId="1">'17'!$A$1:$T$41</definedName>
    <definedName name="_xlnm.Print_Area" localSheetId="11">'17-10발화요인별화재발생'!$A$1:$N$40</definedName>
    <definedName name="_xlnm.Print_Area" localSheetId="12">'17-11장소별화재발생'!$A$1:$V$42</definedName>
    <definedName name="_xlnm.Print_Area" localSheetId="13">'17-12산불발생현황'!$A$1:$L$37</definedName>
    <definedName name="_xlnm.Print_Area" localSheetId="14">'17-13소방장비'!$A$1:$BG$33</definedName>
    <definedName name="_xlnm.Print_Area" localSheetId="15">'17-14.119 구급활동실적'!$A$1:$Q$37</definedName>
    <definedName name="_xlnm.Print_Area" localSheetId="16">'17-15.119 구조활동실적'!$A$1:$R$37</definedName>
    <definedName name="_xlnm.Print_Area" localSheetId="17">'17-16재난사고발생 및 피해현황'!$A$1:$Q$30</definedName>
    <definedName name="_xlnm.Print_Area" localSheetId="18">'17-17풍수해발생'!$A$1:$O$38</definedName>
    <definedName name="_xlnm.Print_Area" localSheetId="19">'17-18소방대상물현황'!$A$1:$AJ$38</definedName>
    <definedName name="_xlnm.Print_Area" localSheetId="20">'17-19위험물제조소설치현황'!$A$1:$R$38</definedName>
    <definedName name="_xlnm.Print_Area" localSheetId="2">'17-1공무원총괄'!$A$1:$K$40</definedName>
    <definedName name="_xlnm.Print_Area" localSheetId="21">'17-20교통사고발생(자동차)'!$A$1:$T$39</definedName>
    <definedName name="_xlnm.Print_Area" localSheetId="22">'17-21자동차단속및처리'!$A$1:$AD$42</definedName>
    <definedName name="_xlnm.Print_Area" localSheetId="23">'17-22운전면허소지자'!$A$1:$L$17</definedName>
    <definedName name="_xlnm.Print_Area" localSheetId="3">'17-2도본청공무원'!$A$1:$AA$103</definedName>
    <definedName name="_xlnm.Print_Area" localSheetId="4">'17-3도의회,직속기관및사업소공무원'!$A$1:$AB$36</definedName>
    <definedName name="_xlnm.Print_Area" localSheetId="5">'17-4시군공무원'!$A$1:$S$39</definedName>
    <definedName name="_xlnm.Print_Area" localSheetId="6">'17-5읍면동공무원'!$A$1:$M$38</definedName>
    <definedName name="_xlnm.Print_Area" localSheetId="7">'17-6소방공무원'!$A$1:$U$38</definedName>
    <definedName name="_xlnm.Print_Area" localSheetId="8">'17-7 경찰공무원'!$A$1:$K$38</definedName>
    <definedName name="_xlnm.Print_Area" localSheetId="9">'17-8퇴직사유별공무원'!$A$1:$AB$26</definedName>
    <definedName name="_xlnm.Print_Area" localSheetId="10">'17-9화재발생'!$A$1:$Z$39</definedName>
  </definedNames>
  <calcPr calcId="162913"/>
</workbook>
</file>

<file path=xl/calcChain.xml><?xml version="1.0" encoding="utf-8"?>
<calcChain xmlns="http://schemas.openxmlformats.org/spreadsheetml/2006/main">
  <c r="H26" i="27" l="1"/>
  <c r="A26" i="27"/>
  <c r="Q26" i="27" s="1"/>
  <c r="C15" i="27"/>
  <c r="B15" i="27"/>
  <c r="A15" i="27"/>
  <c r="Q15" i="27" s="1"/>
  <c r="AA15" i="11" l="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AB15" i="11" s="1"/>
  <c r="C36" i="7" l="1"/>
  <c r="B36" i="7" s="1"/>
  <c r="C35" i="7"/>
  <c r="B35" i="7" s="1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 s="1"/>
  <c r="C23" i="7"/>
  <c r="B23" i="7" s="1"/>
  <c r="C22" i="7"/>
  <c r="B22" i="7"/>
  <c r="C21" i="7"/>
  <c r="B21" i="7" s="1"/>
  <c r="C20" i="7"/>
  <c r="B20" i="7" s="1"/>
  <c r="C19" i="7"/>
  <c r="B19" i="7"/>
  <c r="C18" i="7"/>
  <c r="B18" i="7" s="1"/>
  <c r="C17" i="7"/>
  <c r="B17" i="7"/>
  <c r="C16" i="7"/>
  <c r="B16" i="7"/>
  <c r="C15" i="7"/>
  <c r="B15" i="7" s="1"/>
  <c r="B14" i="7" s="1"/>
  <c r="L14" i="7"/>
  <c r="K14" i="7"/>
  <c r="J14" i="7"/>
  <c r="I14" i="7"/>
  <c r="H14" i="7"/>
  <c r="G14" i="7"/>
  <c r="F14" i="7"/>
  <c r="E14" i="7"/>
  <c r="D14" i="7"/>
  <c r="C14" i="7"/>
  <c r="E37" i="6"/>
  <c r="B37" i="6" s="1"/>
  <c r="E36" i="6"/>
  <c r="B36" i="6" s="1"/>
  <c r="E35" i="6"/>
  <c r="B35" i="6"/>
  <c r="E34" i="6"/>
  <c r="B34" i="6"/>
  <c r="E33" i="6"/>
  <c r="B33" i="6"/>
  <c r="E32" i="6"/>
  <c r="B32" i="6"/>
  <c r="E31" i="6"/>
  <c r="B31" i="6"/>
  <c r="E30" i="6"/>
  <c r="B30" i="6"/>
  <c r="E29" i="6"/>
  <c r="B29" i="6"/>
  <c r="E28" i="6"/>
  <c r="B28" i="6"/>
  <c r="E27" i="6"/>
  <c r="B27" i="6"/>
  <c r="E26" i="6"/>
  <c r="B26" i="6"/>
  <c r="E25" i="6"/>
  <c r="B25" i="6"/>
  <c r="E24" i="6"/>
  <c r="B24" i="6"/>
  <c r="E23" i="6"/>
  <c r="B23" i="6"/>
  <c r="E22" i="6"/>
  <c r="B22" i="6"/>
  <c r="E21" i="6"/>
  <c r="B21" i="6"/>
  <c r="E20" i="6"/>
  <c r="B20" i="6"/>
  <c r="E19" i="6"/>
  <c r="B19" i="6"/>
  <c r="E18" i="6"/>
  <c r="B18" i="6"/>
  <c r="E17" i="6"/>
  <c r="B17" i="6"/>
  <c r="E16" i="6"/>
  <c r="B16" i="6"/>
  <c r="B15" i="6" s="1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I33" i="35"/>
  <c r="B33" i="35"/>
  <c r="I32" i="35"/>
  <c r="B32" i="35"/>
  <c r="I31" i="35"/>
  <c r="B31" i="35"/>
  <c r="I30" i="35"/>
  <c r="B30" i="35"/>
  <c r="I29" i="35"/>
  <c r="B29" i="35"/>
  <c r="I28" i="35"/>
  <c r="B28" i="35"/>
  <c r="I27" i="35"/>
  <c r="B27" i="35"/>
  <c r="I26" i="35"/>
  <c r="B26" i="35"/>
  <c r="I25" i="35"/>
  <c r="B25" i="35"/>
  <c r="I24" i="35"/>
  <c r="B24" i="35"/>
  <c r="I23" i="35"/>
  <c r="B23" i="35"/>
  <c r="I22" i="35"/>
  <c r="B22" i="35"/>
  <c r="I21" i="35"/>
  <c r="B21" i="35"/>
  <c r="I20" i="35"/>
  <c r="B20" i="35"/>
  <c r="I19" i="35"/>
  <c r="B19" i="35"/>
  <c r="I18" i="35"/>
  <c r="B18" i="35"/>
  <c r="I17" i="35"/>
  <c r="B17" i="35"/>
  <c r="I16" i="35"/>
  <c r="I15" i="35" s="1"/>
  <c r="B16" i="35"/>
  <c r="B15" i="35" s="1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H15" i="35"/>
  <c r="G15" i="35"/>
  <c r="F15" i="35"/>
  <c r="E15" i="35"/>
  <c r="D15" i="35"/>
  <c r="C15" i="35"/>
  <c r="K101" i="39"/>
  <c r="D101" i="39"/>
  <c r="C101" i="39"/>
  <c r="K100" i="39"/>
  <c r="D100" i="39"/>
  <c r="C100" i="39"/>
  <c r="K99" i="39"/>
  <c r="D99" i="39"/>
  <c r="C99" i="39"/>
  <c r="K98" i="39"/>
  <c r="D98" i="39"/>
  <c r="C98" i="39"/>
  <c r="K97" i="39"/>
  <c r="D97" i="39"/>
  <c r="C97" i="39"/>
  <c r="K96" i="39"/>
  <c r="D96" i="39"/>
  <c r="C96" i="39"/>
  <c r="K95" i="39"/>
  <c r="D95" i="39"/>
  <c r="C95" i="39"/>
  <c r="K94" i="39"/>
  <c r="D94" i="39"/>
  <c r="C94" i="39"/>
  <c r="K93" i="39"/>
  <c r="D93" i="39"/>
  <c r="C93" i="39"/>
  <c r="K92" i="39"/>
  <c r="D92" i="39"/>
  <c r="C92" i="39"/>
  <c r="K91" i="39"/>
  <c r="D91" i="39"/>
  <c r="C91" i="39"/>
  <c r="K90" i="39"/>
  <c r="D90" i="39"/>
  <c r="C90" i="39"/>
  <c r="K89" i="39"/>
  <c r="D89" i="39"/>
  <c r="C89" i="39"/>
  <c r="K88" i="39"/>
  <c r="D88" i="39"/>
  <c r="C88" i="39"/>
  <c r="K87" i="39"/>
  <c r="D87" i="39"/>
  <c r="C87" i="39"/>
  <c r="K86" i="39"/>
  <c r="D86" i="39"/>
  <c r="C86" i="39"/>
  <c r="K85" i="39"/>
  <c r="D85" i="39"/>
  <c r="C85" i="39"/>
  <c r="K84" i="39"/>
  <c r="D84" i="39"/>
  <c r="C84" i="39"/>
  <c r="K83" i="39"/>
  <c r="D83" i="39"/>
  <c r="C83" i="39"/>
  <c r="K82" i="39"/>
  <c r="D82" i="39"/>
  <c r="C82" i="39"/>
  <c r="K81" i="39"/>
  <c r="D81" i="39"/>
  <c r="C81" i="39"/>
  <c r="K80" i="39"/>
  <c r="D80" i="39"/>
  <c r="C80" i="39"/>
  <c r="K79" i="39"/>
  <c r="D79" i="39"/>
  <c r="C79" i="39"/>
  <c r="K78" i="39"/>
  <c r="D78" i="39"/>
  <c r="C78" i="39"/>
  <c r="K77" i="39"/>
  <c r="D77" i="39"/>
  <c r="C77" i="39"/>
  <c r="K76" i="39"/>
  <c r="D76" i="39"/>
  <c r="C76" i="39"/>
  <c r="K75" i="39"/>
  <c r="D75" i="39"/>
  <c r="C75" i="39"/>
  <c r="K74" i="39"/>
  <c r="D74" i="39"/>
  <c r="C74" i="39"/>
  <c r="K73" i="39"/>
  <c r="D73" i="39"/>
  <c r="C73" i="39"/>
  <c r="K72" i="39"/>
  <c r="D72" i="39"/>
  <c r="C72" i="39"/>
  <c r="K71" i="39"/>
  <c r="D71" i="39"/>
  <c r="C71" i="39"/>
  <c r="K70" i="39"/>
  <c r="D70" i="39"/>
  <c r="C70" i="39"/>
  <c r="K69" i="39"/>
  <c r="D69" i="39"/>
  <c r="C69" i="39"/>
  <c r="K68" i="39"/>
  <c r="D68" i="39"/>
  <c r="C68" i="39"/>
  <c r="K67" i="39"/>
  <c r="D67" i="39"/>
  <c r="C67" i="39"/>
  <c r="K66" i="39"/>
  <c r="D66" i="39"/>
  <c r="C66" i="39"/>
  <c r="K65" i="39"/>
  <c r="D65" i="39"/>
  <c r="C65" i="39"/>
  <c r="K64" i="39"/>
  <c r="D64" i="39"/>
  <c r="C64" i="39"/>
  <c r="K63" i="39"/>
  <c r="D63" i="39"/>
  <c r="C63" i="39"/>
  <c r="K62" i="39"/>
  <c r="D62" i="39"/>
  <c r="C62" i="39"/>
  <c r="K61" i="39"/>
  <c r="D61" i="39"/>
  <c r="C61" i="39"/>
  <c r="K60" i="39"/>
  <c r="D60" i="39"/>
  <c r="C60" i="39"/>
  <c r="K59" i="39"/>
  <c r="D59" i="39"/>
  <c r="C59" i="39"/>
  <c r="K58" i="39"/>
  <c r="D58" i="39"/>
  <c r="C58" i="39"/>
  <c r="K45" i="39"/>
  <c r="D45" i="39"/>
  <c r="C45" i="39"/>
  <c r="K44" i="39"/>
  <c r="D44" i="39"/>
  <c r="C44" i="39"/>
  <c r="K43" i="39"/>
  <c r="D43" i="39"/>
  <c r="C43" i="39"/>
  <c r="K42" i="39"/>
  <c r="D42" i="39"/>
  <c r="C42" i="39"/>
  <c r="K41" i="39"/>
  <c r="D41" i="39"/>
  <c r="C41" i="39"/>
  <c r="K40" i="39"/>
  <c r="D40" i="39"/>
  <c r="C40" i="39"/>
  <c r="K39" i="39"/>
  <c r="D39" i="39"/>
  <c r="C39" i="39"/>
  <c r="K38" i="39"/>
  <c r="D38" i="39"/>
  <c r="C38" i="39"/>
  <c r="K37" i="39"/>
  <c r="D37" i="39"/>
  <c r="C37" i="39"/>
  <c r="K36" i="39"/>
  <c r="D36" i="39"/>
  <c r="C36" i="39"/>
  <c r="K35" i="39"/>
  <c r="D35" i="39"/>
  <c r="C35" i="39"/>
  <c r="K34" i="39"/>
  <c r="D34" i="39"/>
  <c r="C34" i="39"/>
  <c r="K33" i="39"/>
  <c r="D33" i="39"/>
  <c r="C33" i="39"/>
  <c r="K32" i="39"/>
  <c r="D32" i="39"/>
  <c r="C32" i="39"/>
  <c r="K31" i="39"/>
  <c r="D31" i="39"/>
  <c r="C31" i="39"/>
  <c r="K30" i="39"/>
  <c r="D30" i="39"/>
  <c r="C30" i="39"/>
  <c r="K29" i="39"/>
  <c r="D29" i="39"/>
  <c r="C29" i="39"/>
  <c r="K28" i="39"/>
  <c r="D28" i="39"/>
  <c r="C28" i="39"/>
  <c r="K27" i="39"/>
  <c r="D27" i="39"/>
  <c r="C27" i="39"/>
  <c r="K26" i="39"/>
  <c r="D26" i="39"/>
  <c r="C26" i="39"/>
  <c r="K25" i="39"/>
  <c r="D25" i="39"/>
  <c r="C25" i="39"/>
  <c r="K24" i="39"/>
  <c r="D24" i="39"/>
  <c r="C24" i="39"/>
  <c r="K23" i="39"/>
  <c r="D23" i="39"/>
  <c r="C23" i="39"/>
  <c r="K22" i="39"/>
  <c r="D22" i="39"/>
  <c r="C22" i="39"/>
  <c r="K21" i="39"/>
  <c r="D21" i="39"/>
  <c r="C21" i="39"/>
  <c r="K20" i="39"/>
  <c r="D20" i="39"/>
  <c r="C20" i="39"/>
  <c r="K19" i="39"/>
  <c r="D19" i="39"/>
  <c r="C19" i="39"/>
  <c r="K18" i="39"/>
  <c r="D18" i="39"/>
  <c r="C18" i="39"/>
  <c r="K17" i="39"/>
  <c r="D17" i="39"/>
  <c r="C17" i="39"/>
  <c r="K16" i="39"/>
  <c r="D16" i="39"/>
  <c r="C16" i="39"/>
  <c r="C15" i="39" s="1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A15" i="39"/>
  <c r="A14" i="39"/>
  <c r="AA13" i="39"/>
  <c r="AA14" i="39" s="1"/>
  <c r="AA15" i="39" s="1"/>
  <c r="C35" i="36"/>
  <c r="B35" i="36"/>
  <c r="C34" i="36"/>
  <c r="B34" i="36"/>
  <c r="C33" i="36"/>
  <c r="B33" i="36"/>
  <c r="C32" i="36"/>
  <c r="B32" i="36"/>
  <c r="C31" i="36"/>
  <c r="B31" i="36"/>
  <c r="C30" i="36"/>
  <c r="B30" i="36"/>
  <c r="C29" i="36"/>
  <c r="B29" i="36"/>
  <c r="C28" i="36"/>
  <c r="B28" i="36"/>
  <c r="C27" i="36"/>
  <c r="B27" i="36"/>
  <c r="C26" i="36"/>
  <c r="B26" i="36"/>
  <c r="C25" i="36"/>
  <c r="B25" i="36"/>
  <c r="C24" i="36"/>
  <c r="B24" i="36"/>
  <c r="B21" i="36" s="1"/>
  <c r="C23" i="36"/>
  <c r="B23" i="36"/>
  <c r="C22" i="36"/>
  <c r="B22" i="36"/>
  <c r="J21" i="36"/>
  <c r="I21" i="36"/>
  <c r="H21" i="36"/>
  <c r="G21" i="36"/>
  <c r="F21" i="36"/>
  <c r="E21" i="36"/>
  <c r="D21" i="36"/>
  <c r="C21" i="36"/>
  <c r="C20" i="36"/>
  <c r="B20" i="36"/>
  <c r="C19" i="36"/>
  <c r="B19" i="36"/>
  <c r="C18" i="36"/>
  <c r="B18" i="36"/>
  <c r="C17" i="36"/>
  <c r="B17" i="36"/>
  <c r="C16" i="36"/>
  <c r="B16" i="36"/>
  <c r="C15" i="36"/>
  <c r="C14" i="36" s="1"/>
  <c r="B15" i="36"/>
  <c r="J14" i="36"/>
  <c r="I14" i="36"/>
  <c r="H14" i="36"/>
  <c r="G14" i="36"/>
  <c r="F14" i="36"/>
  <c r="E14" i="36"/>
  <c r="D14" i="36"/>
  <c r="B14" i="36" l="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15" i="31"/>
  <c r="C16" i="31" l="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15" i="31"/>
  <c r="I34" i="38" l="1"/>
  <c r="C34" i="38"/>
  <c r="B34" i="38"/>
  <c r="I33" i="38"/>
  <c r="C33" i="38"/>
  <c r="B33" i="38"/>
  <c r="I32" i="38"/>
  <c r="C32" i="38"/>
  <c r="B32" i="38"/>
  <c r="I31" i="38"/>
  <c r="C31" i="38"/>
  <c r="B31" i="38"/>
  <c r="I30" i="38"/>
  <c r="C30" i="38"/>
  <c r="B30" i="38"/>
  <c r="I29" i="38"/>
  <c r="C29" i="38"/>
  <c r="B29" i="38"/>
  <c r="I28" i="38"/>
  <c r="C28" i="38"/>
  <c r="B28" i="38"/>
  <c r="I27" i="38"/>
  <c r="C27" i="38"/>
  <c r="B27" i="38"/>
  <c r="I26" i="38"/>
  <c r="C26" i="38"/>
  <c r="B26" i="38"/>
  <c r="I25" i="38"/>
  <c r="C25" i="38"/>
  <c r="B25" i="38"/>
  <c r="I24" i="38"/>
  <c r="C24" i="38"/>
  <c r="B24" i="38"/>
  <c r="I23" i="38"/>
  <c r="C23" i="38"/>
  <c r="B23" i="38"/>
  <c r="I22" i="38"/>
  <c r="C22" i="38"/>
  <c r="B22" i="38"/>
  <c r="I21" i="38"/>
  <c r="C21" i="38"/>
  <c r="B21" i="38"/>
  <c r="I20" i="38"/>
  <c r="C20" i="38"/>
  <c r="B20" i="38"/>
  <c r="I19" i="38"/>
  <c r="C19" i="38"/>
  <c r="B19" i="38"/>
  <c r="I18" i="38"/>
  <c r="C18" i="38"/>
  <c r="B18" i="38"/>
  <c r="I17" i="38"/>
  <c r="C17" i="38"/>
  <c r="B17" i="38"/>
  <c r="I16" i="38"/>
  <c r="C16" i="38"/>
  <c r="C15" i="38" s="1"/>
  <c r="B16" i="38"/>
  <c r="B15" i="38" s="1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A15" i="38"/>
  <c r="L34" i="37"/>
  <c r="D34" i="37"/>
  <c r="L33" i="37"/>
  <c r="D33" i="37"/>
  <c r="L32" i="37"/>
  <c r="D32" i="37"/>
  <c r="L31" i="37"/>
  <c r="D31" i="37"/>
  <c r="L30" i="37"/>
  <c r="D30" i="37"/>
  <c r="L29" i="37"/>
  <c r="D29" i="37"/>
  <c r="L28" i="37"/>
  <c r="D28" i="37"/>
  <c r="L27" i="37"/>
  <c r="D27" i="37"/>
  <c r="L26" i="37"/>
  <c r="D26" i="37"/>
  <c r="L25" i="37"/>
  <c r="D25" i="37"/>
  <c r="L24" i="37"/>
  <c r="D24" i="37"/>
  <c r="L23" i="37"/>
  <c r="D23" i="37"/>
  <c r="L22" i="37"/>
  <c r="D22" i="37"/>
  <c r="L21" i="37"/>
  <c r="D21" i="37"/>
  <c r="L20" i="37"/>
  <c r="D20" i="37"/>
  <c r="L19" i="37"/>
  <c r="D19" i="37"/>
  <c r="L18" i="37"/>
  <c r="D18" i="37"/>
  <c r="L17" i="37"/>
  <c r="D17" i="37"/>
  <c r="L16" i="37"/>
  <c r="D16" i="37"/>
  <c r="Q15" i="37"/>
  <c r="P15" i="37"/>
  <c r="O15" i="37"/>
  <c r="N15" i="37"/>
  <c r="M15" i="37"/>
  <c r="K15" i="37"/>
  <c r="J15" i="37"/>
  <c r="I15" i="37"/>
  <c r="H15" i="37"/>
  <c r="G15" i="37"/>
  <c r="F15" i="37"/>
  <c r="E15" i="37"/>
  <c r="C15" i="37"/>
  <c r="B15" i="37"/>
  <c r="A15" i="37"/>
  <c r="L15" i="37" l="1"/>
  <c r="D15" i="37"/>
  <c r="C34" i="8"/>
  <c r="B34" i="8" s="1"/>
  <c r="C35" i="8"/>
  <c r="B35" i="8" s="1"/>
  <c r="C36" i="8"/>
  <c r="B36" i="8" s="1"/>
  <c r="A14" i="36" l="1"/>
  <c r="K14" i="36" s="1"/>
  <c r="A15" i="35" l="1"/>
  <c r="AB15" i="35" s="1"/>
  <c r="AJ13" i="24" l="1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AK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C13" i="24"/>
  <c r="B13" i="24"/>
  <c r="C14" i="33" l="1"/>
  <c r="H14" i="33"/>
  <c r="C15" i="33"/>
  <c r="H15" i="33"/>
  <c r="B14" i="33" l="1"/>
  <c r="B15" i="33"/>
  <c r="I36" i="30" l="1"/>
  <c r="D36" i="30"/>
  <c r="I35" i="30"/>
  <c r="D35" i="30"/>
  <c r="I34" i="30"/>
  <c r="D34" i="30"/>
  <c r="B34" i="30" s="1"/>
  <c r="I33" i="30"/>
  <c r="D33" i="30"/>
  <c r="B33" i="30" s="1"/>
  <c r="I32" i="30"/>
  <c r="D32" i="30"/>
  <c r="I31" i="30"/>
  <c r="D31" i="30"/>
  <c r="B31" i="30" s="1"/>
  <c r="I30" i="30"/>
  <c r="D30" i="30"/>
  <c r="I29" i="30"/>
  <c r="D29" i="30"/>
  <c r="I28" i="30"/>
  <c r="D28" i="30"/>
  <c r="B28" i="30" s="1"/>
  <c r="I27" i="30"/>
  <c r="D27" i="30"/>
  <c r="B27" i="30" s="1"/>
  <c r="I26" i="30"/>
  <c r="D26" i="30"/>
  <c r="I25" i="30"/>
  <c r="D25" i="30"/>
  <c r="B25" i="30" s="1"/>
  <c r="I24" i="30"/>
  <c r="B24" i="30" s="1"/>
  <c r="D24" i="30"/>
  <c r="I23" i="30"/>
  <c r="D23" i="30"/>
  <c r="I22" i="30"/>
  <c r="D22" i="30"/>
  <c r="B22" i="30" s="1"/>
  <c r="I21" i="30"/>
  <c r="D21" i="30"/>
  <c r="B21" i="30" s="1"/>
  <c r="I20" i="30"/>
  <c r="D20" i="30"/>
  <c r="I19" i="30"/>
  <c r="D19" i="30"/>
  <c r="B19" i="30" s="1"/>
  <c r="I18" i="30"/>
  <c r="D18" i="30"/>
  <c r="I17" i="30"/>
  <c r="D17" i="30"/>
  <c r="I16" i="30"/>
  <c r="D16" i="30"/>
  <c r="I15" i="30"/>
  <c r="D15" i="30"/>
  <c r="B15" i="30" s="1"/>
  <c r="B18" i="30"/>
  <c r="B30" i="30"/>
  <c r="B36" i="30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17" i="22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B26" i="30" l="1"/>
  <c r="B32" i="30"/>
  <c r="B17" i="30"/>
  <c r="B23" i="30"/>
  <c r="B29" i="30"/>
  <c r="B35" i="30"/>
  <c r="B20" i="30"/>
  <c r="B16" i="30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C33" i="8"/>
  <c r="B33" i="8" s="1"/>
  <c r="D13" i="33" l="1"/>
  <c r="E13" i="33"/>
  <c r="G13" i="33"/>
  <c r="I13" i="33"/>
  <c r="J13" i="33"/>
  <c r="K13" i="33"/>
  <c r="H13" i="33"/>
  <c r="C13" i="33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16" i="31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15" i="29"/>
  <c r="C14" i="28"/>
  <c r="D14" i="28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C15" i="23"/>
  <c r="B15" i="23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16" i="21"/>
  <c r="N37" i="20"/>
  <c r="N36" i="20"/>
  <c r="N35" i="20"/>
  <c r="N34" i="20"/>
  <c r="N33" i="20"/>
  <c r="N32" i="20"/>
  <c r="N31" i="20"/>
  <c r="N30" i="20"/>
  <c r="N29" i="20"/>
  <c r="M29" i="20" s="1"/>
  <c r="N28" i="20"/>
  <c r="N27" i="20"/>
  <c r="M27" i="20" s="1"/>
  <c r="N26" i="20"/>
  <c r="N25" i="20"/>
  <c r="M25" i="20" s="1"/>
  <c r="N24" i="20"/>
  <c r="N23" i="20"/>
  <c r="N22" i="20"/>
  <c r="N21" i="20"/>
  <c r="M21" i="20" s="1"/>
  <c r="N20" i="20"/>
  <c r="N19" i="20"/>
  <c r="N18" i="20"/>
  <c r="N17" i="20"/>
  <c r="M17" i="20" s="1"/>
  <c r="N16" i="20"/>
  <c r="M30" i="2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G16" i="10"/>
  <c r="G17" i="10"/>
  <c r="B17" i="10" s="1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15" i="10"/>
  <c r="C15" i="10"/>
  <c r="E14" i="10"/>
  <c r="F14" i="10"/>
  <c r="H14" i="10"/>
  <c r="I14" i="10"/>
  <c r="J14" i="10"/>
  <c r="B33" i="10" l="1"/>
  <c r="B29" i="10"/>
  <c r="B25" i="10"/>
  <c r="B21" i="10"/>
  <c r="B32" i="10"/>
  <c r="B24" i="10"/>
  <c r="B16" i="10"/>
  <c r="B35" i="10"/>
  <c r="B31" i="10"/>
  <c r="B27" i="10"/>
  <c r="B23" i="10"/>
  <c r="B19" i="10"/>
  <c r="B36" i="10"/>
  <c r="B28" i="10"/>
  <c r="B20" i="10"/>
  <c r="B34" i="10"/>
  <c r="B30" i="10"/>
  <c r="B26" i="10"/>
  <c r="B22" i="10"/>
  <c r="B18" i="10"/>
  <c r="M24" i="20"/>
  <c r="M36" i="20"/>
  <c r="G14" i="10"/>
  <c r="M23" i="20"/>
  <c r="M35" i="20"/>
  <c r="M33" i="20"/>
  <c r="M37" i="20"/>
  <c r="M18" i="20"/>
  <c r="B14" i="28"/>
  <c r="B13" i="33"/>
  <c r="M19" i="20"/>
  <c r="M31" i="20"/>
  <c r="M16" i="20"/>
  <c r="M22" i="20"/>
  <c r="M28" i="20"/>
  <c r="M34" i="20"/>
  <c r="M20" i="20"/>
  <c r="M26" i="20"/>
  <c r="M32" i="20"/>
  <c r="C14" i="10"/>
  <c r="B15" i="10"/>
  <c r="B17" i="20" l="1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16" i="20"/>
  <c r="B14" i="10" l="1"/>
  <c r="C15" i="21"/>
  <c r="C14" i="23" l="1"/>
  <c r="D14" i="23"/>
  <c r="E14" i="23"/>
  <c r="F14" i="23"/>
  <c r="G14" i="23"/>
  <c r="H14" i="23"/>
  <c r="I14" i="23"/>
  <c r="J14" i="23"/>
  <c r="K14" i="23"/>
  <c r="B14" i="23"/>
  <c r="C15" i="32" l="1"/>
  <c r="D15" i="32"/>
  <c r="E15" i="32"/>
  <c r="F15" i="32"/>
  <c r="G15" i="32"/>
  <c r="H15" i="32"/>
  <c r="I15" i="32"/>
  <c r="J15" i="32"/>
  <c r="K15" i="32"/>
  <c r="L15" i="32"/>
  <c r="M15" i="32"/>
  <c r="N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M15" i="31"/>
  <c r="H15" i="31"/>
  <c r="B36" i="32" l="1"/>
  <c r="B37" i="32"/>
  <c r="B35" i="32" l="1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B14" i="30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U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B14" i="29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B16" i="22"/>
  <c r="D15" i="21"/>
  <c r="E15" i="21"/>
  <c r="F15" i="21"/>
  <c r="G15" i="21"/>
  <c r="H15" i="21"/>
  <c r="I15" i="21"/>
  <c r="J15" i="21"/>
  <c r="K15" i="21"/>
  <c r="L15" i="21"/>
  <c r="M15" i="21"/>
  <c r="B15" i="21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W15" i="20"/>
  <c r="B15" i="20"/>
  <c r="B34" i="32" l="1"/>
  <c r="B33" i="32" l="1"/>
  <c r="L14" i="23"/>
  <c r="A14" i="23"/>
  <c r="V16" i="22"/>
  <c r="A16" i="22"/>
  <c r="N15" i="21"/>
  <c r="A15" i="21"/>
  <c r="Z15" i="20"/>
  <c r="A15" i="20"/>
  <c r="B32" i="32" l="1"/>
  <c r="B31" i="32" l="1"/>
  <c r="C17" i="8"/>
  <c r="B17" i="8" s="1"/>
  <c r="C18" i="8"/>
  <c r="B18" i="8" s="1"/>
  <c r="C19" i="8"/>
  <c r="B19" i="8" s="1"/>
  <c r="C20" i="8"/>
  <c r="B20" i="8" s="1"/>
  <c r="C21" i="8"/>
  <c r="B21" i="8" s="1"/>
  <c r="C22" i="8"/>
  <c r="B22" i="8" s="1"/>
  <c r="C23" i="8"/>
  <c r="B23" i="8" s="1"/>
  <c r="C24" i="8"/>
  <c r="B24" i="8" s="1"/>
  <c r="C25" i="8"/>
  <c r="B25" i="8" s="1"/>
  <c r="C26" i="8"/>
  <c r="B26" i="8" s="1"/>
  <c r="C27" i="8"/>
  <c r="B27" i="8" s="1"/>
  <c r="C28" i="8"/>
  <c r="B28" i="8" s="1"/>
  <c r="C29" i="8"/>
  <c r="B29" i="8" s="1"/>
  <c r="C30" i="8"/>
  <c r="B30" i="8" s="1"/>
  <c r="C31" i="8"/>
  <c r="B31" i="8" s="1"/>
  <c r="C32" i="8"/>
  <c r="B32" i="8" s="1"/>
  <c r="C16" i="8"/>
  <c r="B16" i="8" l="1"/>
  <c r="B15" i="8" s="1"/>
  <c r="C15" i="8"/>
  <c r="B30" i="32"/>
  <c r="B29" i="32" l="1"/>
  <c r="B28" i="32" l="1"/>
  <c r="B27" i="32" l="1"/>
  <c r="B26" i="32" l="1"/>
  <c r="L13" i="33"/>
  <c r="A13" i="33"/>
  <c r="AD15" i="32"/>
  <c r="A15" i="32"/>
  <c r="S15" i="31"/>
  <c r="R15" i="31"/>
  <c r="Q15" i="31"/>
  <c r="P15" i="31"/>
  <c r="O15" i="31"/>
  <c r="N15" i="31"/>
  <c r="L15" i="31"/>
  <c r="K15" i="31"/>
  <c r="J15" i="31"/>
  <c r="I15" i="31"/>
  <c r="F15" i="31"/>
  <c r="D15" i="31"/>
  <c r="B15" i="31"/>
  <c r="T15" i="31"/>
  <c r="A15" i="31"/>
  <c r="R14" i="30"/>
  <c r="A14" i="30"/>
  <c r="AJ14" i="29"/>
  <c r="T14" i="29"/>
  <c r="S14" i="29"/>
  <c r="A14" i="29"/>
  <c r="E14" i="28"/>
  <c r="N14" i="28"/>
  <c r="M14" i="28"/>
  <c r="L14" i="28"/>
  <c r="K14" i="28"/>
  <c r="J14" i="28"/>
  <c r="H14" i="28"/>
  <c r="G14" i="28"/>
  <c r="F14" i="28"/>
  <c r="O14" i="28"/>
  <c r="A14" i="28"/>
  <c r="BG13" i="24"/>
  <c r="AI13" i="24"/>
  <c r="AH13" i="24"/>
  <c r="A13" i="24"/>
  <c r="B25" i="32" l="1"/>
  <c r="I14" i="28"/>
  <c r="B24" i="32" l="1"/>
  <c r="A14" i="10"/>
  <c r="K14" i="10" s="1"/>
  <c r="A15" i="8"/>
  <c r="U15" i="8" s="1"/>
  <c r="B23" i="32" l="1"/>
  <c r="A14" i="7"/>
  <c r="M14" i="7" s="1"/>
  <c r="A15" i="6"/>
  <c r="S15" i="6" s="1"/>
  <c r="B22" i="32" l="1"/>
  <c r="B21" i="32" l="1"/>
  <c r="B20" i="32" l="1"/>
  <c r="B19" i="32" l="1"/>
  <c r="B18" i="32" l="1"/>
  <c r="B17" i="32" l="1"/>
  <c r="B16" i="32" l="1"/>
  <c r="B15" i="32" s="1"/>
  <c r="O15" i="32"/>
</calcChain>
</file>

<file path=xl/sharedStrings.xml><?xml version="1.0" encoding="utf-8"?>
<sst xmlns="http://schemas.openxmlformats.org/spreadsheetml/2006/main" count="2624" uniqueCount="1355">
  <si>
    <t>Government Employees of Si and Gun</t>
  </si>
  <si>
    <t>Source : Administration Division</t>
  </si>
  <si>
    <t>Jeonnam Provincial Junior College</t>
  </si>
  <si>
    <t>Government Employees of Head Office</t>
  </si>
  <si>
    <t>Local Officials Training Institute</t>
  </si>
  <si>
    <t>Agricultural Technology Research &amp; Extension Services</t>
  </si>
  <si>
    <t>Facilities Subject to Fire-fighting Regulation(Cont'd)</t>
  </si>
  <si>
    <t>Government Employees of Eup, Myeon and Dong</t>
  </si>
  <si>
    <t>Government Employees by Cause of Retirement</t>
  </si>
  <si>
    <t>Yeongsanho Tourism &amp; Agricultural Museum</t>
  </si>
  <si>
    <t>Government Employees of Head Office(Cont'd)</t>
  </si>
  <si>
    <t>Innovative City Construction Support Team</t>
  </si>
  <si>
    <t>Environment Friendly Agriculture Division</t>
  </si>
  <si>
    <t xml:space="preserve">  Facilities Subject to Fire-fighting Regulation</t>
  </si>
  <si>
    <t>Land Management Division</t>
  </si>
  <si>
    <t>Health &amp; Welfare  Bureau</t>
  </si>
  <si>
    <t>Provincial
police agency</t>
  </si>
  <si>
    <t>Performance of EMS Activity</t>
  </si>
  <si>
    <t>Damage from Storms and Floods</t>
  </si>
  <si>
    <t>Summary of Government Employees</t>
  </si>
  <si>
    <t>Provincial council, direct or</t>
  </si>
  <si>
    <t>Road Safety Management Office</t>
  </si>
  <si>
    <t>Traffic Accidents(Automobile)</t>
  </si>
  <si>
    <t>Fire-fighting Equipment(Cont'd)</t>
  </si>
  <si>
    <t>Forestry Environmental Research Center</t>
  </si>
  <si>
    <t>Number of first-aid patients by type</t>
  </si>
  <si>
    <t>Gwangyang Free Economic zone Authority</t>
  </si>
  <si>
    <t>affiliated agencies</t>
  </si>
  <si>
    <t xml:space="preserve">   Research officer</t>
  </si>
  <si>
    <t>Retirement Reason</t>
  </si>
  <si>
    <t xml:space="preserve">Broadcasting and </t>
  </si>
  <si>
    <t>Hwasun Police Sta.</t>
  </si>
  <si>
    <t>Amount of damage</t>
  </si>
  <si>
    <t xml:space="preserve"> Yeonggwang-gun </t>
  </si>
  <si>
    <t>Requested dismissal</t>
  </si>
  <si>
    <t>Public facilities</t>
  </si>
  <si>
    <t>service facilities</t>
  </si>
  <si>
    <t>Wando Police Sta.</t>
  </si>
  <si>
    <t>Military Facilities</t>
  </si>
  <si>
    <t>Mokpo Police Sta.</t>
  </si>
  <si>
    <t>Haenam Police Sta.</t>
  </si>
  <si>
    <t>property damaged</t>
  </si>
  <si>
    <t>Authority dismissal</t>
  </si>
  <si>
    <t>Beforehand retire</t>
  </si>
  <si>
    <t>Yeongam Police Sta.</t>
  </si>
  <si>
    <t>Boseong Police Sta.</t>
  </si>
  <si>
    <t>Per 100 thousand</t>
  </si>
  <si>
    <t>Safety action</t>
  </si>
  <si>
    <t xml:space="preserve">   Researcher</t>
  </si>
  <si>
    <t xml:space="preserve"> Suncheon-si </t>
  </si>
  <si>
    <t>No. of victims</t>
  </si>
  <si>
    <t>distribution</t>
  </si>
  <si>
    <t xml:space="preserve">    2nd grade</t>
  </si>
  <si>
    <t xml:space="preserve"> Hwasun-gun </t>
  </si>
  <si>
    <t>EMS activities</t>
  </si>
  <si>
    <t>Fire station</t>
  </si>
  <si>
    <t xml:space="preserve">Correction and </t>
  </si>
  <si>
    <t>Fire Station</t>
  </si>
  <si>
    <t>Fire  Incidents</t>
  </si>
  <si>
    <t>Environmental</t>
  </si>
  <si>
    <t xml:space="preserve">    5th grade</t>
  </si>
  <si>
    <t>2. 도 본 청 공 무 원</t>
  </si>
  <si>
    <t>Fire incident</t>
  </si>
  <si>
    <t>Facilities for</t>
  </si>
  <si>
    <t xml:space="preserve">    3rd grade</t>
  </si>
  <si>
    <t>Yeonggwang-gun</t>
  </si>
  <si>
    <t xml:space="preserve"> Boseong-gun </t>
  </si>
  <si>
    <t xml:space="preserve"> Gangjin-gun </t>
  </si>
  <si>
    <t>Farming land</t>
  </si>
  <si>
    <t xml:space="preserve"> Goheung-gun </t>
  </si>
  <si>
    <t>Weed burning</t>
  </si>
  <si>
    <t>Police Station</t>
  </si>
  <si>
    <t>Communication</t>
  </si>
  <si>
    <t>Gwangyang-si</t>
  </si>
  <si>
    <t>구 급 환 자  유 형 별</t>
  </si>
  <si>
    <t>Honorary retire</t>
  </si>
  <si>
    <t>Traumatic shock</t>
  </si>
  <si>
    <t>Professional</t>
  </si>
  <si>
    <t>Per 10 thousand</t>
  </si>
  <si>
    <t xml:space="preserve"> Gwangyang-si </t>
  </si>
  <si>
    <t xml:space="preserve"> Gokseong-gun </t>
  </si>
  <si>
    <t xml:space="preserve">    8th grade</t>
  </si>
  <si>
    <t xml:space="preserve">    6th grade</t>
  </si>
  <si>
    <t xml:space="preserve">    4th grade</t>
  </si>
  <si>
    <t xml:space="preserve">    9th grade</t>
  </si>
  <si>
    <t xml:space="preserve"> Jangseong-gun </t>
  </si>
  <si>
    <t>Motor vehicle</t>
  </si>
  <si>
    <t xml:space="preserve">    7th grade</t>
  </si>
  <si>
    <t>6. 소 방 공 무 원</t>
  </si>
  <si>
    <t>Police 
office</t>
  </si>
  <si>
    <t xml:space="preserve">Seoul Office </t>
  </si>
  <si>
    <t xml:space="preserve">Electricity </t>
  </si>
  <si>
    <t>Gokseong-gun</t>
  </si>
  <si>
    <t xml:space="preserve">Animal, plant </t>
  </si>
  <si>
    <t>Forest Fires</t>
  </si>
  <si>
    <t>Budget Office</t>
  </si>
  <si>
    <t xml:space="preserve"> Hampyeong-gun </t>
  </si>
  <si>
    <t>Retire for age</t>
  </si>
  <si>
    <t xml:space="preserve"> Haenam-gun </t>
  </si>
  <si>
    <t xml:space="preserve"> Damyang-gun </t>
  </si>
  <si>
    <t>Hampyeong-gun</t>
  </si>
  <si>
    <t xml:space="preserve">    1st grade</t>
  </si>
  <si>
    <t>Police 
station</t>
  </si>
  <si>
    <t>Hypertension</t>
  </si>
  <si>
    <t xml:space="preserve"> Shinan-gun </t>
  </si>
  <si>
    <t>Jangseong-gun</t>
  </si>
  <si>
    <t xml:space="preserve"> Yeongam-gun </t>
  </si>
  <si>
    <t>Jangheung-gun</t>
  </si>
  <si>
    <t xml:space="preserve"> Jangheung-gun </t>
  </si>
  <si>
    <t>Government Employees of Provincial Council, Direct or Affiliated Agencies</t>
  </si>
  <si>
    <t>35m</t>
  </si>
  <si>
    <t>주택</t>
  </si>
  <si>
    <t>창고</t>
  </si>
  <si>
    <t>불 량</t>
  </si>
  <si>
    <t>즉 심</t>
  </si>
  <si>
    <t>영광군</t>
  </si>
  <si>
    <t>중앙선</t>
  </si>
  <si>
    <t>인원수</t>
  </si>
  <si>
    <t>전문직</t>
  </si>
  <si>
    <t>사고</t>
  </si>
  <si>
    <t>적 재</t>
  </si>
  <si>
    <t>3rd</t>
  </si>
  <si>
    <t>임야</t>
  </si>
  <si>
    <t>구례군</t>
  </si>
  <si>
    <t>누출</t>
  </si>
  <si>
    <t>신안군</t>
  </si>
  <si>
    <t>50m</t>
  </si>
  <si>
    <t>정 비</t>
  </si>
  <si>
    <t>학교</t>
  </si>
  <si>
    <t>승합차</t>
  </si>
  <si>
    <t>해남군</t>
  </si>
  <si>
    <t>교원직</t>
  </si>
  <si>
    <t>옥 내</t>
  </si>
  <si>
    <t>기타</t>
  </si>
  <si>
    <t>일반</t>
  </si>
  <si>
    <t>장흥군</t>
  </si>
  <si>
    <t>지도직</t>
  </si>
  <si>
    <t>8th</t>
  </si>
  <si>
    <t>영 업</t>
  </si>
  <si>
    <t>(명)</t>
  </si>
  <si>
    <t>인원</t>
  </si>
  <si>
    <t>별정직</t>
  </si>
  <si>
    <t>처 분</t>
  </si>
  <si>
    <t>시설</t>
  </si>
  <si>
    <t>일반직</t>
  </si>
  <si>
    <t>함평군</t>
  </si>
  <si>
    <t xml:space="preserve">문화 </t>
  </si>
  <si>
    <t>사망</t>
  </si>
  <si>
    <t>이 송</t>
  </si>
  <si>
    <t>당뇨</t>
  </si>
  <si>
    <t>경력관</t>
  </si>
  <si>
    <t>4th</t>
  </si>
  <si>
    <t>부동산</t>
  </si>
  <si>
    <t>추 월</t>
  </si>
  <si>
    <t>사업용</t>
  </si>
  <si>
    <t>의료</t>
  </si>
  <si>
    <t>기숙사</t>
  </si>
  <si>
    <t>여</t>
  </si>
  <si>
    <t>정 원</t>
  </si>
  <si>
    <t>합계</t>
  </si>
  <si>
    <t>2nd</t>
  </si>
  <si>
    <t>7th</t>
  </si>
  <si>
    <t>보성군</t>
  </si>
  <si>
    <t>27m</t>
  </si>
  <si>
    <t>가스</t>
  </si>
  <si>
    <t>음 주</t>
  </si>
  <si>
    <t>완도군</t>
  </si>
  <si>
    <t>공장</t>
  </si>
  <si>
    <t>고위</t>
  </si>
  <si>
    <t>아파트</t>
  </si>
  <si>
    <t>통 고</t>
  </si>
  <si>
    <t>소방위</t>
  </si>
  <si>
    <t>1st</t>
  </si>
  <si>
    <t>미착용</t>
  </si>
  <si>
    <t>9th</t>
  </si>
  <si>
    <t>Bus</t>
  </si>
  <si>
    <t>건널목</t>
  </si>
  <si>
    <t>안 전</t>
  </si>
  <si>
    <t>46m</t>
  </si>
  <si>
    <t>농경지</t>
  </si>
  <si>
    <t>관광과</t>
  </si>
  <si>
    <t>5th</t>
  </si>
  <si>
    <t>여수시</t>
  </si>
  <si>
    <t>소방서</t>
  </si>
  <si>
    <t>대 수</t>
  </si>
  <si>
    <t>불 법</t>
  </si>
  <si>
    <t>판매</t>
  </si>
  <si>
    <t>소방령</t>
  </si>
  <si>
    <t>회 전</t>
  </si>
  <si>
    <t>화순군</t>
  </si>
  <si>
    <t>ger</t>
  </si>
  <si>
    <t>Gas</t>
  </si>
  <si>
    <t>경찰서</t>
  </si>
  <si>
    <t>주 유</t>
  </si>
  <si>
    <t>원동기</t>
  </si>
  <si>
    <t>처리실</t>
  </si>
  <si>
    <t>경감액</t>
  </si>
  <si>
    <t>승강기</t>
  </si>
  <si>
    <t>40m</t>
  </si>
  <si>
    <t>동산</t>
  </si>
  <si>
    <t>단독</t>
  </si>
  <si>
    <t>to</t>
  </si>
  <si>
    <t>차대차</t>
  </si>
  <si>
    <t>차 로</t>
  </si>
  <si>
    <t>숙박</t>
  </si>
  <si>
    <t>계</t>
  </si>
  <si>
    <t>소방사</t>
  </si>
  <si>
    <t>45m</t>
  </si>
  <si>
    <t>음식점</t>
  </si>
  <si>
    <t>소방교</t>
  </si>
  <si>
    <t>지도관</t>
  </si>
  <si>
    <t>작업장</t>
  </si>
  <si>
    <t>무면허</t>
  </si>
  <si>
    <t>구 조</t>
  </si>
  <si>
    <t>연구관</t>
  </si>
  <si>
    <t>교통</t>
  </si>
  <si>
    <t>위험물</t>
  </si>
  <si>
    <t>안전띠</t>
  </si>
  <si>
    <t>지도사</t>
  </si>
  <si>
    <t>연구사</t>
  </si>
  <si>
    <t>무안군</t>
  </si>
  <si>
    <t>일 반</t>
  </si>
  <si>
    <t>판 매</t>
  </si>
  <si>
    <t>업무</t>
  </si>
  <si>
    <t>Non</t>
  </si>
  <si>
    <t>시군별</t>
  </si>
  <si>
    <t>52m</t>
  </si>
  <si>
    <t>건</t>
  </si>
  <si>
    <t>화학적</t>
  </si>
  <si>
    <t>승용차</t>
  </si>
  <si>
    <t>문화재</t>
  </si>
  <si>
    <t>조 치</t>
  </si>
  <si>
    <t>위 반</t>
  </si>
  <si>
    <t>소방감</t>
  </si>
  <si>
    <t>순천시</t>
  </si>
  <si>
    <t>영암군</t>
  </si>
  <si>
    <t>피해액</t>
  </si>
  <si>
    <t>55m</t>
  </si>
  <si>
    <t>담양군</t>
  </si>
  <si>
    <t>둔상</t>
  </si>
  <si>
    <t>서비스</t>
  </si>
  <si>
    <t>…</t>
  </si>
  <si>
    <t>소방경</t>
  </si>
  <si>
    <t>자연적</t>
  </si>
  <si>
    <t>기계적</t>
  </si>
  <si>
    <t>강진군</t>
  </si>
  <si>
    <t>제조소</t>
  </si>
  <si>
    <t>32m</t>
  </si>
  <si>
    <t>기 타</t>
  </si>
  <si>
    <t>총 계</t>
  </si>
  <si>
    <t xml:space="preserve"> </t>
  </si>
  <si>
    <t>고혈압</t>
  </si>
  <si>
    <t>광양시</t>
  </si>
  <si>
    <t>44m</t>
  </si>
  <si>
    <t>소방정</t>
  </si>
  <si>
    <t>위락</t>
  </si>
  <si>
    <t>남</t>
  </si>
  <si>
    <t>특정직</t>
  </si>
  <si>
    <t>종교</t>
  </si>
  <si>
    <t>오락</t>
  </si>
  <si>
    <t>2급</t>
  </si>
  <si>
    <t>건 수</t>
  </si>
  <si>
    <t>41m</t>
  </si>
  <si>
    <t>세대수</t>
  </si>
  <si>
    <t>옥 외</t>
  </si>
  <si>
    <t>진도군</t>
  </si>
  <si>
    <t>운송</t>
  </si>
  <si>
    <t>인 명</t>
  </si>
  <si>
    <t>소방장</t>
  </si>
  <si>
    <t>이륜차</t>
  </si>
  <si>
    <t>지하가</t>
  </si>
  <si>
    <t>나주시</t>
  </si>
  <si>
    <t>운 전</t>
  </si>
  <si>
    <t>기타직</t>
  </si>
  <si>
    <t>지하구</t>
  </si>
  <si>
    <t>부상</t>
  </si>
  <si>
    <t>장성군</t>
  </si>
  <si>
    <t>연구직</t>
  </si>
  <si>
    <t>6th</t>
  </si>
  <si>
    <t>소방직</t>
  </si>
  <si>
    <t>신 호</t>
  </si>
  <si>
    <t>면적</t>
  </si>
  <si>
    <t>입 건</t>
  </si>
  <si>
    <t>목포시</t>
  </si>
  <si>
    <t>car</t>
  </si>
  <si>
    <t>전기적</t>
  </si>
  <si>
    <t>근린</t>
  </si>
  <si>
    <t>곡성군</t>
  </si>
  <si>
    <t>정무직</t>
  </si>
  <si>
    <t>고흥군</t>
  </si>
  <si>
    <t>공동</t>
  </si>
  <si>
    <t>이재민</t>
  </si>
  <si>
    <t>속 도</t>
  </si>
  <si>
    <t>부주의</t>
  </si>
  <si>
    <t>연   별</t>
  </si>
  <si>
    <t>순천경찰서</t>
  </si>
  <si>
    <t>youth</t>
  </si>
  <si>
    <t>보건환경연구원</t>
  </si>
  <si>
    <t>belt</t>
  </si>
  <si>
    <t>나주소방서</t>
  </si>
  <si>
    <t>소  형</t>
  </si>
  <si>
    <t xml:space="preserve"> house</t>
  </si>
  <si>
    <t>Movable</t>
  </si>
  <si>
    <t>함평경찰서</t>
  </si>
  <si>
    <t>Truck</t>
  </si>
  <si>
    <t>재산피해</t>
  </si>
  <si>
    <t>이재민수</t>
  </si>
  <si>
    <t>Passen-</t>
  </si>
  <si>
    <t>및 집회시설</t>
  </si>
  <si>
    <t>일반병원</t>
  </si>
  <si>
    <t>화  재</t>
  </si>
  <si>
    <t>건  수</t>
  </si>
  <si>
    <t>나주경찰서</t>
  </si>
  <si>
    <t>발화요인</t>
  </si>
  <si>
    <t>옥외탱크</t>
  </si>
  <si>
    <t>침  범</t>
  </si>
  <si>
    <t>Advisor</t>
  </si>
  <si>
    <t>Cases</t>
  </si>
  <si>
    <t>신고건수</t>
  </si>
  <si>
    <t>Gender</t>
  </si>
  <si>
    <t>Injury</t>
  </si>
  <si>
    <t>이송건수</t>
  </si>
  <si>
    <t>Land</t>
  </si>
  <si>
    <t>경찰서별</t>
  </si>
  <si>
    <t>생활시설</t>
  </si>
  <si>
    <t>(폭발)</t>
  </si>
  <si>
    <t>Injured</t>
  </si>
  <si>
    <t>captain</t>
  </si>
  <si>
    <t>동부지역본부</t>
  </si>
  <si>
    <t>방화의심</t>
  </si>
  <si>
    <t>fighter</t>
  </si>
  <si>
    <t>여수소방서</t>
  </si>
  <si>
    <t>입산자 실화</t>
  </si>
  <si>
    <t>직권면직</t>
  </si>
  <si>
    <t>징계퇴직</t>
  </si>
  <si>
    <t xml:space="preserve"> Mokpo</t>
  </si>
  <si>
    <t>Illegal</t>
  </si>
  <si>
    <t>Deputy</t>
  </si>
  <si>
    <t>해양수산과학원</t>
  </si>
  <si>
    <t>해양수산국</t>
  </si>
  <si>
    <t>당연퇴직</t>
  </si>
  <si>
    <t>전  문</t>
  </si>
  <si>
    <t>도로교통사고</t>
  </si>
  <si>
    <t>운수시설</t>
  </si>
  <si>
    <t>영광경찰서</t>
  </si>
  <si>
    <t>암반탱크</t>
  </si>
  <si>
    <t>Arson</t>
  </si>
  <si>
    <t>vehicle</t>
  </si>
  <si>
    <t>Over</t>
  </si>
  <si>
    <t>사 유 별</t>
  </si>
  <si>
    <t>창고시설</t>
  </si>
  <si>
    <t>(특수차)</t>
  </si>
  <si>
    <t>secuted</t>
  </si>
  <si>
    <t>Rescue</t>
  </si>
  <si>
    <t>ment</t>
  </si>
  <si>
    <t>관광휴게시설</t>
  </si>
  <si>
    <t>Motor</t>
  </si>
  <si>
    <t xml:space="preserve"> 관련시설</t>
  </si>
  <si>
    <t>지하탱크</t>
  </si>
  <si>
    <t>officer</t>
  </si>
  <si>
    <t>담양소방서</t>
  </si>
  <si>
    <t>특  수</t>
  </si>
  <si>
    <t>Non-</t>
  </si>
  <si>
    <t>River</t>
  </si>
  <si>
    <t>구례경찰서</t>
  </si>
  <si>
    <t>추락/낙상</t>
  </si>
  <si>
    <t>Unknown</t>
  </si>
  <si>
    <t>소방관서</t>
  </si>
  <si>
    <t>해남경찰서</t>
  </si>
  <si>
    <t>Lodging</t>
  </si>
  <si>
    <t>구 조인 원</t>
  </si>
  <si>
    <t>방송통신시설</t>
  </si>
  <si>
    <t>도립도서관</t>
  </si>
  <si>
    <t>환경오염</t>
  </si>
  <si>
    <t xml:space="preserve"> Naju</t>
  </si>
  <si>
    <t>Marine</t>
  </si>
  <si>
    <t>차량단독</t>
  </si>
  <si>
    <t>옥내탱크</t>
  </si>
  <si>
    <t>강진경찰서</t>
  </si>
  <si>
    <t>직 종 별</t>
  </si>
  <si>
    <t>Class</t>
  </si>
  <si>
    <t>Special</t>
  </si>
  <si>
    <t>Speed</t>
  </si>
  <si>
    <t>소방준감</t>
  </si>
  <si>
    <t>Senior</t>
  </si>
  <si>
    <t>친환경농업과</t>
  </si>
  <si>
    <t>cher-</t>
  </si>
  <si>
    <t>출  동</t>
  </si>
  <si>
    <t>공무원단</t>
  </si>
  <si>
    <t>Fall</t>
  </si>
  <si>
    <t>농업기술원</t>
  </si>
  <si>
    <t>halls</t>
  </si>
  <si>
    <t>Pro-</t>
  </si>
  <si>
    <t>tank</t>
  </si>
  <si>
    <t>대  형</t>
  </si>
  <si>
    <t>Trans-</t>
  </si>
  <si>
    <t>사고부상</t>
  </si>
  <si>
    <t>여수경찰서</t>
  </si>
  <si>
    <t>arcade</t>
  </si>
  <si>
    <t>limit</t>
  </si>
  <si>
    <t>cycle</t>
  </si>
  <si>
    <t>ional</t>
  </si>
  <si>
    <t>ground</t>
  </si>
  <si>
    <t>Complex</t>
  </si>
  <si>
    <t>예산담당관실</t>
  </si>
  <si>
    <t>18.5m</t>
  </si>
  <si>
    <t>cases</t>
  </si>
  <si>
    <t>무안경찰서</t>
  </si>
  <si>
    <t>유·도선</t>
  </si>
  <si>
    <t>의용소방대원</t>
  </si>
  <si>
    <t>장성경찰서</t>
  </si>
  <si>
    <t>순천소방서</t>
  </si>
  <si>
    <t>의원면직</t>
  </si>
  <si>
    <t>의회사무처</t>
  </si>
  <si>
    <t>Vehicle</t>
  </si>
  <si>
    <t>Under-</t>
  </si>
  <si>
    <t>광양경찰서</t>
  </si>
  <si>
    <t>곡성경찰서</t>
  </si>
  <si>
    <t>노유자시설</t>
  </si>
  <si>
    <t>Medical</t>
  </si>
  <si>
    <t>위락시설</t>
  </si>
  <si>
    <t>연    별</t>
  </si>
  <si>
    <t>감사관실</t>
  </si>
  <si>
    <t>방   화</t>
  </si>
  <si>
    <t>Traffic</t>
  </si>
  <si>
    <t>Notice</t>
  </si>
  <si>
    <t>이재가구수</t>
  </si>
  <si>
    <t>license</t>
  </si>
  <si>
    <t>종교시설</t>
  </si>
  <si>
    <t>Fueral</t>
  </si>
  <si>
    <t>인명피해</t>
  </si>
  <si>
    <t>장흥경찰서</t>
  </si>
  <si>
    <t>광양소방서</t>
  </si>
  <si>
    <t>영암경찰서</t>
  </si>
  <si>
    <t>고흥경찰서</t>
  </si>
  <si>
    <t>Area</t>
  </si>
  <si>
    <t>방화명확</t>
  </si>
  <si>
    <t>철  도</t>
  </si>
  <si>
    <t>허위 등)</t>
  </si>
  <si>
    <t>동물 및 식물</t>
  </si>
  <si>
    <t>Barge</t>
  </si>
  <si>
    <t>조기퇴직</t>
  </si>
  <si>
    <t>및 처리시설</t>
  </si>
  <si>
    <t>대변인실</t>
  </si>
  <si>
    <t>수산유통가공과</t>
  </si>
  <si>
    <t>구조인원</t>
  </si>
  <si>
    <t>Busi-</t>
  </si>
  <si>
    <t>(자체처리,</t>
  </si>
  <si>
    <t>화  물</t>
  </si>
  <si>
    <t>완도경찰서</t>
  </si>
  <si>
    <t>진도경찰서</t>
  </si>
  <si>
    <t>기  계</t>
  </si>
  <si>
    <t>사업소 포함)</t>
  </si>
  <si>
    <t>ness</t>
  </si>
  <si>
    <t>수련시설</t>
  </si>
  <si>
    <t>고속도로순찰대</t>
  </si>
  <si>
    <t>Drunk</t>
  </si>
  <si>
    <t>소방서별</t>
  </si>
  <si>
    <t>grade</t>
  </si>
  <si>
    <t>소방본부</t>
  </si>
  <si>
    <t>고위공무원</t>
  </si>
  <si>
    <t>숙박시설</t>
  </si>
  <si>
    <t>업무시설</t>
  </si>
  <si>
    <t>Death</t>
  </si>
  <si>
    <t>보건복지국</t>
  </si>
  <si>
    <t>발전시설</t>
  </si>
  <si>
    <t>복합건축물</t>
  </si>
  <si>
    <t>Reser</t>
  </si>
  <si>
    <t>보성소방서</t>
  </si>
  <si>
    <t>운동시설</t>
  </si>
  <si>
    <t>묘지관련시설</t>
  </si>
  <si>
    <t>토지관리과</t>
  </si>
  <si>
    <t>수  난</t>
  </si>
  <si>
    <t>문화예술과</t>
  </si>
  <si>
    <t>정책기획관실</t>
  </si>
  <si>
    <t>보  통</t>
  </si>
  <si>
    <t>Simple</t>
  </si>
  <si>
    <t>논밭두렁</t>
  </si>
  <si>
    <t>Persons</t>
  </si>
  <si>
    <t>Stores</t>
  </si>
  <si>
    <t>소방정감</t>
  </si>
  <si>
    <t>U-Turn</t>
  </si>
  <si>
    <t xml:space="preserve"> Yeosu</t>
  </si>
  <si>
    <t>이동탱크</t>
  </si>
  <si>
    <t>지구대
파출소</t>
  </si>
  <si>
    <t>관련시설</t>
  </si>
  <si>
    <t>실   화</t>
  </si>
  <si>
    <t>보성경찰서</t>
  </si>
  <si>
    <t>only</t>
  </si>
  <si>
    <t>관광문화체육국</t>
  </si>
  <si>
    <t>Tank</t>
  </si>
  <si>
    <t>도로교통과</t>
  </si>
  <si>
    <t>화순경찰서</t>
  </si>
  <si>
    <t>갇  힘</t>
  </si>
  <si>
    <t>위험물저장</t>
  </si>
  <si>
    <t>어린이 불장난</t>
  </si>
  <si>
    <t>담양경찰서</t>
  </si>
  <si>
    <t>목포소방서</t>
  </si>
  <si>
    <t>산  악</t>
  </si>
  <si>
    <t>판매시설</t>
  </si>
  <si>
    <t>person</t>
  </si>
  <si>
    <t>Killed</t>
  </si>
  <si>
    <t>Refugee</t>
  </si>
  <si>
    <t>loaded</t>
  </si>
  <si>
    <t>4~5th</t>
  </si>
  <si>
    <t>비사업용</t>
  </si>
  <si>
    <t>간이탱크</t>
  </si>
  <si>
    <t>전남도립대학</t>
  </si>
  <si>
    <t>사회복지과</t>
  </si>
  <si>
    <t>요  인</t>
  </si>
  <si>
    <t>fire</t>
  </si>
  <si>
    <t>passing</t>
  </si>
  <si>
    <t>chief</t>
  </si>
  <si>
    <t>driving</t>
  </si>
  <si>
    <t>parking</t>
  </si>
  <si>
    <t>도로관리사업소</t>
  </si>
  <si>
    <t>area</t>
  </si>
  <si>
    <t>소방행정과</t>
  </si>
  <si>
    <t>시 군 별</t>
  </si>
  <si>
    <t>Female</t>
  </si>
  <si>
    <t>연  별</t>
  </si>
  <si>
    <t>Naju-si</t>
  </si>
  <si>
    <t>Number</t>
  </si>
  <si>
    <t>Year</t>
  </si>
  <si>
    <t>Railway</t>
  </si>
  <si>
    <t>기   타</t>
  </si>
  <si>
    <t>No. of</t>
  </si>
  <si>
    <t>Male</t>
  </si>
  <si>
    <t>종합병원</t>
  </si>
  <si>
    <t>Tourism</t>
  </si>
  <si>
    <t>Others</t>
  </si>
  <si>
    <t>합  계</t>
  </si>
  <si>
    <t>Clinics</t>
  </si>
  <si>
    <t>기  타</t>
  </si>
  <si>
    <t>Natural</t>
  </si>
  <si>
    <t>교통사고</t>
  </si>
  <si>
    <t>Si, Gun</t>
  </si>
  <si>
    <t>Other</t>
  </si>
  <si>
    <t>Total</t>
  </si>
  <si>
    <t>Teacher</t>
  </si>
  <si>
    <t>(미상)</t>
  </si>
  <si>
    <t>의료시설</t>
  </si>
  <si>
    <t>교  통</t>
  </si>
  <si>
    <t>정년퇴직</t>
  </si>
  <si>
    <t>차대사람</t>
  </si>
  <si>
    <t>Line</t>
  </si>
  <si>
    <t>marshal</t>
  </si>
  <si>
    <t>장례식장</t>
  </si>
  <si>
    <t>Signal</t>
  </si>
  <si>
    <t>이재민 발생</t>
  </si>
  <si>
    <t>실 과 별</t>
  </si>
  <si>
    <t>tunnel</t>
  </si>
  <si>
    <t>교육연구시설</t>
  </si>
  <si>
    <t>목포경찰서</t>
  </si>
  <si>
    <t>Vessels</t>
  </si>
  <si>
    <t>house</t>
  </si>
  <si>
    <t>기획조정실</t>
  </si>
  <si>
    <t>산림자원연구소</t>
  </si>
  <si>
    <t>수산자원과</t>
  </si>
  <si>
    <t>명예퇴직</t>
  </si>
  <si>
    <t>스포츠산업과</t>
  </si>
  <si>
    <t>농업정책과</t>
  </si>
  <si>
    <t>농업박물관</t>
  </si>
  <si>
    <t>여성가족정책관</t>
  </si>
  <si>
    <t>공공시설</t>
  </si>
  <si>
    <t>Fire</t>
  </si>
  <si>
    <t>General</t>
  </si>
  <si>
    <t>service</t>
  </si>
  <si>
    <t>Flooded</t>
  </si>
  <si>
    <t>Number of Driver's License Holders</t>
  </si>
  <si>
    <t>Dismissal  in disciplinary action</t>
  </si>
  <si>
    <t>Belong to national police agency</t>
  </si>
  <si>
    <t>Performance of 119 Rescue Activity</t>
  </si>
  <si>
    <t xml:space="preserve">Airplane and Automoibile </t>
  </si>
  <si>
    <t>3. 도 의회사무처, 직속기관 및 사업소 공무원</t>
  </si>
  <si>
    <t xml:space="preserve"> Yeonggwang Police Sta. </t>
  </si>
  <si>
    <t>Amount of property damaged</t>
  </si>
  <si>
    <t>Ocean Bio Research Center</t>
  </si>
  <si>
    <t>Fishery Resources Division</t>
  </si>
  <si>
    <t>Accident by children</t>
  </si>
  <si>
    <t>Culture &amp; Arts Divison</t>
  </si>
  <si>
    <t>Fire-fighting Officials</t>
  </si>
  <si>
    <t>119 Rescue activities</t>
  </si>
  <si>
    <t>Sport Industry Divison</t>
  </si>
  <si>
    <t>Jangheung Police Sta.</t>
  </si>
  <si>
    <t>Fire fighting position</t>
  </si>
  <si>
    <t>Fire-fighting Equipment</t>
  </si>
  <si>
    <t>position</t>
  </si>
  <si>
    <t>Eup, Myeon</t>
  </si>
  <si>
    <t>Transport</t>
  </si>
  <si>
    <t>Agencies</t>
  </si>
  <si>
    <t>and Dong</t>
  </si>
  <si>
    <t>suspicious</t>
  </si>
  <si>
    <t>Casualties</t>
  </si>
  <si>
    <t>transported</t>
  </si>
  <si>
    <t>Collapse</t>
  </si>
  <si>
    <t>Immovable</t>
  </si>
  <si>
    <t>leutenant</t>
  </si>
  <si>
    <t>Business</t>
  </si>
  <si>
    <t>Religious</t>
  </si>
  <si>
    <t>crossing</t>
  </si>
  <si>
    <t xml:space="preserve"> Jindo-gun </t>
  </si>
  <si>
    <t>Stadiums</t>
  </si>
  <si>
    <t>5th grade</t>
  </si>
  <si>
    <t>교정 및 군사시설</t>
  </si>
  <si>
    <t>Large-size</t>
  </si>
  <si>
    <t>Detached</t>
  </si>
  <si>
    <t>Cemeteries</t>
  </si>
  <si>
    <t>Building</t>
  </si>
  <si>
    <t>Dangerous</t>
  </si>
  <si>
    <t>Assistant</t>
  </si>
  <si>
    <t>Warehouse</t>
  </si>
  <si>
    <t>Sporting</t>
  </si>
  <si>
    <t xml:space="preserve"> Boseong</t>
  </si>
  <si>
    <t>facilities</t>
  </si>
  <si>
    <t>buildings</t>
  </si>
  <si>
    <t xml:space="preserve"> Suncheon</t>
  </si>
  <si>
    <t>Research</t>
  </si>
  <si>
    <t>Burnt-down</t>
  </si>
  <si>
    <t>Confine-</t>
  </si>
  <si>
    <t>business</t>
  </si>
  <si>
    <t>pollution</t>
  </si>
  <si>
    <t>Non-action</t>
  </si>
  <si>
    <t>Household</t>
  </si>
  <si>
    <t xml:space="preserve"> Muan-gun </t>
  </si>
  <si>
    <t>sergeant</t>
  </si>
  <si>
    <t>Machinery</t>
  </si>
  <si>
    <t>Function</t>
  </si>
  <si>
    <t>Specific</t>
  </si>
  <si>
    <t>households</t>
  </si>
  <si>
    <t>Electrical</t>
  </si>
  <si>
    <t>Advising</t>
  </si>
  <si>
    <t xml:space="preserve">Rescued </t>
  </si>
  <si>
    <t>automobile</t>
  </si>
  <si>
    <t xml:space="preserve">   Advisor</t>
  </si>
  <si>
    <t>(selected)</t>
  </si>
  <si>
    <t>Resercher</t>
  </si>
  <si>
    <t>Factories</t>
  </si>
  <si>
    <t xml:space="preserve"> Gwangyang</t>
  </si>
  <si>
    <t>Generation</t>
  </si>
  <si>
    <t>Political</t>
  </si>
  <si>
    <t>Sub-total</t>
  </si>
  <si>
    <t>Diabetes</t>
  </si>
  <si>
    <t>119종합상황실</t>
  </si>
  <si>
    <t>Division</t>
  </si>
  <si>
    <t>Incendiary</t>
  </si>
  <si>
    <t>capacity</t>
  </si>
  <si>
    <t>Head office</t>
  </si>
  <si>
    <t>Explosion</t>
  </si>
  <si>
    <t xml:space="preserve">Central </t>
  </si>
  <si>
    <t>hospitals</t>
  </si>
  <si>
    <t>Training</t>
  </si>
  <si>
    <t>Elevator</t>
  </si>
  <si>
    <t xml:space="preserve"> Gurye-gun </t>
  </si>
  <si>
    <t>Facilities</t>
  </si>
  <si>
    <t>분뇨 및 쓰레기</t>
  </si>
  <si>
    <t>Small-size</t>
  </si>
  <si>
    <t>judgement</t>
  </si>
  <si>
    <t xml:space="preserve"> Mokpo-si </t>
  </si>
  <si>
    <t>Technical</t>
  </si>
  <si>
    <t>portation</t>
  </si>
  <si>
    <t>Amusement</t>
  </si>
  <si>
    <t>Refugees</t>
  </si>
  <si>
    <t>Forest fire</t>
  </si>
  <si>
    <t>reported</t>
  </si>
  <si>
    <t xml:space="preserve">fighting </t>
  </si>
  <si>
    <t>of cases</t>
  </si>
  <si>
    <t>property</t>
  </si>
  <si>
    <t>Reduction</t>
  </si>
  <si>
    <t>patients</t>
  </si>
  <si>
    <t>Profess-</t>
  </si>
  <si>
    <t>여성의용소방대원</t>
  </si>
  <si>
    <t>Careless</t>
  </si>
  <si>
    <t>Hospitals</t>
  </si>
  <si>
    <t xml:space="preserve"> Wando-gun </t>
  </si>
  <si>
    <t>직속기관 및 사업소</t>
  </si>
  <si>
    <t>Poor main-</t>
  </si>
  <si>
    <t>accident</t>
  </si>
  <si>
    <t>Cultural</t>
  </si>
  <si>
    <t>building</t>
  </si>
  <si>
    <t>Passenger</t>
  </si>
  <si>
    <t>Restaurant</t>
  </si>
  <si>
    <t>amount of</t>
  </si>
  <si>
    <t xml:space="preserve"> Damyang</t>
  </si>
  <si>
    <t>for old and</t>
  </si>
  <si>
    <t>executive</t>
  </si>
  <si>
    <t>Accident</t>
  </si>
  <si>
    <t xml:space="preserve"> Naju-si </t>
  </si>
  <si>
    <t>Institute of Livestock and Veterinary Science</t>
  </si>
  <si>
    <t xml:space="preserve">Research Institute of Health &amp;  Environment  </t>
  </si>
  <si>
    <t>Traffic Regulation and Punishment of Violations</t>
  </si>
  <si>
    <t xml:space="preserve"> Naju-si Police Sta. </t>
  </si>
  <si>
    <t xml:space="preserve"> Damyang Police Sta. </t>
  </si>
  <si>
    <t xml:space="preserve"> Petrols Ex. Highway</t>
  </si>
  <si>
    <t>Woman volunteer firemen</t>
  </si>
  <si>
    <t xml:space="preserve"> Hampyeong Police Sta. </t>
  </si>
  <si>
    <t xml:space="preserve"> Suncheon Police Sta. </t>
  </si>
  <si>
    <t xml:space="preserve"> Goheung Police Sta. </t>
  </si>
  <si>
    <t>Suncheon Police Sta.</t>
  </si>
  <si>
    <t>Fire Incidents by Place</t>
  </si>
  <si>
    <t>Policy Panning Office</t>
  </si>
  <si>
    <t>Storage &amp; handling of</t>
  </si>
  <si>
    <t xml:space="preserve"> Treatment Facilities</t>
  </si>
  <si>
    <t>Hampyeong Police Sta.</t>
  </si>
  <si>
    <t>Social Welfare Division</t>
  </si>
  <si>
    <t>Fire Incidents by Cause</t>
  </si>
  <si>
    <t>Calamities and Damage</t>
  </si>
  <si>
    <t>Yeonggwang Police Sta.</t>
  </si>
  <si>
    <t>Dongbu Branch Office</t>
  </si>
  <si>
    <t>Gokseong Police Sta.</t>
  </si>
  <si>
    <t>Jangseong Police Sta.</t>
  </si>
  <si>
    <t xml:space="preserve"> Hwasun Police Sta. </t>
  </si>
  <si>
    <t xml:space="preserve"> Gokseong Police Sta. </t>
  </si>
  <si>
    <t xml:space="preserve"> Boseong Police Sta. </t>
  </si>
  <si>
    <t xml:space="preserve"> Jangseong Police Sta. </t>
  </si>
  <si>
    <t>Wando-gun</t>
  </si>
  <si>
    <t>Haenam-gun</t>
  </si>
  <si>
    <t>Mokpo-si</t>
  </si>
  <si>
    <t>Yeongam-gun</t>
  </si>
  <si>
    <t>Apartment</t>
  </si>
  <si>
    <t>Boseong-gun</t>
  </si>
  <si>
    <t>Damyang-gun</t>
  </si>
  <si>
    <t>Gurye-gun</t>
  </si>
  <si>
    <t>Shinan-gun</t>
  </si>
  <si>
    <t>Chemicals</t>
  </si>
  <si>
    <t>Yeosu-si</t>
  </si>
  <si>
    <t>Suncheon-si</t>
  </si>
  <si>
    <t>Muan-gun</t>
  </si>
  <si>
    <t>Jindo-gun</t>
  </si>
  <si>
    <t>Gangjin-gun</t>
  </si>
  <si>
    <t>Hwasun-gun</t>
  </si>
  <si>
    <t>Goheung-gun</t>
  </si>
  <si>
    <t xml:space="preserve"> Yeosu-si </t>
  </si>
  <si>
    <r>
      <t>일반직</t>
    </r>
    <r>
      <rPr>
        <b/>
        <sz val="10"/>
        <color indexed="8"/>
        <rFont val="바탕체"/>
        <family val="1"/>
        <charset val="129"/>
      </rPr>
      <t/>
    </r>
  </si>
  <si>
    <r>
      <t>소 방</t>
    </r>
    <r>
      <rPr>
        <sz val="10"/>
        <rFont val="바탕체"/>
        <family val="1"/>
        <charset val="129"/>
      </rPr>
      <t xml:space="preserve"> 직</t>
    </r>
  </si>
  <si>
    <t>2. 도 본 청 공 무 원(속)</t>
  </si>
  <si>
    <t>Naju-si Police Sta.</t>
  </si>
  <si>
    <t>No. of the rescued</t>
  </si>
  <si>
    <t>Accident by climber</t>
  </si>
  <si>
    <t>Right  retirement</t>
  </si>
  <si>
    <t>Dead and missing</t>
  </si>
  <si>
    <t>Gurye Police Sta.</t>
  </si>
  <si>
    <t>Council Secretariat</t>
  </si>
  <si>
    <t>Gangjin Police Sta.</t>
  </si>
  <si>
    <t>Yeosu Police Sta.</t>
  </si>
  <si>
    <t>dangerous object</t>
  </si>
  <si>
    <t xml:space="preserve"> Yeosu Police Sta. </t>
  </si>
  <si>
    <t xml:space="preserve"> Volunteer firemen</t>
  </si>
  <si>
    <t>Traffic accident</t>
  </si>
  <si>
    <t xml:space="preserve"> Mokpo Police Sta. </t>
  </si>
  <si>
    <t xml:space="preserve"> Gurye Police Sta. </t>
  </si>
  <si>
    <t xml:space="preserve"> Jindo Police Sta. </t>
  </si>
  <si>
    <t>Goheung Police Sta.</t>
  </si>
  <si>
    <t xml:space="preserve">   Advising officer</t>
  </si>
  <si>
    <t>related Facilities</t>
  </si>
  <si>
    <t xml:space="preserve"> Fire Department</t>
  </si>
  <si>
    <t>Tourism  Division</t>
  </si>
  <si>
    <t xml:space="preserve"> Wando Police Sta. </t>
  </si>
  <si>
    <t>Muan Police Sta.</t>
  </si>
  <si>
    <t xml:space="preserve"> Police Officials</t>
  </si>
  <si>
    <t>Damyang Police Sta.</t>
  </si>
  <si>
    <t>Jindo Police Sta.</t>
  </si>
  <si>
    <r>
      <t>(</t>
    </r>
    <r>
      <rPr>
        <sz val="10"/>
        <color indexed="8"/>
        <rFont val="돋움"/>
        <family val="3"/>
        <charset val="129"/>
      </rPr>
      <t>㎡</t>
    </r>
    <r>
      <rPr>
        <sz val="10"/>
        <color indexed="8"/>
        <rFont val="Arial Narrow"/>
        <family val="2"/>
      </rPr>
      <t>)</t>
    </r>
  </si>
  <si>
    <r>
      <t xml:space="preserve">632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</si>
  <si>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633</t>
    </r>
    <phoneticPr fontId="33" type="noConversion"/>
  </si>
  <si>
    <r>
      <t xml:space="preserve">634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</si>
  <si>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t xml:space="preserve">636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</si>
  <si>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637</t>
    </r>
    <phoneticPr fontId="33" type="noConversion"/>
  </si>
  <si>
    <r>
      <t xml:space="preserve">638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</si>
  <si>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639</t>
    </r>
    <phoneticPr fontId="33" type="noConversion"/>
  </si>
  <si>
    <r>
      <t xml:space="preserve">642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</si>
  <si>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643</t>
    </r>
    <phoneticPr fontId="33" type="noConversion"/>
  </si>
  <si>
    <r>
      <t xml:space="preserve">674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</si>
  <si>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675</t>
    </r>
    <phoneticPr fontId="33" type="noConversion"/>
  </si>
  <si>
    <r>
      <t xml:space="preserve">676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</si>
  <si>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677</t>
    </r>
    <phoneticPr fontId="33" type="noConversion"/>
  </si>
  <si>
    <r>
      <t xml:space="preserve">678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</si>
  <si>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679</t>
    </r>
    <phoneticPr fontId="33" type="noConversion"/>
  </si>
  <si>
    <r>
      <t xml:space="preserve">680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</si>
  <si>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681</t>
    </r>
    <phoneticPr fontId="33" type="noConversion"/>
  </si>
  <si>
    <r>
      <t xml:space="preserve">684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</si>
  <si>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685</t>
    </r>
    <phoneticPr fontId="33" type="noConversion"/>
  </si>
  <si>
    <r>
      <t xml:space="preserve">688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</si>
  <si>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689</t>
    </r>
    <phoneticPr fontId="33" type="noConversion"/>
  </si>
  <si>
    <r>
      <t xml:space="preserve">690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</si>
  <si>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691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</si>
  <si>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693</t>
    </r>
    <phoneticPr fontId="33" type="noConversion"/>
  </si>
  <si>
    <r>
      <t xml:space="preserve">694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</si>
  <si>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695</t>
    </r>
    <phoneticPr fontId="33" type="noConversion"/>
  </si>
  <si>
    <t>화   재</t>
  </si>
  <si>
    <t>산  불</t>
  </si>
  <si>
    <t>붕   괴</t>
  </si>
  <si>
    <t>폭   발</t>
  </si>
  <si>
    <t>해   난</t>
  </si>
  <si>
    <t>지  방
경찰청</t>
  </si>
  <si>
    <t>1. 공무원 총괄</t>
    <phoneticPr fontId="33" type="noConversion"/>
  </si>
  <si>
    <t>Subtotal</t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</si>
  <si>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627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</si>
  <si>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635</t>
    </r>
    <phoneticPr fontId="33" type="noConversion"/>
  </si>
  <si>
    <r>
      <t>ⅩⅦ</t>
    </r>
    <r>
      <rPr>
        <sz val="10"/>
        <rFont val="Arial Narrow"/>
        <family val="2"/>
      </rPr>
      <t>.  Public Administration and Justice   641</t>
    </r>
    <phoneticPr fontId="33" type="noConversion"/>
  </si>
  <si>
    <r>
      <t xml:space="preserve">682   </t>
    </r>
    <r>
      <rPr>
        <sz val="10"/>
        <rFont val="바탕"/>
        <family val="1"/>
        <charset val="129"/>
      </rPr>
      <t>ⅩⅦ</t>
    </r>
    <r>
      <rPr>
        <sz val="10"/>
        <rFont val="Arial Narrow"/>
        <family val="2"/>
      </rPr>
      <t xml:space="preserve">. </t>
    </r>
    <r>
      <rPr>
        <sz val="10"/>
        <rFont val="바탕"/>
        <family val="1"/>
        <charset val="129"/>
      </rPr>
      <t>공공행정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및</t>
    </r>
    <r>
      <rPr>
        <sz val="10"/>
        <rFont val="Arial Narrow"/>
        <family val="2"/>
      </rPr>
      <t xml:space="preserve"> </t>
    </r>
    <r>
      <rPr>
        <sz val="10"/>
        <rFont val="바탕"/>
        <family val="1"/>
        <charset val="129"/>
      </rPr>
      <t>사법</t>
    </r>
    <phoneticPr fontId="33" type="noConversion"/>
  </si>
  <si>
    <r>
      <rPr>
        <sz val="10"/>
        <rFont val="바탕"/>
        <family val="1"/>
        <charset val="129"/>
      </rPr>
      <t>ⅩⅦ</t>
    </r>
    <r>
      <rPr>
        <sz val="10"/>
        <rFont val="Arial Narrow"/>
        <family val="2"/>
      </rPr>
      <t>.  Public Administration and Justice   683</t>
    </r>
    <phoneticPr fontId="33" type="noConversion"/>
  </si>
  <si>
    <r>
      <t xml:space="preserve">686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</si>
  <si>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687</t>
    </r>
    <phoneticPr fontId="33" type="noConversion"/>
  </si>
  <si>
    <r>
      <t xml:space="preserve">692 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</si>
  <si>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r>
      <t xml:space="preserve">696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  <phoneticPr fontId="33" type="noConversion"/>
  </si>
  <si>
    <t>Male</t>
    <phoneticPr fontId="33" type="noConversion"/>
  </si>
  <si>
    <t>Gwangyang Police Sta.</t>
    <phoneticPr fontId="33" type="noConversion"/>
  </si>
  <si>
    <t>저장소</t>
    <phoneticPr fontId="33" type="noConversion"/>
  </si>
  <si>
    <t>Storage</t>
    <phoneticPr fontId="33" type="noConversion"/>
  </si>
  <si>
    <t xml:space="preserve"> Gwangyang Police Sta. </t>
    <phoneticPr fontId="33" type="noConversion"/>
  </si>
  <si>
    <t>Small-size</t>
    <phoneticPr fontId="33" type="noConversion"/>
  </si>
  <si>
    <t>Jeollanamdo Provincial Library</t>
    <phoneticPr fontId="33" type="noConversion"/>
  </si>
  <si>
    <t>Political(selected) position</t>
    <phoneticPr fontId="33" type="noConversion"/>
  </si>
  <si>
    <t>동물위생시험소</t>
    <phoneticPr fontId="48" type="noConversion"/>
  </si>
  <si>
    <t>ⅩⅦ. 공공행정 및 사법
Public Administration and Justice</t>
    <phoneticPr fontId="33" type="noConversion"/>
  </si>
  <si>
    <t>합   계</t>
  </si>
  <si>
    <t>본   청</t>
  </si>
  <si>
    <t xml:space="preserve">도 의회사무처, </t>
  </si>
  <si>
    <t>(의회 및</t>
  </si>
  <si>
    <r>
      <t>1</t>
    </r>
    <r>
      <rPr>
        <sz val="10"/>
        <color indexed="8"/>
        <rFont val="-윤고딕320"/>
        <family val="1"/>
        <charset val="129"/>
      </rPr>
      <t>급</t>
    </r>
  </si>
  <si>
    <r>
      <t>2</t>
    </r>
    <r>
      <rPr>
        <sz val="10"/>
        <color indexed="8"/>
        <rFont val="-윤고딕320"/>
        <family val="1"/>
        <charset val="129"/>
      </rPr>
      <t>급</t>
    </r>
  </si>
  <si>
    <r>
      <t>3</t>
    </r>
    <r>
      <rPr>
        <sz val="10"/>
        <color indexed="8"/>
        <rFont val="-윤고딕320"/>
        <family val="1"/>
        <charset val="129"/>
      </rPr>
      <t>급</t>
    </r>
  </si>
  <si>
    <r>
      <t>4</t>
    </r>
    <r>
      <rPr>
        <sz val="10"/>
        <color indexed="8"/>
        <rFont val="-윤고딕320"/>
        <family val="1"/>
        <charset val="129"/>
      </rPr>
      <t>급</t>
    </r>
  </si>
  <si>
    <r>
      <t>5</t>
    </r>
    <r>
      <rPr>
        <sz val="10"/>
        <color indexed="8"/>
        <rFont val="-윤고딕320"/>
        <family val="1"/>
        <charset val="129"/>
      </rPr>
      <t>급</t>
    </r>
  </si>
  <si>
    <r>
      <t>6</t>
    </r>
    <r>
      <rPr>
        <sz val="10"/>
        <color indexed="8"/>
        <rFont val="-윤고딕320"/>
        <family val="1"/>
        <charset val="129"/>
      </rPr>
      <t>급</t>
    </r>
  </si>
  <si>
    <r>
      <t>7</t>
    </r>
    <r>
      <rPr>
        <sz val="10"/>
        <color indexed="8"/>
        <rFont val="-윤고딕320"/>
        <family val="1"/>
        <charset val="129"/>
      </rPr>
      <t>급</t>
    </r>
  </si>
  <si>
    <r>
      <t>8</t>
    </r>
    <r>
      <rPr>
        <sz val="10"/>
        <color indexed="8"/>
        <rFont val="-윤고딕320"/>
        <family val="1"/>
        <charset val="129"/>
      </rPr>
      <t>급</t>
    </r>
  </si>
  <si>
    <r>
      <t>9</t>
    </r>
    <r>
      <rPr>
        <sz val="10"/>
        <color indexed="8"/>
        <rFont val="-윤고딕320"/>
        <family val="1"/>
        <charset val="129"/>
      </rPr>
      <t>급</t>
    </r>
  </si>
  <si>
    <r>
      <t>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반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직</t>
    </r>
  </si>
  <si>
    <r>
      <t>소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</t>
    </r>
  </si>
  <si>
    <t>1 급</t>
  </si>
  <si>
    <t>4 급</t>
  </si>
  <si>
    <t>5 급</t>
  </si>
  <si>
    <t>6 급</t>
  </si>
  <si>
    <t>7 급</t>
  </si>
  <si>
    <t>8 급</t>
  </si>
  <si>
    <t>9 급</t>
  </si>
  <si>
    <r>
      <t xml:space="preserve">1 </t>
    </r>
    <r>
      <rPr>
        <sz val="10"/>
        <rFont val="-윤고딕320"/>
        <family val="1"/>
        <charset val="129"/>
      </rPr>
      <t>급</t>
    </r>
  </si>
  <si>
    <r>
      <t xml:space="preserve">2 </t>
    </r>
    <r>
      <rPr>
        <sz val="10"/>
        <rFont val="-윤고딕320"/>
        <family val="1"/>
        <charset val="129"/>
      </rPr>
      <t>급</t>
    </r>
  </si>
  <si>
    <r>
      <t>3</t>
    </r>
    <r>
      <rPr>
        <sz val="10"/>
        <rFont val="-윤고딕320"/>
        <family val="1"/>
        <charset val="129"/>
      </rPr>
      <t>급</t>
    </r>
  </si>
  <si>
    <r>
      <t xml:space="preserve">4 </t>
    </r>
    <r>
      <rPr>
        <sz val="10"/>
        <rFont val="-윤고딕320"/>
        <family val="1"/>
        <charset val="129"/>
      </rPr>
      <t>급</t>
    </r>
  </si>
  <si>
    <r>
      <t xml:space="preserve">5 </t>
    </r>
    <r>
      <rPr>
        <sz val="10"/>
        <rFont val="-윤고딕320"/>
        <family val="1"/>
        <charset val="129"/>
      </rPr>
      <t>급</t>
    </r>
  </si>
  <si>
    <r>
      <t xml:space="preserve">6 </t>
    </r>
    <r>
      <rPr>
        <sz val="10"/>
        <rFont val="-윤고딕320"/>
        <family val="1"/>
        <charset val="129"/>
      </rPr>
      <t>급</t>
    </r>
  </si>
  <si>
    <r>
      <t xml:space="preserve">7 </t>
    </r>
    <r>
      <rPr>
        <sz val="10"/>
        <rFont val="-윤고딕320"/>
        <family val="1"/>
        <charset val="129"/>
      </rPr>
      <t>급</t>
    </r>
  </si>
  <si>
    <r>
      <t xml:space="preserve">8 </t>
    </r>
    <r>
      <rPr>
        <sz val="10"/>
        <rFont val="-윤고딕320"/>
        <family val="1"/>
        <charset val="129"/>
      </rPr>
      <t>급</t>
    </r>
  </si>
  <si>
    <r>
      <t xml:space="preserve">9 </t>
    </r>
    <r>
      <rPr>
        <sz val="10"/>
        <rFont val="-윤고딕320"/>
        <family val="1"/>
        <charset val="129"/>
      </rPr>
      <t>급</t>
    </r>
  </si>
  <si>
    <t>고     위</t>
    <phoneticPr fontId="33" type="noConversion"/>
  </si>
  <si>
    <t>기 관 별</t>
  </si>
  <si>
    <t>3 급</t>
  </si>
  <si>
    <r>
      <rPr>
        <sz val="9"/>
        <color indexed="8"/>
        <rFont val="-윤고딕320"/>
        <family val="1"/>
        <charset val="129"/>
      </rPr>
      <t xml:space="preserve">광양만권경제자유구역청
</t>
    </r>
    <r>
      <rPr>
        <sz val="10"/>
        <color indexed="8"/>
        <rFont val="-윤고딕320"/>
        <family val="1"/>
        <charset val="129"/>
      </rPr>
      <t>(계약직)</t>
    </r>
    <phoneticPr fontId="33" type="noConversion"/>
  </si>
  <si>
    <r>
      <t>일</t>
    </r>
    <r>
      <rPr>
        <sz val="10"/>
        <color indexed="8"/>
        <rFont val="-윤고딕320"/>
        <family val="1"/>
        <charset val="129"/>
      </rPr>
      <t xml:space="preserve">           </t>
    </r>
    <r>
      <rPr>
        <sz val="10"/>
        <rFont val="-윤고딕320"/>
        <family val="1"/>
        <charset val="129"/>
      </rPr>
      <t>반</t>
    </r>
    <r>
      <rPr>
        <sz val="10"/>
        <color indexed="8"/>
        <rFont val="-윤고딕320"/>
        <family val="1"/>
        <charset val="129"/>
      </rPr>
      <t xml:space="preserve">          </t>
    </r>
    <r>
      <rPr>
        <sz val="10"/>
        <rFont val="-윤고딕320"/>
        <family val="1"/>
        <charset val="129"/>
      </rPr>
      <t>직</t>
    </r>
  </si>
  <si>
    <r>
      <t xml:space="preserve">3 </t>
    </r>
    <r>
      <rPr>
        <sz val="10"/>
        <rFont val="-윤고딕320"/>
        <family val="1"/>
        <charset val="129"/>
      </rPr>
      <t>급</t>
    </r>
  </si>
  <si>
    <r>
      <t xml:space="preserve">4 ~ 5 </t>
    </r>
    <r>
      <rPr>
        <sz val="10"/>
        <rFont val="-윤고딕320"/>
        <family val="1"/>
        <charset val="129"/>
      </rPr>
      <t>급</t>
    </r>
  </si>
  <si>
    <r>
      <t>합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계</t>
    </r>
  </si>
  <si>
    <r>
      <t>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반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직</t>
    </r>
    <r>
      <rPr>
        <sz val="10"/>
        <color indexed="8"/>
        <rFont val="-윤고딕320"/>
        <family val="1"/>
        <charset val="129"/>
      </rPr>
      <t xml:space="preserve">       </t>
    </r>
  </si>
  <si>
    <r>
      <t>5</t>
    </r>
    <r>
      <rPr>
        <sz val="10"/>
        <rFont val="-윤고딕320"/>
        <family val="1"/>
        <charset val="129"/>
      </rPr>
      <t>급</t>
    </r>
  </si>
  <si>
    <r>
      <t>6</t>
    </r>
    <r>
      <rPr>
        <sz val="10"/>
        <rFont val="-윤고딕320"/>
        <family val="1"/>
        <charset val="129"/>
      </rPr>
      <t>급</t>
    </r>
  </si>
  <si>
    <r>
      <t>7</t>
    </r>
    <r>
      <rPr>
        <sz val="10"/>
        <rFont val="-윤고딕320"/>
        <family val="1"/>
        <charset val="129"/>
      </rPr>
      <t>급</t>
    </r>
  </si>
  <si>
    <r>
      <t>8</t>
    </r>
    <r>
      <rPr>
        <sz val="10"/>
        <rFont val="-윤고딕320"/>
        <family val="1"/>
        <charset val="129"/>
      </rPr>
      <t>급</t>
    </r>
  </si>
  <si>
    <r>
      <t>9</t>
    </r>
    <r>
      <rPr>
        <sz val="10"/>
        <rFont val="-윤고딕320"/>
        <family val="1"/>
        <charset val="129"/>
      </rPr>
      <t>급</t>
    </r>
  </si>
  <si>
    <r>
      <rPr>
        <sz val="10"/>
        <rFont val="-윤고딕320"/>
        <family val="1"/>
        <charset val="129"/>
      </rPr>
      <t>소    방    직</t>
    </r>
    <r>
      <rPr>
        <sz val="10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 xml:space="preserve"> Fire-fighting positions</t>
    </r>
    <phoneticPr fontId="33" type="noConversion"/>
  </si>
  <si>
    <r>
      <t>일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반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직</t>
    </r>
  </si>
  <si>
    <r>
      <t>발</t>
    </r>
    <r>
      <rPr>
        <sz val="10"/>
        <color indexed="8"/>
        <rFont val="-윤고딕320"/>
        <family val="1"/>
        <charset val="129"/>
      </rPr>
      <t xml:space="preserve">         </t>
    </r>
    <r>
      <rPr>
        <sz val="10"/>
        <rFont val="-윤고딕320"/>
        <family val="1"/>
        <charset val="129"/>
      </rPr>
      <t>생</t>
    </r>
  </si>
  <si>
    <r>
      <t>소</t>
    </r>
    <r>
      <rPr>
        <sz val="10"/>
        <color indexed="8"/>
        <rFont val="-윤고딕320"/>
        <family val="1"/>
        <charset val="129"/>
      </rPr>
      <t xml:space="preserve">        </t>
    </r>
    <r>
      <rPr>
        <sz val="10"/>
        <rFont val="-윤고딕320"/>
        <family val="1"/>
        <charset val="129"/>
      </rPr>
      <t>실</t>
    </r>
  </si>
  <si>
    <r>
      <t>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액</t>
    </r>
  </si>
  <si>
    <r>
      <t>실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화</t>
    </r>
  </si>
  <si>
    <r>
      <t>방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화</t>
    </r>
  </si>
  <si>
    <r>
      <t>기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타</t>
    </r>
  </si>
  <si>
    <r>
      <t>동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수</t>
    </r>
  </si>
  <si>
    <r>
      <t>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적</t>
    </r>
    <r>
      <rPr>
        <sz val="10"/>
        <color indexed="8"/>
        <rFont val="Arial Narrow"/>
        <family val="2"/>
      </rPr>
      <t/>
    </r>
  </si>
  <si>
    <r>
      <t>동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산</t>
    </r>
  </si>
  <si>
    <r>
      <t>인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명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해</t>
    </r>
  </si>
  <si>
    <r>
      <t>사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망</t>
    </r>
  </si>
  <si>
    <r>
      <t>부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상</t>
    </r>
  </si>
  <si>
    <r>
      <t>연</t>
    </r>
    <r>
      <rPr>
        <sz val="10"/>
        <color indexed="8"/>
        <rFont val="-윤고딕320"/>
        <family val="1"/>
        <charset val="129"/>
      </rPr>
      <t xml:space="preserve">    </t>
    </r>
    <r>
      <rPr>
        <sz val="10"/>
        <rFont val="-윤고딕320"/>
        <family val="1"/>
        <charset val="129"/>
      </rPr>
      <t>별</t>
    </r>
    <r>
      <rPr>
        <sz val="10"/>
        <color indexed="8"/>
        <rFont val="Arial Narrow"/>
        <family val="2"/>
      </rPr>
      <t/>
    </r>
  </si>
  <si>
    <r>
      <t>공장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및</t>
    </r>
  </si>
  <si>
    <r>
      <t>(</t>
    </r>
    <r>
      <rPr>
        <sz val="10"/>
        <rFont val="-윤고딕320"/>
        <family val="1"/>
        <charset val="129"/>
      </rPr>
      <t>가스</t>
    </r>
  </si>
  <si>
    <r>
      <t>(</t>
    </r>
    <r>
      <rPr>
        <sz val="10"/>
        <rFont val="-윤고딕320"/>
        <family val="1"/>
        <charset val="129"/>
      </rPr>
      <t>차량</t>
    </r>
  </si>
  <si>
    <t>제조소 등)</t>
  </si>
  <si>
    <r>
      <t>철도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등</t>
    </r>
    <r>
      <rPr>
        <sz val="10"/>
        <color indexed="8"/>
        <rFont val="-윤고딕320"/>
        <family val="1"/>
        <charset val="129"/>
      </rPr>
      <t>)</t>
    </r>
  </si>
  <si>
    <r>
      <rPr>
        <sz val="10"/>
        <rFont val="-윤고딕320"/>
        <family val="1"/>
        <charset val="129"/>
      </rPr>
      <t>합 계</t>
    </r>
    <r>
      <rPr>
        <sz val="10"/>
        <color indexed="8"/>
        <rFont val="Arial Narrow"/>
        <family val="2"/>
      </rPr>
      <t xml:space="preserve">
Total</t>
    </r>
    <phoneticPr fontId="33" type="noConversion"/>
  </si>
  <si>
    <r>
      <rPr>
        <sz val="10"/>
        <rFont val="-윤고딕320"/>
        <family val="1"/>
        <charset val="129"/>
      </rPr>
      <t>고가차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Aerial ladder truck</t>
    </r>
    <phoneticPr fontId="33" type="noConversion"/>
  </si>
  <si>
    <r>
      <rPr>
        <sz val="10"/>
        <rFont val="-윤고딕320"/>
        <family val="1"/>
        <charset val="129"/>
      </rPr>
      <t>특수소방차</t>
    </r>
    <r>
      <rPr>
        <sz val="10"/>
        <color indexed="8"/>
        <rFont val="Arial Narrow"/>
        <family val="2"/>
      </rPr>
      <t xml:space="preserve">  Special fire vehicle</t>
    </r>
    <phoneticPr fontId="33" type="noConversion"/>
  </si>
  <si>
    <r>
      <rPr>
        <sz val="10"/>
        <rFont val="-윤고딕320"/>
        <family val="1"/>
        <charset val="129"/>
      </rPr>
      <t>굴절차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Aerial ladder platform</t>
    </r>
    <phoneticPr fontId="33" type="noConversion"/>
  </si>
  <si>
    <r>
      <rPr>
        <sz val="10"/>
        <rFont val="-윤고딕320"/>
        <family val="1"/>
        <charset val="129"/>
      </rPr>
      <t>방수탑차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Arial Narrow"/>
        <family val="2"/>
      </rPr>
      <t>Drainage truck</t>
    </r>
    <phoneticPr fontId="33" type="noConversion"/>
  </si>
  <si>
    <r>
      <rPr>
        <sz val="10"/>
        <rFont val="-윤고딕320"/>
        <family val="1"/>
        <charset val="129"/>
      </rPr>
      <t>소계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sub total</t>
    </r>
    <phoneticPr fontId="33" type="noConversion"/>
  </si>
  <si>
    <r>
      <rPr>
        <sz val="10"/>
        <rFont val="-윤고딕320"/>
        <family val="1"/>
        <charset val="129"/>
      </rPr>
      <t>특수소방차</t>
    </r>
    <r>
      <rPr>
        <sz val="10"/>
        <rFont val="바탕체"/>
        <family val="1"/>
        <charset val="129"/>
      </rPr>
      <t xml:space="preserve">  </t>
    </r>
    <r>
      <rPr>
        <sz val="10"/>
        <color indexed="8"/>
        <rFont val="Arial Narrow"/>
        <family val="2"/>
      </rPr>
      <t>Special fire vehicle</t>
    </r>
    <phoneticPr fontId="33" type="noConversion"/>
  </si>
  <si>
    <r>
      <rPr>
        <sz val="10"/>
        <rFont val="-윤고딕320"/>
        <family val="1"/>
        <charset val="129"/>
      </rPr>
      <t>화학차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 xml:space="preserve"> Chemical truck</t>
    </r>
    <phoneticPr fontId="33" type="noConversion"/>
  </si>
  <si>
    <r>
      <rPr>
        <sz val="10"/>
        <rFont val="-윤고딕320"/>
        <family val="1"/>
        <charset val="129"/>
      </rPr>
      <t>내폭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Inplosire</t>
    </r>
    <phoneticPr fontId="33" type="noConversion"/>
  </si>
  <si>
    <r>
      <rPr>
        <sz val="10"/>
        <rFont val="-윤고딕320"/>
        <family val="1"/>
        <charset val="129"/>
      </rPr>
      <t>고성능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High Powered</t>
    </r>
    <phoneticPr fontId="33" type="noConversion"/>
  </si>
  <si>
    <r>
      <rPr>
        <sz val="10"/>
        <rFont val="-윤고딕320"/>
        <family val="1"/>
        <charset val="129"/>
      </rPr>
      <t>일반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 xml:space="preserve"> Genera </t>
    </r>
    <phoneticPr fontId="33" type="noConversion"/>
  </si>
  <si>
    <r>
      <rPr>
        <sz val="10"/>
        <rFont val="-윤고딕320"/>
        <family val="1"/>
        <charset val="129"/>
      </rPr>
      <t>배연차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Exha-ust truck</t>
    </r>
    <phoneticPr fontId="33" type="noConversion"/>
  </si>
  <si>
    <r>
      <rPr>
        <sz val="10"/>
        <rFont val="-윤고딕320"/>
        <family val="1"/>
        <charset val="129"/>
      </rPr>
      <t xml:space="preserve">구조
공작차
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Rescue vehicle</t>
    </r>
    <phoneticPr fontId="33" type="noConversion"/>
  </si>
  <si>
    <r>
      <rPr>
        <sz val="10"/>
        <rFont val="-윤고딕320"/>
        <family val="1"/>
        <charset val="129"/>
      </rPr>
      <t>화생
방차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Chem-ical truck</t>
    </r>
    <phoneticPr fontId="33" type="noConversion"/>
  </si>
  <si>
    <r>
      <rPr>
        <sz val="10"/>
        <rFont val="-윤고딕320"/>
        <family val="1"/>
        <charset val="129"/>
      </rPr>
      <t>조명차·
조연차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 xml:space="preserve"> Flood-light truck</t>
    </r>
    <phoneticPr fontId="33" type="noConversion"/>
  </si>
  <si>
    <r>
      <rPr>
        <sz val="10"/>
        <rFont val="-윤고딕320"/>
        <family val="1"/>
        <charset val="129"/>
      </rPr>
      <t>구조
버스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Rescue bus</t>
    </r>
    <phoneticPr fontId="33" type="noConversion"/>
  </si>
  <si>
    <r>
      <rPr>
        <sz val="10"/>
        <rFont val="-윤고딕320"/>
        <family val="1"/>
        <charset val="129"/>
      </rPr>
      <t>펌프차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color indexed="8"/>
        <rFont val="Arial Narrow"/>
        <family val="2"/>
      </rPr>
      <t xml:space="preserve"> Pumper</t>
    </r>
    <phoneticPr fontId="33" type="noConversion"/>
  </si>
  <si>
    <r>
      <rPr>
        <sz val="10"/>
        <rFont val="-윤고딕320."/>
        <family val="3"/>
        <charset val="129"/>
      </rPr>
      <t>대형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Large size</t>
    </r>
    <phoneticPr fontId="33" type="noConversion"/>
  </si>
  <si>
    <r>
      <rPr>
        <sz val="10"/>
        <rFont val="-윤고딕320"/>
        <family val="1"/>
        <charset val="129"/>
      </rPr>
      <t>중형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Middle size</t>
    </r>
    <phoneticPr fontId="33" type="noConversion"/>
  </si>
  <si>
    <r>
      <rPr>
        <sz val="10"/>
        <rFont val="-윤고딕320"/>
        <family val="1"/>
        <charset val="129"/>
      </rPr>
      <t>소형</t>
    </r>
    <r>
      <rPr>
        <sz val="10"/>
        <color indexed="8"/>
        <rFont val="돋움"/>
        <family val="3"/>
        <charset val="129"/>
      </rPr>
      <t xml:space="preserve">
</t>
    </r>
    <r>
      <rPr>
        <sz val="10"/>
        <color indexed="8"/>
        <rFont val="Arial Narrow"/>
        <family val="2"/>
      </rPr>
      <t>Small size</t>
    </r>
    <phoneticPr fontId="33" type="noConversion"/>
  </si>
  <si>
    <r>
      <rPr>
        <sz val="10"/>
        <rFont val="-윤고딕320"/>
        <family val="1"/>
        <charset val="129"/>
      </rPr>
      <t>물
탱크차</t>
    </r>
    <r>
      <rPr>
        <sz val="10"/>
        <rFont val="바탕체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>Water tank truck</t>
    </r>
    <phoneticPr fontId="33" type="noConversion"/>
  </si>
  <si>
    <r>
      <rPr>
        <sz val="10"/>
        <rFont val="-윤고딕320"/>
        <family val="1"/>
        <charset val="129"/>
      </rPr>
      <t>구급차</t>
    </r>
    <r>
      <rPr>
        <sz val="10"/>
        <color indexed="8"/>
        <rFont val="Arial Narrow"/>
        <family val="2"/>
      </rPr>
      <t xml:space="preserve"> Ambulance</t>
    </r>
    <phoneticPr fontId="33" type="noConversion"/>
  </si>
  <si>
    <r>
      <rPr>
        <sz val="10"/>
        <rFont val="-윤고딕320"/>
        <family val="1"/>
        <charset val="129"/>
      </rPr>
      <t xml:space="preserve">재난
지원차
</t>
    </r>
    <r>
      <rPr>
        <sz val="10"/>
        <color indexed="8"/>
        <rFont val="Arial Narrow"/>
        <family val="2"/>
      </rPr>
      <t xml:space="preserve">
Disaster support car</t>
    </r>
  </si>
  <si>
    <r>
      <rPr>
        <sz val="10"/>
        <rFont val="-윤고딕320"/>
        <family val="1"/>
        <charset val="129"/>
      </rPr>
      <t xml:space="preserve">홍보차
</t>
    </r>
    <r>
      <rPr>
        <sz val="10"/>
        <color indexed="8"/>
        <rFont val="Arial Narrow"/>
        <family val="2"/>
      </rPr>
      <t xml:space="preserve">
 Publicity car</t>
    </r>
  </si>
  <si>
    <r>
      <rPr>
        <sz val="10"/>
        <rFont val="-윤고딕320"/>
        <family val="1"/>
        <charset val="129"/>
      </rPr>
      <t xml:space="preserve">굴삭기
</t>
    </r>
    <r>
      <rPr>
        <sz val="10"/>
        <color indexed="8"/>
        <rFont val="Arial Narrow"/>
        <family val="2"/>
      </rPr>
      <t xml:space="preserve">
Exac-
vator </t>
    </r>
  </si>
  <si>
    <r>
      <rPr>
        <sz val="10"/>
        <rFont val="-윤고딕320"/>
        <family val="1"/>
        <charset val="129"/>
      </rPr>
      <t xml:space="preserve">견인차
</t>
    </r>
    <r>
      <rPr>
        <sz val="10"/>
        <color indexed="8"/>
        <rFont val="Arial Narrow"/>
        <family val="2"/>
      </rPr>
      <t xml:space="preserve">
Wrecker</t>
    </r>
  </si>
  <si>
    <r>
      <rPr>
        <sz val="10"/>
        <rFont val="-윤고딕320"/>
        <family val="1"/>
        <charset val="129"/>
      </rPr>
      <t xml:space="preserve">소계
</t>
    </r>
    <r>
      <rPr>
        <sz val="10"/>
        <color indexed="8"/>
        <rFont val="Arial Narrow"/>
        <family val="2"/>
      </rPr>
      <t xml:space="preserve">
sub total</t>
    </r>
  </si>
  <si>
    <r>
      <rPr>
        <sz val="10"/>
        <color indexed="8"/>
        <rFont val="-윤고딕320"/>
        <family val="1"/>
        <charset val="129"/>
      </rPr>
      <t xml:space="preserve">승합형
</t>
    </r>
    <r>
      <rPr>
        <sz val="10"/>
        <color indexed="8"/>
        <rFont val="Arial Narrow"/>
        <family val="2"/>
      </rPr>
      <t>Bus</t>
    </r>
  </si>
  <si>
    <r>
      <rPr>
        <sz val="10"/>
        <rFont val="-윤고딕320"/>
        <family val="1"/>
        <charset val="129"/>
      </rPr>
      <t>화물형</t>
    </r>
    <r>
      <rPr>
        <sz val="10"/>
        <color indexed="8"/>
        <rFont val="Arial Narrow"/>
        <family val="2"/>
      </rPr>
      <t xml:space="preserve">
Truck </t>
    </r>
  </si>
  <si>
    <r>
      <rPr>
        <sz val="10"/>
        <rFont val="-윤고딕320"/>
        <family val="1"/>
        <charset val="129"/>
      </rPr>
      <t>점검차</t>
    </r>
    <r>
      <rPr>
        <sz val="10"/>
        <color indexed="8"/>
        <rFont val="Arial Narrow"/>
        <family val="2"/>
      </rPr>
      <t xml:space="preserve">
Inspection car </t>
    </r>
    <phoneticPr fontId="33" type="noConversion"/>
  </si>
  <si>
    <r>
      <rPr>
        <sz val="10"/>
        <rFont val="-윤고딕320"/>
        <family val="1"/>
        <charset val="129"/>
      </rPr>
      <t>특수소방차</t>
    </r>
    <r>
      <rPr>
        <sz val="10"/>
        <color indexed="8"/>
        <rFont val="Arial Narrow"/>
        <family val="2"/>
      </rPr>
      <t xml:space="preserve">
Special fire vehicle</t>
    </r>
    <phoneticPr fontId="33" type="noConversion"/>
  </si>
  <si>
    <r>
      <rPr>
        <sz val="10"/>
        <rFont val="-윤고딕320"/>
        <family val="1"/>
        <charset val="129"/>
      </rPr>
      <t>행정차</t>
    </r>
    <r>
      <rPr>
        <sz val="10"/>
        <color indexed="8"/>
        <rFont val="Arial Narrow"/>
        <family val="2"/>
      </rPr>
      <t xml:space="preserve">  Official duty car</t>
    </r>
  </si>
  <si>
    <r>
      <rPr>
        <sz val="10"/>
        <rFont val="-윤고딕320"/>
        <family val="1"/>
        <charset val="129"/>
      </rPr>
      <t>기타</t>
    </r>
    <r>
      <rPr>
        <sz val="10"/>
        <rFont val="Arial Narrow"/>
        <family val="2"/>
      </rPr>
      <t xml:space="preserve"> </t>
    </r>
    <r>
      <rPr>
        <sz val="10"/>
        <color indexed="8"/>
        <rFont val="Arial Narrow"/>
        <family val="2"/>
      </rPr>
      <t>Others</t>
    </r>
  </si>
  <si>
    <r>
      <rPr>
        <sz val="10"/>
        <rFont val="-윤고딕320"/>
        <family val="1"/>
        <charset val="129"/>
      </rPr>
      <t>미분무
가스
소방차</t>
    </r>
    <r>
      <rPr>
        <sz val="10"/>
        <color indexed="8"/>
        <rFont val="Arial Narrow"/>
        <family val="2"/>
      </rPr>
      <t xml:space="preserve">
Atomized gas fire trucks</t>
    </r>
  </si>
  <si>
    <r>
      <rPr>
        <sz val="10"/>
        <rFont val="-윤고딕320"/>
        <family val="1"/>
        <charset val="129"/>
      </rPr>
      <t xml:space="preserve">기타
</t>
    </r>
    <r>
      <rPr>
        <sz val="10"/>
        <rFont val="Arial Narrow"/>
        <family val="2"/>
      </rPr>
      <t>(</t>
    </r>
    <r>
      <rPr>
        <sz val="10"/>
        <rFont val="-윤고딕320"/>
        <family val="1"/>
        <charset val="129"/>
      </rPr>
      <t>이동
체험</t>
    </r>
    <r>
      <rPr>
        <sz val="10"/>
        <rFont val="Arial Narrow"/>
        <family val="2"/>
      </rPr>
      <t xml:space="preserve">,
</t>
    </r>
    <r>
      <rPr>
        <sz val="10"/>
        <rFont val="-윤고딕320"/>
        <family val="1"/>
        <charset val="129"/>
      </rPr>
      <t>이동
정</t>
    </r>
    <r>
      <rPr>
        <sz val="10"/>
        <color indexed="8"/>
        <rFont val="-윤고딕320"/>
        <family val="1"/>
        <charset val="129"/>
      </rPr>
      <t>비</t>
    </r>
    <r>
      <rPr>
        <sz val="10"/>
        <color indexed="8"/>
        <rFont val="Arial Narrow"/>
        <family val="2"/>
      </rPr>
      <t>)
Others</t>
    </r>
    <phoneticPr fontId="33" type="noConversion"/>
  </si>
  <si>
    <r>
      <rPr>
        <sz val="10"/>
        <rFont val="-윤고딕320"/>
        <family val="1"/>
        <charset val="129"/>
      </rPr>
      <t xml:space="preserve">유조차
</t>
    </r>
    <r>
      <rPr>
        <sz val="10"/>
        <color indexed="8"/>
        <rFont val="Arial Narrow"/>
        <family val="2"/>
      </rPr>
      <t xml:space="preserve">
Oil Tank car </t>
    </r>
  </si>
  <si>
    <r>
      <rPr>
        <sz val="10"/>
        <rFont val="-윤고딕320"/>
        <family val="1"/>
        <charset val="129"/>
      </rPr>
      <t>행정차</t>
    </r>
    <r>
      <rPr>
        <sz val="10"/>
        <color indexed="8"/>
        <rFont val="Arial Narrow"/>
        <family val="2"/>
      </rPr>
      <t xml:space="preserve">
(14)</t>
    </r>
  </si>
  <si>
    <r>
      <rPr>
        <sz val="10"/>
        <rFont val="-윤고딕320"/>
        <family val="1"/>
        <charset val="129"/>
      </rPr>
      <t xml:space="preserve">교육
용차
</t>
    </r>
    <r>
      <rPr>
        <sz val="10"/>
        <rFont val="Arial Narrow"/>
        <family val="2"/>
      </rPr>
      <t xml:space="preserve"> 
</t>
    </r>
    <r>
      <rPr>
        <sz val="10"/>
        <color indexed="8"/>
        <rFont val="Arial Narrow"/>
        <family val="2"/>
      </rPr>
      <t>Edu-
cational
car</t>
    </r>
  </si>
  <si>
    <r>
      <rPr>
        <sz val="10"/>
        <rFont val="-윤고딕320"/>
        <family val="1"/>
        <charset val="129"/>
      </rPr>
      <t xml:space="preserve">이륜차
</t>
    </r>
    <r>
      <rPr>
        <sz val="10"/>
        <color indexed="8"/>
        <rFont val="Arial Narrow"/>
        <family val="2"/>
      </rPr>
      <t>Two 
wheeled vehicle</t>
    </r>
  </si>
  <si>
    <r>
      <rPr>
        <sz val="10"/>
        <rFont val="-윤고딕320"/>
        <family val="1"/>
        <charset val="129"/>
      </rPr>
      <t xml:space="preserve">트레
일러
</t>
    </r>
    <r>
      <rPr>
        <sz val="10"/>
        <color indexed="8"/>
        <rFont val="Arial Narrow"/>
        <family val="2"/>
      </rPr>
      <t xml:space="preserve">
Trailer</t>
    </r>
  </si>
  <si>
    <r>
      <rPr>
        <sz val="10"/>
        <rFont val="-윤고딕320"/>
        <family val="1"/>
        <charset val="129"/>
      </rPr>
      <t xml:space="preserve">헬기
</t>
    </r>
    <r>
      <rPr>
        <sz val="10"/>
        <color indexed="8"/>
        <rFont val="Arial Narrow"/>
        <family val="2"/>
      </rPr>
      <t xml:space="preserve">
 Fire helicopter</t>
    </r>
  </si>
  <si>
    <r>
      <rPr>
        <sz val="10"/>
        <rFont val="-윤고딕320"/>
        <family val="1"/>
        <charset val="129"/>
      </rPr>
      <t xml:space="preserve">소방
구조정
</t>
    </r>
    <r>
      <rPr>
        <sz val="10"/>
        <color indexed="8"/>
        <rFont val="Arial Narrow"/>
        <family val="2"/>
      </rPr>
      <t xml:space="preserve">
 Fire Rescue ship</t>
    </r>
  </si>
  <si>
    <r>
      <rPr>
        <sz val="10"/>
        <rFont val="-윤고딕320"/>
        <family val="1"/>
        <charset val="129"/>
      </rPr>
      <t>승용차</t>
    </r>
    <r>
      <rPr>
        <sz val="10"/>
        <color indexed="8"/>
        <rFont val="Arial Narrow"/>
        <family val="2"/>
      </rPr>
      <t xml:space="preserve">
Passenger car</t>
    </r>
  </si>
  <si>
    <r>
      <rPr>
        <sz val="10"/>
        <rFont val="-윤고딕320"/>
        <family val="1"/>
        <charset val="129"/>
      </rPr>
      <t>승합차</t>
    </r>
    <r>
      <rPr>
        <sz val="10"/>
        <color indexed="8"/>
        <rFont val="Arial Narrow"/>
        <family val="2"/>
      </rPr>
      <t xml:space="preserve">
 Bus</t>
    </r>
  </si>
  <si>
    <r>
      <rPr>
        <sz val="10"/>
        <rFont val="-윤고딕320"/>
        <family val="1"/>
        <charset val="129"/>
      </rPr>
      <t xml:space="preserve">화물차
</t>
    </r>
    <r>
      <rPr>
        <sz val="10"/>
        <color indexed="8"/>
        <rFont val="Arial Narrow"/>
        <family val="2"/>
      </rPr>
      <t xml:space="preserve">
Truck</t>
    </r>
  </si>
  <si>
    <t>질병</t>
    <phoneticPr fontId="33" type="noConversion"/>
  </si>
  <si>
    <r>
      <rPr>
        <sz val="10"/>
        <rFont val="-윤고딕320"/>
        <family val="1"/>
        <charset val="129"/>
      </rPr>
      <t xml:space="preserve">이송병원별 </t>
    </r>
    <r>
      <rPr>
        <sz val="10"/>
        <rFont val="바탕체"/>
        <family val="1"/>
        <charset val="129"/>
      </rPr>
      <t xml:space="preserve">      </t>
    </r>
    <r>
      <rPr>
        <sz val="10"/>
        <color indexed="8"/>
        <rFont val="Arial Narrow"/>
        <family val="2"/>
      </rPr>
      <t xml:space="preserve"> By medical facilities</t>
    </r>
    <phoneticPr fontId="33" type="noConversion"/>
  </si>
  <si>
    <t>의    원</t>
  </si>
  <si>
    <t>기    타</t>
  </si>
  <si>
    <r>
      <t xml:space="preserve">119   </t>
    </r>
    <r>
      <rPr>
        <sz val="10"/>
        <rFont val="-윤고딕320"/>
        <family val="1"/>
        <charset val="129"/>
      </rPr>
      <t>구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급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대</t>
    </r>
    <r>
      <rPr>
        <sz val="10"/>
        <rFont val="Arial Narrow"/>
        <family val="2"/>
      </rPr>
      <t xml:space="preserve">  </t>
    </r>
    <r>
      <rPr>
        <sz val="10"/>
        <rFont val="-윤고딕320"/>
        <family val="1"/>
        <charset val="129"/>
      </rPr>
      <t>활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동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실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적</t>
    </r>
  </si>
  <si>
    <r>
      <rPr>
        <sz val="10"/>
        <rFont val="-윤고딕320"/>
        <family val="1"/>
        <charset val="129"/>
      </rPr>
      <t xml:space="preserve">사고종별 구조인원(명) </t>
    </r>
    <r>
      <rPr>
        <sz val="10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Rescued person by accident</t>
    </r>
    <phoneticPr fontId="33" type="noConversion"/>
  </si>
  <si>
    <r>
      <rPr>
        <sz val="10"/>
        <rFont val="-윤고딕320"/>
        <family val="1"/>
        <charset val="129"/>
      </rPr>
      <t>미처리</t>
    </r>
    <r>
      <rPr>
        <vertAlign val="superscript"/>
        <sz val="10"/>
        <color indexed="8"/>
        <rFont val="Arial Narrow"/>
        <family val="2"/>
      </rPr>
      <t>1)</t>
    </r>
  </si>
  <si>
    <r>
      <t xml:space="preserve">119 </t>
    </r>
    <r>
      <rPr>
        <sz val="10"/>
        <rFont val="-윤고딕320"/>
        <family val="1"/>
        <charset val="129"/>
      </rPr>
      <t>구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조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대</t>
    </r>
    <r>
      <rPr>
        <sz val="10"/>
        <rFont val="Arial Narrow"/>
        <family val="2"/>
      </rPr>
      <t xml:space="preserve">  </t>
    </r>
    <r>
      <rPr>
        <sz val="10"/>
        <rFont val="-윤고딕320"/>
        <family val="1"/>
        <charset val="129"/>
      </rPr>
      <t>활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동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실</t>
    </r>
    <r>
      <rPr>
        <sz val="10"/>
        <rFont val="Arial Narrow"/>
        <family val="2"/>
      </rPr>
      <t xml:space="preserve"> </t>
    </r>
    <r>
      <rPr>
        <sz val="10"/>
        <rFont val="-윤고딕320"/>
        <family val="1"/>
        <charset val="129"/>
      </rPr>
      <t>적</t>
    </r>
    <phoneticPr fontId="33" type="noConversion"/>
  </si>
  <si>
    <r>
      <rPr>
        <sz val="10"/>
        <rFont val="-윤고딕320"/>
        <family val="1"/>
        <charset val="129"/>
      </rPr>
      <t>인적피해</t>
    </r>
    <r>
      <rPr>
        <sz val="10"/>
        <rFont val="Arial Narrow"/>
        <family val="2"/>
      </rPr>
      <t xml:space="preserve">  Casualties</t>
    </r>
    <phoneticPr fontId="33" type="noConversion"/>
  </si>
  <si>
    <r>
      <rPr>
        <sz val="10"/>
        <rFont val="-윤고딕320"/>
        <family val="1"/>
        <charset val="129"/>
      </rPr>
      <t>재산피해</t>
    </r>
    <r>
      <rPr>
        <sz val="10"/>
        <rFont val="바탕체"/>
        <family val="1"/>
        <charset val="129"/>
      </rPr>
      <t xml:space="preserve">
</t>
    </r>
    <r>
      <rPr>
        <sz val="10"/>
        <rFont val="Arial Narrow"/>
        <family val="2"/>
      </rPr>
      <t>Damaged property</t>
    </r>
    <phoneticPr fontId="33" type="noConversion"/>
  </si>
  <si>
    <t>사 망 및 실 종</t>
  </si>
  <si>
    <r>
      <t>침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수</t>
    </r>
  </si>
  <si>
    <t>피  해  액</t>
    <phoneticPr fontId="33" type="noConversion"/>
  </si>
  <si>
    <r>
      <t>면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적</t>
    </r>
  </si>
  <si>
    <t>건    물</t>
  </si>
  <si>
    <t>선    박</t>
  </si>
  <si>
    <r>
      <rPr>
        <sz val="10"/>
        <color indexed="8"/>
        <rFont val="-윤고딕320"/>
        <family val="1"/>
        <charset val="129"/>
      </rPr>
      <t>피  해  액</t>
    </r>
    <r>
      <rPr>
        <sz val="10"/>
        <color indexed="8"/>
        <rFont val="바탕체"/>
        <family val="1"/>
        <charset val="129"/>
      </rPr>
      <t xml:space="preserve">      </t>
    </r>
    <r>
      <rPr>
        <sz val="10"/>
        <color indexed="8"/>
        <rFont val="Arial Narrow"/>
        <family val="2"/>
      </rPr>
      <t xml:space="preserve">    Amount of damage</t>
    </r>
    <phoneticPr fontId="33" type="noConversion"/>
  </si>
  <si>
    <t>항공기 및 자동차</t>
  </si>
  <si>
    <r>
      <rPr>
        <sz val="10"/>
        <rFont val="-윤고딕320"/>
        <family val="1"/>
        <charset val="129"/>
      </rPr>
      <t>자동차 종류별</t>
    </r>
    <r>
      <rPr>
        <sz val="10"/>
        <rFont val="바탕체"/>
        <family val="1"/>
        <charset val="129"/>
      </rPr>
      <t xml:space="preserve"> </t>
    </r>
    <r>
      <rPr>
        <sz val="10"/>
        <rFont val="Arial Narrow"/>
        <family val="2"/>
      </rPr>
      <t xml:space="preserve">      By kind of vehicles</t>
    </r>
    <phoneticPr fontId="33" type="noConversion"/>
  </si>
  <si>
    <r>
      <rPr>
        <sz val="10"/>
        <color indexed="8"/>
        <rFont val="-윤고딕320"/>
        <family val="1"/>
        <charset val="129"/>
      </rPr>
      <t>자동차</t>
    </r>
    <r>
      <rPr>
        <sz val="10"/>
        <color indexed="8"/>
        <rFont val="Arial Narrow"/>
        <family val="2"/>
      </rPr>
      <t>1</t>
    </r>
    <r>
      <rPr>
        <sz val="10"/>
        <color indexed="8"/>
        <rFont val="-윤고딕320"/>
        <family val="1"/>
        <charset val="129"/>
      </rPr>
      <t>만대당</t>
    </r>
  </si>
  <si>
    <r>
      <rPr>
        <sz val="10"/>
        <color indexed="8"/>
        <rFont val="-윤고딕320"/>
        <family val="1"/>
        <charset val="129"/>
      </rPr>
      <t>인구</t>
    </r>
    <r>
      <rPr>
        <sz val="10"/>
        <color indexed="8"/>
        <rFont val="Arial Narrow"/>
        <family val="2"/>
      </rPr>
      <t>10</t>
    </r>
    <r>
      <rPr>
        <sz val="10"/>
        <color indexed="8"/>
        <rFont val="-윤고딕320"/>
        <family val="1"/>
        <charset val="129"/>
      </rPr>
      <t>만명당</t>
    </r>
  </si>
  <si>
    <r>
      <t xml:space="preserve">연 </t>
    </r>
    <r>
      <rPr>
        <sz val="11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</si>
  <si>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r>
      <t xml:space="preserve">성 </t>
    </r>
    <r>
      <rPr>
        <sz val="11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별</t>
    </r>
  </si>
  <si>
    <r>
      <t>총</t>
    </r>
    <r>
      <rPr>
        <sz val="10"/>
        <color indexed="8"/>
        <rFont val="-윤고딕320"/>
        <family val="1"/>
        <charset val="129"/>
      </rPr>
      <t xml:space="preserve"> </t>
    </r>
    <r>
      <rPr>
        <sz val="10"/>
        <rFont val="-윤고딕320"/>
        <family val="1"/>
        <charset val="129"/>
      </rPr>
      <t>수</t>
    </r>
  </si>
  <si>
    <r>
      <t xml:space="preserve">1   </t>
    </r>
    <r>
      <rPr>
        <sz val="10"/>
        <rFont val="-윤고딕320"/>
        <family val="1"/>
        <charset val="129"/>
      </rPr>
      <t>종</t>
    </r>
    <phoneticPr fontId="33" type="noConversion"/>
  </si>
  <si>
    <r>
      <t xml:space="preserve">2   </t>
    </r>
    <r>
      <rPr>
        <sz val="10"/>
        <rFont val="-윤고딕320"/>
        <family val="1"/>
        <charset val="129"/>
      </rPr>
      <t>종</t>
    </r>
  </si>
  <si>
    <r>
      <rPr>
        <sz val="10"/>
        <color indexed="8"/>
        <rFont val="-윤고딕320"/>
        <family val="1"/>
        <charset val="129"/>
      </rPr>
      <t>위    반    사    항</t>
    </r>
    <r>
      <rPr>
        <sz val="10"/>
        <color indexed="8"/>
        <rFont val="Arial Narrow"/>
        <family val="2"/>
      </rPr>
      <t xml:space="preserve">        </t>
    </r>
    <r>
      <rPr>
        <sz val="9"/>
        <color indexed="8"/>
        <rFont val="바탕체"/>
        <family val="1"/>
        <charset val="129"/>
      </rPr>
      <t xml:space="preserve"> </t>
    </r>
    <r>
      <rPr>
        <sz val="9"/>
        <color indexed="8"/>
        <rFont val="Arial Narrow"/>
        <family val="2"/>
      </rPr>
      <t>By violation</t>
    </r>
    <phoneticPr fontId="33" type="noConversion"/>
  </si>
  <si>
    <t>주정차</t>
    <phoneticPr fontId="33" type="noConversion"/>
  </si>
  <si>
    <r>
      <rPr>
        <sz val="10"/>
        <color indexed="8"/>
        <rFont val="-윤고딕320"/>
        <family val="1"/>
        <charset val="129"/>
      </rPr>
      <t>처 리 상 황</t>
    </r>
    <r>
      <rPr>
        <sz val="9"/>
        <color indexed="8"/>
        <rFont val="-윤고딕320"/>
        <family val="1"/>
        <charset val="129"/>
      </rPr>
      <t xml:space="preserve"> </t>
    </r>
    <r>
      <rPr>
        <sz val="9"/>
        <color indexed="8"/>
        <rFont val="Arial Narrow"/>
        <family val="2"/>
      </rPr>
      <t xml:space="preserve">    By punishment</t>
    </r>
    <phoneticPr fontId="33" type="noConversion"/>
  </si>
  <si>
    <r>
      <rPr>
        <sz val="10"/>
        <color indexed="8"/>
        <rFont val="-윤고딕320"/>
        <family val="1"/>
        <charset val="129"/>
      </rPr>
      <t>용 도 별</t>
    </r>
    <r>
      <rPr>
        <sz val="10"/>
        <color indexed="8"/>
        <rFont val="Arial Narrow"/>
        <family val="2"/>
      </rPr>
      <t xml:space="preserve"> </t>
    </r>
    <r>
      <rPr>
        <sz val="9"/>
        <color indexed="8"/>
        <rFont val="Arial Narrow"/>
        <family val="2"/>
      </rPr>
      <t xml:space="preserve">     By use</t>
    </r>
    <phoneticPr fontId="33" type="noConversion"/>
  </si>
  <si>
    <r>
      <rPr>
        <sz val="10"/>
        <color indexed="8"/>
        <rFont val="-윤고딕320"/>
        <family val="1"/>
        <charset val="129"/>
      </rPr>
      <t>차 종 별</t>
    </r>
    <r>
      <rPr>
        <sz val="9"/>
        <color indexed="8"/>
        <rFont val="Arial Narrow"/>
        <family val="2"/>
      </rPr>
      <t xml:space="preserve">     By type of automobile</t>
    </r>
    <phoneticPr fontId="33" type="noConversion"/>
  </si>
  <si>
    <t>화물차</t>
    <phoneticPr fontId="33" type="noConversion"/>
  </si>
  <si>
    <t>연    별</t>
    <phoneticPr fontId="33" type="noConversion"/>
  </si>
  <si>
    <t>연    별</t>
    <phoneticPr fontId="33" type="noConversion"/>
  </si>
  <si>
    <t xml:space="preserve"> … </t>
  </si>
  <si>
    <t>단위: 명</t>
    <phoneticPr fontId="33" type="noConversion"/>
  </si>
  <si>
    <t>Unit: person</t>
    <phoneticPr fontId="33" type="noConversion"/>
  </si>
  <si>
    <t>Source: Fire Services Administration Division</t>
    <phoneticPr fontId="33" type="noConversion"/>
  </si>
  <si>
    <t>주: 1) 시군 포함</t>
    <phoneticPr fontId="33" type="noConversion"/>
  </si>
  <si>
    <t>Note: 1) Including Si and Gun</t>
    <phoneticPr fontId="33" type="noConversion"/>
  </si>
  <si>
    <t>자료: 전남지방경찰청</t>
    <phoneticPr fontId="33" type="noConversion"/>
  </si>
  <si>
    <t>Source: Jeonnam Provincial Police Agency</t>
    <phoneticPr fontId="33" type="noConversion"/>
  </si>
  <si>
    <t>단위: 건</t>
    <phoneticPr fontId="33" type="noConversion"/>
  </si>
  <si>
    <t>Unit: case</t>
    <phoneticPr fontId="33" type="noConversion"/>
  </si>
  <si>
    <t>Unit: person</t>
    <phoneticPr fontId="33" type="noConversion"/>
  </si>
  <si>
    <t>단위: 명</t>
    <phoneticPr fontId="33" type="noConversion"/>
  </si>
  <si>
    <t>자료: 대응예방과</t>
    <phoneticPr fontId="33" type="noConversion"/>
  </si>
  <si>
    <t>Source: Fire Safety Division</t>
    <phoneticPr fontId="33" type="noConversion"/>
  </si>
  <si>
    <t>Source: First Aid and Rescue Division</t>
    <phoneticPr fontId="33" type="noConversion"/>
  </si>
  <si>
    <t>자료: 구조구급과</t>
    <phoneticPr fontId="33" type="noConversion"/>
  </si>
  <si>
    <t>단위: 대</t>
    <phoneticPr fontId="33" type="noConversion"/>
  </si>
  <si>
    <t>Unit: each</t>
    <phoneticPr fontId="33" type="noConversion"/>
  </si>
  <si>
    <t>단위: 대</t>
    <phoneticPr fontId="33" type="noConversion"/>
  </si>
  <si>
    <t>주: 1) 미처리는 출동했으나 이미 자력구조 등으로 119 구조대의 활동이 불필요한 경우.</t>
    <phoneticPr fontId="33" type="noConversion"/>
  </si>
  <si>
    <t>Note: 1) Action taken, but not necessary because of self-rescue</t>
    <phoneticPr fontId="33" type="noConversion"/>
  </si>
  <si>
    <t>단위: 건, 명, 백만원</t>
    <phoneticPr fontId="33" type="noConversion"/>
  </si>
  <si>
    <t>Unit: case, person, million won</t>
    <phoneticPr fontId="33" type="noConversion"/>
  </si>
  <si>
    <t>자료: 시군</t>
    <phoneticPr fontId="33" type="noConversion"/>
  </si>
  <si>
    <t xml:space="preserve">Source: Si and Gun </t>
    <phoneticPr fontId="33" type="noConversion"/>
  </si>
  <si>
    <t>단위: 명, ha, 천원</t>
    <phoneticPr fontId="33" type="noConversion"/>
  </si>
  <si>
    <t>Unit: person, ha, 1,000 won</t>
    <phoneticPr fontId="33" type="noConversion"/>
  </si>
  <si>
    <t>단위: 개소</t>
    <phoneticPr fontId="33" type="noConversion"/>
  </si>
  <si>
    <t>단위: 개소</t>
    <phoneticPr fontId="33" type="noConversion"/>
  </si>
  <si>
    <t>Unit:  number</t>
    <phoneticPr fontId="33" type="noConversion"/>
  </si>
  <si>
    <t>Unit: case, person</t>
    <phoneticPr fontId="33" type="noConversion"/>
  </si>
  <si>
    <t>단위: 건, 명</t>
    <phoneticPr fontId="33" type="noConversion"/>
  </si>
  <si>
    <t>자료: 전남지방경찰청</t>
    <phoneticPr fontId="33" type="noConversion"/>
  </si>
  <si>
    <t>Source: Jeonnam Provincial Police Agency</t>
    <phoneticPr fontId="33" type="noConversion"/>
  </si>
  <si>
    <t>4. 시 군 공 무 원</t>
    <phoneticPr fontId="33" type="noConversion"/>
  </si>
  <si>
    <t>5. 읍 면 동 공 무 원</t>
    <phoneticPr fontId="33" type="noConversion"/>
  </si>
  <si>
    <t xml:space="preserve">  …  </t>
  </si>
  <si>
    <t xml:space="preserve"> Haenam</t>
  </si>
  <si>
    <t>해남소방서</t>
  </si>
  <si>
    <t>영암소방서</t>
  </si>
  <si>
    <t xml:space="preserve"> Yeonggwang</t>
  </si>
  <si>
    <t>영광소방서</t>
  </si>
  <si>
    <t xml:space="preserve"> Hwasun</t>
  </si>
  <si>
    <t>화순소방서</t>
  </si>
  <si>
    <t>강진소방서</t>
  </si>
  <si>
    <t xml:space="preserve"> Muan</t>
  </si>
  <si>
    <t>무안소방서</t>
  </si>
  <si>
    <t>고흥소방서</t>
  </si>
  <si>
    <t>Source: Jeonnam Provincial Police Agency</t>
    <phoneticPr fontId="33" type="noConversion"/>
  </si>
  <si>
    <t>시군</t>
    <phoneticPr fontId="33" type="noConversion"/>
  </si>
  <si>
    <t>읍면동</t>
    <phoneticPr fontId="33" type="noConversion"/>
  </si>
  <si>
    <t xml:space="preserve"> Note: 1) ( ) are national government employees, which include in total sum  </t>
    <phoneticPr fontId="33" type="noConversion"/>
  </si>
  <si>
    <t>주: 1) 정원기준</t>
    <phoneticPr fontId="33" type="noConversion"/>
  </si>
  <si>
    <t xml:space="preserve">    2) ( )은 국가공무원수로 합계에 포함 </t>
    <phoneticPr fontId="33" type="noConversion"/>
  </si>
  <si>
    <t xml:space="preserve"> Note: 1) Authorized</t>
    <phoneticPr fontId="33" type="noConversion"/>
  </si>
  <si>
    <t xml:space="preserve">2) ( ) are national government employees, which include in total sum </t>
    <phoneticPr fontId="33" type="noConversion"/>
  </si>
  <si>
    <t>Number of casualties</t>
    <phoneticPr fontId="33" type="noConversion"/>
  </si>
  <si>
    <t>자료: 행정안전부 「재난연감」</t>
    <phoneticPr fontId="33" type="noConversion"/>
  </si>
  <si>
    <t>Source : Ministry of the Interior and Safety</t>
    <phoneticPr fontId="33" type="noConversion"/>
  </si>
  <si>
    <t>Senior Civil Service</t>
    <phoneticPr fontId="33" type="noConversion"/>
  </si>
  <si>
    <t>civil</t>
    <phoneticPr fontId="33" type="noConversion"/>
  </si>
  <si>
    <t xml:space="preserve"> Expert</t>
  </si>
  <si>
    <t>Expert</t>
  </si>
  <si>
    <t>Expert</t>
    <phoneticPr fontId="33" type="noConversion"/>
  </si>
  <si>
    <t>No.</t>
    <phoneticPr fontId="33" type="noConversion"/>
  </si>
  <si>
    <t>Political</t>
    <phoneticPr fontId="33" type="noConversion"/>
  </si>
  <si>
    <t>Specific</t>
    <phoneticPr fontId="33" type="noConversion"/>
  </si>
  <si>
    <t>관리운영직</t>
    <phoneticPr fontId="33" type="noConversion"/>
  </si>
  <si>
    <t>임기제</t>
    <phoneticPr fontId="33" type="noConversion"/>
  </si>
  <si>
    <t>Fixed-</t>
    <phoneticPr fontId="33" type="noConversion"/>
  </si>
  <si>
    <t>term</t>
  </si>
  <si>
    <t>Manage-</t>
  </si>
  <si>
    <t>ment and</t>
    <phoneticPr fontId="33" type="noConversion"/>
  </si>
  <si>
    <t xml:space="preserve">operation </t>
    <phoneticPr fontId="33" type="noConversion"/>
  </si>
  <si>
    <t>service</t>
    <phoneticPr fontId="33" type="noConversion"/>
  </si>
  <si>
    <t xml:space="preserve"> Facilities</t>
    <phoneticPr fontId="33" type="noConversion"/>
  </si>
  <si>
    <t>Hotel, INNS</t>
  </si>
  <si>
    <r>
      <rPr>
        <sz val="10"/>
        <rFont val="-윤고딕320"/>
        <family val="1"/>
        <charset val="129"/>
      </rPr>
      <t>제독차</t>
    </r>
    <r>
      <rPr>
        <sz val="10"/>
        <color indexed="8"/>
        <rFont val="-윤고딕320"/>
        <family val="1"/>
        <charset val="129"/>
      </rPr>
      <t xml:space="preserve">
</t>
    </r>
    <r>
      <rPr>
        <sz val="10"/>
        <color indexed="8"/>
        <rFont val="굴림"/>
        <family val="3"/>
        <charset val="129"/>
      </rPr>
      <t xml:space="preserve">
</t>
    </r>
    <r>
      <rPr>
        <sz val="10"/>
        <color indexed="8"/>
        <rFont val="Arial Narrow"/>
        <family val="2"/>
      </rPr>
      <t xml:space="preserve"> Detoxic-ation</t>
    </r>
    <phoneticPr fontId="33" type="noConversion"/>
  </si>
  <si>
    <r>
      <rPr>
        <sz val="10"/>
        <rFont val="-윤고딕320"/>
        <family val="1"/>
        <charset val="129"/>
      </rPr>
      <t>순찰차</t>
    </r>
    <r>
      <rPr>
        <sz val="10"/>
        <color indexed="8"/>
        <rFont val="Arial Narrow"/>
        <family val="2"/>
      </rPr>
      <t xml:space="preserve">
Patrol car</t>
    </r>
    <phoneticPr fontId="33" type="noConversion"/>
  </si>
  <si>
    <t>Number of</t>
    <phoneticPr fontId="33" type="noConversion"/>
  </si>
  <si>
    <t>Mountain</t>
    <phoneticPr fontId="33" type="noConversion"/>
  </si>
  <si>
    <t>기   타</t>
    <phoneticPr fontId="33" type="noConversion"/>
  </si>
  <si>
    <t>person</t>
    <phoneticPr fontId="33" type="noConversion"/>
  </si>
  <si>
    <t>Person</t>
    <phoneticPr fontId="33" type="noConversion"/>
  </si>
  <si>
    <t>Dormitories</t>
    <phoneticPr fontId="33" type="noConversion"/>
  </si>
  <si>
    <t>Medical</t>
    <phoneticPr fontId="33" type="noConversion"/>
  </si>
  <si>
    <t>Facilities</t>
    <phoneticPr fontId="33" type="noConversion"/>
  </si>
  <si>
    <t>Education and</t>
    <phoneticPr fontId="33" type="noConversion"/>
  </si>
  <si>
    <t>research</t>
    <phoneticPr fontId="33" type="noConversion"/>
  </si>
  <si>
    <t>Business</t>
    <phoneticPr fontId="33" type="noConversion"/>
  </si>
  <si>
    <t xml:space="preserve">Waste and Soil </t>
    <phoneticPr fontId="33" type="noConversion"/>
  </si>
  <si>
    <t>Manufacturing, Storage and  Agencies of Dangerous Objects</t>
    <phoneticPr fontId="33" type="noConversion"/>
  </si>
  <si>
    <t>Manufactory</t>
    <phoneticPr fontId="33" type="noConversion"/>
  </si>
  <si>
    <r>
      <rPr>
        <sz val="10"/>
        <color indexed="8"/>
        <rFont val="-윤고딕320"/>
        <family val="1"/>
        <charset val="129"/>
      </rPr>
      <t>저장소</t>
    </r>
    <r>
      <rPr>
        <sz val="10"/>
        <color indexed="8"/>
        <rFont val="바탕체"/>
        <family val="1"/>
        <charset val="129"/>
      </rPr>
      <t xml:space="preserve">   </t>
    </r>
    <r>
      <rPr>
        <sz val="10"/>
        <color indexed="8"/>
        <rFont val="Arial Narrow"/>
        <family val="2"/>
      </rPr>
      <t xml:space="preserve">       Storage </t>
    </r>
    <phoneticPr fontId="33" type="noConversion"/>
  </si>
  <si>
    <t xml:space="preserve">Inside </t>
    <phoneticPr fontId="33" type="noConversion"/>
  </si>
  <si>
    <t>storage room</t>
    <phoneticPr fontId="33" type="noConversion"/>
  </si>
  <si>
    <t>Outside</t>
    <phoneticPr fontId="33" type="noConversion"/>
  </si>
  <si>
    <t xml:space="preserve">Inside </t>
    <phoneticPr fontId="33" type="noConversion"/>
  </si>
  <si>
    <t xml:space="preserve">Below ground </t>
    <phoneticPr fontId="33" type="noConversion"/>
  </si>
  <si>
    <t xml:space="preserve">Simplicity </t>
    <phoneticPr fontId="33" type="noConversion"/>
  </si>
  <si>
    <t xml:space="preserve">Moving </t>
    <phoneticPr fontId="33" type="noConversion"/>
  </si>
  <si>
    <t>Yard</t>
    <phoneticPr fontId="33" type="noConversion"/>
  </si>
  <si>
    <t>Base-rock</t>
    <phoneticPr fontId="33" type="noConversion"/>
  </si>
  <si>
    <t>Fueling</t>
  </si>
  <si>
    <t>Selling</t>
    <phoneticPr fontId="33" type="noConversion"/>
  </si>
  <si>
    <t>Transfering</t>
    <phoneticPr fontId="33" type="noConversion"/>
  </si>
  <si>
    <t>General</t>
    <phoneticPr fontId="33" type="noConversion"/>
  </si>
  <si>
    <t>lane</t>
    <phoneticPr fontId="33" type="noConversion"/>
  </si>
  <si>
    <t xml:space="preserve">safety </t>
    <phoneticPr fontId="33" type="noConversion"/>
  </si>
  <si>
    <t>Motor-</t>
    <phoneticPr fontId="33" type="noConversion"/>
  </si>
  <si>
    <t>Other</t>
    <phoneticPr fontId="33" type="noConversion"/>
  </si>
  <si>
    <t>Goheung-gun</t>
    <phoneticPr fontId="33" type="noConversion"/>
  </si>
  <si>
    <t>tenance</t>
    <phoneticPr fontId="33" type="noConversion"/>
  </si>
  <si>
    <t>초 과</t>
    <phoneticPr fontId="33" type="noConversion"/>
  </si>
  <si>
    <t>자료: 소방행정과</t>
    <phoneticPr fontId="33" type="noConversion"/>
  </si>
  <si>
    <t>주: 1) ( )은 국가공무원수로 합계에 포함</t>
    <phoneticPr fontId="33" type="noConversion"/>
  </si>
  <si>
    <t>주: 1) 의용소방대원, 여성의용소방대원는 합계 수치에 포함되지 않음</t>
    <phoneticPr fontId="33" type="noConversion"/>
  </si>
  <si>
    <r>
      <t xml:space="preserve">630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</si>
  <si>
    <r>
      <t>ⅩⅦ</t>
    </r>
    <r>
      <rPr>
        <sz val="10"/>
        <color indexed="8"/>
        <rFont val="Arial Narrow"/>
        <family val="2"/>
      </rPr>
      <t>.  Public Administration and Justice   631</t>
    </r>
  </si>
  <si>
    <t>단위: 명</t>
  </si>
  <si>
    <t>Unit: person</t>
  </si>
  <si>
    <t>건강증진과</t>
  </si>
  <si>
    <t>식품의약과</t>
  </si>
  <si>
    <t>Animal Health Division</t>
  </si>
  <si>
    <t>Fishery Products distribution and processing Division</t>
  </si>
  <si>
    <t>건축개발과</t>
  </si>
  <si>
    <t>Architecture &amp; Development Division</t>
  </si>
  <si>
    <t>세정과</t>
  </si>
  <si>
    <t>회계과</t>
  </si>
  <si>
    <t>구조구급과</t>
  </si>
  <si>
    <t>First Aid and Rescue Division</t>
  </si>
  <si>
    <t>주: (  )은 국가공무원수로 합계에 포함</t>
  </si>
  <si>
    <t xml:space="preserve"> Note: ( ) are national government employees, which include in total sum</t>
  </si>
  <si>
    <t>Belong to korea coast guard</t>
    <phoneticPr fontId="33" type="noConversion"/>
  </si>
  <si>
    <t>Subtotal</t>
  </si>
  <si>
    <t>해양경찰서</t>
    <phoneticPr fontId="33" type="noConversion"/>
  </si>
  <si>
    <t>Regional coast guard</t>
    <phoneticPr fontId="33" type="noConversion"/>
  </si>
  <si>
    <t>Regional headquarters Korea coast guard</t>
    <phoneticPr fontId="33" type="noConversion"/>
  </si>
  <si>
    <t>파출소
출장소 등</t>
    <phoneticPr fontId="33" type="noConversion"/>
  </si>
  <si>
    <t>Coast guard
sub-station</t>
    <phoneticPr fontId="33" type="noConversion"/>
  </si>
  <si>
    <t>지방해양
경찰청</t>
    <phoneticPr fontId="33" type="noConversion"/>
  </si>
  <si>
    <r>
      <t xml:space="preserve">672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</si>
  <si>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673</t>
    </r>
  </si>
  <si>
    <t>단위: ha, 천원</t>
  </si>
  <si>
    <t>Unit:  ha, 1,000 won</t>
  </si>
  <si>
    <t>자료: 산림보전과</t>
  </si>
  <si>
    <t>Source: Forest Protection Division</t>
  </si>
  <si>
    <r>
      <t xml:space="preserve">670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</si>
  <si>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671</t>
    </r>
  </si>
  <si>
    <t>단위: 건</t>
  </si>
  <si>
    <t>Unit: case</t>
  </si>
  <si>
    <r>
      <rPr>
        <sz val="10"/>
        <rFont val="-윤고딕320"/>
        <family val="1"/>
        <charset val="129"/>
      </rPr>
      <t>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거</t>
    </r>
    <r>
      <rPr>
        <sz val="10"/>
        <color indexed="8"/>
        <rFont val="Arial Narrow"/>
        <family val="2"/>
      </rPr>
      <t xml:space="preserve">    Housing</t>
    </r>
  </si>
  <si>
    <r>
      <rPr>
        <sz val="10"/>
        <rFont val="-윤고딕320"/>
        <family val="1"/>
        <charset val="129"/>
      </rPr>
      <t>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거</t>
    </r>
    <r>
      <rPr>
        <sz val="10"/>
        <color indexed="8"/>
        <rFont val="Arial Narrow"/>
        <family val="2"/>
      </rPr>
      <t xml:space="preserve">     Non-Housing</t>
    </r>
  </si>
  <si>
    <r>
      <rPr>
        <sz val="10"/>
        <rFont val="-윤고딕320"/>
        <family val="1"/>
        <charset val="129"/>
      </rPr>
      <t>비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주</t>
    </r>
    <r>
      <rPr>
        <sz val="10"/>
        <color indexed="8"/>
        <rFont val="-윤고딕320"/>
        <family val="1"/>
        <charset val="129"/>
      </rPr>
      <t xml:space="preserve">  </t>
    </r>
    <r>
      <rPr>
        <sz val="10"/>
        <rFont val="-윤고딕320"/>
        <family val="1"/>
        <charset val="129"/>
      </rPr>
      <t>거</t>
    </r>
    <r>
      <rPr>
        <sz val="10"/>
        <rFont val="Arial Narrow"/>
        <family val="2"/>
      </rPr>
      <t xml:space="preserve">     Non-Housing</t>
    </r>
  </si>
  <si>
    <t xml:space="preserve"> Sales</t>
  </si>
  <si>
    <t>Factory and</t>
  </si>
  <si>
    <t xml:space="preserve"> housing</t>
  </si>
  <si>
    <t>Schools</t>
  </si>
  <si>
    <t xml:space="preserve"> Facilities</t>
  </si>
  <si>
    <t xml:space="preserve"> Workshop</t>
  </si>
  <si>
    <t xml:space="preserve">entertainment </t>
  </si>
  <si>
    <t>주: 1) 쓰레기소각, 음식물조리, 빨래삼기, 전기스파크 등 오인처리를 화재에 포함</t>
  </si>
  <si>
    <t xml:space="preserve">    2) 연구· 학원, 운동시설, 동식물시설, 자동차시설, 기타 비주거 시설</t>
  </si>
  <si>
    <t>자료: 대응예방과</t>
  </si>
  <si>
    <t>Source : Fire Safety Division</t>
  </si>
  <si>
    <r>
      <t xml:space="preserve">666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</si>
  <si>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667</t>
    </r>
  </si>
  <si>
    <t>단위: 건, 천원, 명</t>
  </si>
  <si>
    <t>Unit: case, 1,000 won, person</t>
  </si>
  <si>
    <t>Number of fire incidents</t>
  </si>
  <si>
    <t>Source: Fire Safety Division</t>
  </si>
  <si>
    <r>
      <t xml:space="preserve">668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</si>
  <si>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669</t>
    </r>
  </si>
  <si>
    <t xml:space="preserve"> Fire Station </t>
  </si>
  <si>
    <t xml:space="preserve"> Mokpo </t>
  </si>
  <si>
    <t xml:space="preserve"> Yeosu </t>
  </si>
  <si>
    <t xml:space="preserve"> Suncheon </t>
  </si>
  <si>
    <t xml:space="preserve"> Naju </t>
  </si>
  <si>
    <t xml:space="preserve"> Gwangyang </t>
  </si>
  <si>
    <t xml:space="preserve"> Damyang </t>
  </si>
  <si>
    <t xml:space="preserve"> Boseong </t>
  </si>
  <si>
    <t xml:space="preserve"> Haenam </t>
  </si>
  <si>
    <t xml:space="preserve"> Yeongam </t>
  </si>
  <si>
    <t xml:space="preserve"> Yeonggwang </t>
  </si>
  <si>
    <t xml:space="preserve"> Hwasun </t>
  </si>
  <si>
    <t xml:space="preserve"> Gangjin </t>
  </si>
  <si>
    <t xml:space="preserve"> Muan </t>
  </si>
  <si>
    <t xml:space="preserve"> Goheung </t>
  </si>
  <si>
    <t>함평소방서</t>
  </si>
  <si>
    <t xml:space="preserve"> Hampyeong </t>
  </si>
  <si>
    <t>장성소방서</t>
  </si>
  <si>
    <r>
      <t xml:space="preserve">628   </t>
    </r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공공행정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사법</t>
    </r>
  </si>
  <si>
    <r>
      <rPr>
        <sz val="10"/>
        <color indexed="8"/>
        <rFont val="바탕"/>
        <family val="1"/>
        <charset val="129"/>
      </rPr>
      <t>ⅩⅦ</t>
    </r>
    <r>
      <rPr>
        <sz val="10"/>
        <color indexed="8"/>
        <rFont val="Arial Narrow"/>
        <family val="2"/>
      </rPr>
      <t>.  Public Administration and Justice   629</t>
    </r>
  </si>
  <si>
    <t>civil</t>
  </si>
  <si>
    <t>Spokesperson Office</t>
  </si>
  <si>
    <t>도민행복소통실</t>
  </si>
  <si>
    <t>인구청년정책관</t>
  </si>
  <si>
    <t>국제협력관</t>
  </si>
  <si>
    <t>International Coopreration Office</t>
  </si>
  <si>
    <t>기업도시담당관</t>
  </si>
  <si>
    <t>법무담당관실</t>
  </si>
  <si>
    <t>스마트정보담당관실</t>
  </si>
  <si>
    <t>도민안전실</t>
  </si>
  <si>
    <t>안전정책과</t>
  </si>
  <si>
    <t>Safety Policy Division</t>
  </si>
  <si>
    <t>사회재난과</t>
  </si>
  <si>
    <t>Social Disaster Management Division</t>
  </si>
  <si>
    <t>자연재난과</t>
  </si>
  <si>
    <t>Natural Disaster Management Division</t>
  </si>
  <si>
    <t>일자리정책본부</t>
  </si>
  <si>
    <t>사회경제과</t>
  </si>
  <si>
    <t>투자유치과</t>
  </si>
  <si>
    <t>중소벤처기업과</t>
  </si>
  <si>
    <t>에너지신산업과</t>
  </si>
  <si>
    <t>주: 1) (  )은 국가공무원수로 합계에 포함</t>
  </si>
  <si>
    <t xml:space="preserve"> Note: 1) ( ) are national government employees, which include in total sum</t>
  </si>
  <si>
    <t>Source: Autonomy and Decentralization Division</t>
  </si>
  <si>
    <t>문화자원과</t>
  </si>
  <si>
    <t>장애인복지과</t>
  </si>
  <si>
    <t>해운항만과</t>
  </si>
  <si>
    <t>섬해양정책과</t>
  </si>
  <si>
    <t>건설교통국</t>
  </si>
  <si>
    <t>희망인재육성과</t>
  </si>
  <si>
    <t>대응예방과</t>
  </si>
  <si>
    <t>자료: 자치행정과</t>
  </si>
  <si>
    <t>경찰청소속</t>
    <phoneticPr fontId="33" type="noConversion"/>
  </si>
  <si>
    <t>해양경찰청 소속</t>
    <phoneticPr fontId="33" type="noConversion"/>
  </si>
  <si>
    <t>자료: 자치행정과</t>
    <phoneticPr fontId="33" type="noConversion"/>
  </si>
  <si>
    <t>자료: 자치행정과</t>
    <phoneticPr fontId="33" type="noConversion"/>
  </si>
  <si>
    <t>자료: 총무과</t>
    <phoneticPr fontId="33" type="noConversion"/>
  </si>
  <si>
    <t>장성소방서</t>
    <phoneticPr fontId="33" type="noConversion"/>
  </si>
  <si>
    <t>Source: Division of Autonomous Administration</t>
    <phoneticPr fontId="33" type="noConversion"/>
  </si>
  <si>
    <t>Source: Division of General Affairs</t>
    <phoneticPr fontId="33" type="noConversion"/>
  </si>
  <si>
    <t>농축산식품국</t>
    <phoneticPr fontId="33" type="noConversion"/>
  </si>
  <si>
    <t>자치행정국</t>
    <phoneticPr fontId="33" type="noConversion"/>
  </si>
  <si>
    <t>Yeongam-gun</t>
    <phoneticPr fontId="33" type="noConversion"/>
  </si>
  <si>
    <t xml:space="preserve"> Yeosu-si </t>
    <phoneticPr fontId="33" type="noConversion"/>
  </si>
  <si>
    <t xml:space="preserve"> Naju-si </t>
    <phoneticPr fontId="33" type="noConversion"/>
  </si>
  <si>
    <t xml:space="preserve"> Gwangyang-si </t>
    <phoneticPr fontId="33" type="noConversion"/>
  </si>
  <si>
    <t xml:space="preserve"> Suncheon-si </t>
    <phoneticPr fontId="33" type="noConversion"/>
  </si>
  <si>
    <t xml:space="preserve"> Mokpo-si </t>
    <phoneticPr fontId="33" type="noConversion"/>
  </si>
  <si>
    <t xml:space="preserve"> Damyang-gun</t>
    <phoneticPr fontId="33" type="noConversion"/>
  </si>
  <si>
    <t xml:space="preserve"> Gokseong-gun</t>
    <phoneticPr fontId="33" type="noConversion"/>
  </si>
  <si>
    <t xml:space="preserve"> Hampyeong-gun</t>
    <phoneticPr fontId="33" type="noConversion"/>
  </si>
  <si>
    <t xml:space="preserve"> Yeonggwang-gun </t>
    <phoneticPr fontId="33" type="noConversion"/>
  </si>
  <si>
    <t xml:space="preserve"> Fire Department
  Headquarters</t>
    <phoneticPr fontId="33" type="noConversion"/>
  </si>
  <si>
    <t xml:space="preserve"> Yeongam</t>
    <phoneticPr fontId="33" type="noConversion"/>
  </si>
  <si>
    <t xml:space="preserve"> Gangjin</t>
    <phoneticPr fontId="33" type="noConversion"/>
  </si>
  <si>
    <t xml:space="preserve"> Goheung</t>
    <phoneticPr fontId="33" type="noConversion"/>
  </si>
  <si>
    <t xml:space="preserve"> Hampueong</t>
    <phoneticPr fontId="33" type="noConversion"/>
  </si>
  <si>
    <t xml:space="preserve"> Jangseong</t>
    <phoneticPr fontId="33" type="noConversion"/>
  </si>
  <si>
    <t>Department of Citizen Communications</t>
    <phoneticPr fontId="33" type="noConversion"/>
  </si>
  <si>
    <t>Audit&amp;Inspection Office</t>
    <phoneticPr fontId="33" type="noConversion"/>
  </si>
  <si>
    <t>Women and Family Policy Office</t>
    <phoneticPr fontId="33" type="noConversion"/>
  </si>
  <si>
    <t>Enterprise City Office</t>
    <phoneticPr fontId="33" type="noConversion"/>
  </si>
  <si>
    <t>Department of Population and Youth Policy</t>
    <phoneticPr fontId="33" type="noConversion"/>
  </si>
  <si>
    <t>Assistant Governor Planning&amp;Coofdination</t>
    <phoneticPr fontId="33" type="noConversion"/>
  </si>
  <si>
    <t>Department of Legal Affairs</t>
    <phoneticPr fontId="33" type="noConversion"/>
  </si>
  <si>
    <t>Department of Smart ICT management</t>
    <phoneticPr fontId="33" type="noConversion"/>
  </si>
  <si>
    <t>Director of Public Safety</t>
    <phoneticPr fontId="33" type="noConversion"/>
  </si>
  <si>
    <t>Office of Job Policy</t>
    <phoneticPr fontId="33" type="noConversion"/>
  </si>
  <si>
    <t>Social Economy Division</t>
    <phoneticPr fontId="33" type="noConversion"/>
  </si>
  <si>
    <t>Investment Promotion Division</t>
    <phoneticPr fontId="33" type="noConversion"/>
  </si>
  <si>
    <t>New Growth Industry Division</t>
    <phoneticPr fontId="33" type="noConversion"/>
  </si>
  <si>
    <t>SMEs and Startups Division</t>
    <phoneticPr fontId="33" type="noConversion"/>
  </si>
  <si>
    <t>New Energy Industry Division</t>
    <phoneticPr fontId="33" type="noConversion"/>
  </si>
  <si>
    <t>Tourism, Culture and sports Bureau</t>
    <phoneticPr fontId="33" type="noConversion"/>
  </si>
  <si>
    <t>Cultural Resources Division</t>
    <phoneticPr fontId="33" type="noConversion"/>
  </si>
  <si>
    <t>Department of Senior Welfare</t>
    <phoneticPr fontId="33" type="noConversion"/>
  </si>
  <si>
    <t>Disability Welfare Division</t>
    <phoneticPr fontId="33" type="noConversion"/>
  </si>
  <si>
    <t>Health Promotion Division</t>
    <phoneticPr fontId="33" type="noConversion"/>
  </si>
  <si>
    <t>Food and Drug Division</t>
    <phoneticPr fontId="33" type="noConversion"/>
  </si>
  <si>
    <t>Bureau of Agriculture, Livestock and Food</t>
    <phoneticPr fontId="33" type="noConversion"/>
  </si>
  <si>
    <t>Agricultural Policy Division</t>
    <phoneticPr fontId="33" type="noConversion"/>
  </si>
  <si>
    <t>Department of Food and Horticulture</t>
    <phoneticPr fontId="33" type="noConversion"/>
  </si>
  <si>
    <t>Livestock Policy Division</t>
    <phoneticPr fontId="33" type="noConversion"/>
  </si>
  <si>
    <t>Ocean Fishery  Bureau</t>
    <phoneticPr fontId="33" type="noConversion"/>
  </si>
  <si>
    <t>Ports and Shipping Division</t>
    <phoneticPr fontId="33" type="noConversion"/>
  </si>
  <si>
    <t>Islands and Ocean Policy Division</t>
    <phoneticPr fontId="33" type="noConversion"/>
  </si>
  <si>
    <t>Bureau of Construction and Transportation</t>
    <phoneticPr fontId="33" type="noConversion"/>
  </si>
  <si>
    <t>Department of Regional Planning</t>
    <phoneticPr fontId="33" type="noConversion"/>
  </si>
  <si>
    <t>Road &amp; Transportation Division</t>
    <phoneticPr fontId="33" type="noConversion"/>
  </si>
  <si>
    <t>Self-governing administration Bureau</t>
    <phoneticPr fontId="33" type="noConversion"/>
  </si>
  <si>
    <t>Department of General Affairs</t>
    <phoneticPr fontId="33" type="noConversion"/>
  </si>
  <si>
    <t>Department of Local Autonomy Administration</t>
    <phoneticPr fontId="33" type="noConversion"/>
  </si>
  <si>
    <t>Youth Development Division</t>
    <phoneticPr fontId="33" type="noConversion"/>
  </si>
  <si>
    <t>Tax administration Division</t>
    <phoneticPr fontId="33" type="noConversion"/>
  </si>
  <si>
    <t>Treasury Division</t>
    <phoneticPr fontId="33" type="noConversion"/>
  </si>
  <si>
    <t>Fire Department Headquarters</t>
    <phoneticPr fontId="33" type="noConversion"/>
  </si>
  <si>
    <t>Fire Services Administration Division</t>
    <phoneticPr fontId="33" type="noConversion"/>
  </si>
  <si>
    <r>
      <rPr>
        <sz val="10"/>
        <rFont val="-윤고딕320"/>
        <family val="1"/>
        <charset val="129"/>
      </rPr>
      <t xml:space="preserve">지휘차
</t>
    </r>
    <r>
      <rPr>
        <sz val="10"/>
        <color indexed="8"/>
        <rFont val="Arial Narrow"/>
        <family val="2"/>
      </rPr>
      <t xml:space="preserve">
</t>
    </r>
    <r>
      <rPr>
        <sz val="9"/>
        <color indexed="8"/>
        <rFont val="Arial Narrow"/>
        <family val="2"/>
      </rPr>
      <t>Fire command vehicle</t>
    </r>
    <phoneticPr fontId="33" type="noConversion"/>
  </si>
  <si>
    <t>자료: 전남지방경찰청, 서해지방해양경찰청</t>
    <phoneticPr fontId="33" type="noConversion"/>
  </si>
  <si>
    <t>Number of rescued cases</t>
    <phoneticPr fontId="33" type="noConversion"/>
  </si>
  <si>
    <r>
      <rPr>
        <sz val="10"/>
        <rFont val="바탕체"/>
        <family val="1"/>
        <charset val="129"/>
      </rPr>
      <t xml:space="preserve">       </t>
    </r>
    <r>
      <rPr>
        <sz val="10"/>
        <rFont val="-윤고딕320"/>
        <family val="1"/>
        <charset val="129"/>
      </rPr>
      <t>구조(처리)건수</t>
    </r>
    <r>
      <rPr>
        <sz val="10"/>
        <rFont val="바탕체"/>
        <family val="1"/>
        <charset val="129"/>
      </rPr>
      <t xml:space="preserve"> </t>
    </r>
    <phoneticPr fontId="33" type="noConversion"/>
  </si>
  <si>
    <t>Community</t>
    <phoneticPr fontId="33" type="noConversion"/>
  </si>
  <si>
    <r>
      <rPr>
        <sz val="10"/>
        <rFont val="-윤고딕320"/>
        <family val="1"/>
        <charset val="129"/>
      </rPr>
      <t>취급소</t>
    </r>
    <r>
      <rPr>
        <sz val="10"/>
        <rFont val="바탕체"/>
        <family val="1"/>
        <charset val="129"/>
      </rPr>
      <t xml:space="preserve">       </t>
    </r>
    <r>
      <rPr>
        <sz val="10"/>
        <rFont val="Arial Narrow"/>
        <family val="2"/>
      </rPr>
      <t>Agencies</t>
    </r>
    <phoneticPr fontId="33" type="noConversion"/>
  </si>
  <si>
    <t>Major Fire</t>
    <phoneticPr fontId="33" type="noConversion"/>
  </si>
  <si>
    <r>
      <rPr>
        <sz val="10"/>
        <color indexed="8"/>
        <rFont val="돋움"/>
        <family val="3"/>
        <charset val="129"/>
      </rPr>
      <t>전체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돋움"/>
        <family val="3"/>
        <charset val="129"/>
      </rPr>
      <t>교통사고</t>
    </r>
    <phoneticPr fontId="33" type="noConversion"/>
  </si>
  <si>
    <t>사고(건)</t>
    <phoneticPr fontId="33" type="noConversion"/>
  </si>
  <si>
    <t>부상(명)</t>
    <phoneticPr fontId="33" type="noConversion"/>
  </si>
  <si>
    <t>사망(명)</t>
    <phoneticPr fontId="33" type="noConversion"/>
  </si>
  <si>
    <t>계</t>
    <phoneticPr fontId="33" type="noConversion"/>
  </si>
  <si>
    <t>total</t>
    <phoneticPr fontId="33" type="noConversion"/>
  </si>
  <si>
    <r>
      <t xml:space="preserve">        </t>
    </r>
    <r>
      <rPr>
        <sz val="10"/>
        <color indexed="8"/>
        <rFont val="돋움"/>
        <family val="3"/>
        <charset val="129"/>
      </rPr>
      <t>사고유형별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돋움"/>
        <family val="3"/>
        <charset val="129"/>
      </rPr>
      <t>교통사고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돋움"/>
        <family val="3"/>
        <charset val="129"/>
      </rPr>
      <t>건수</t>
    </r>
    <r>
      <rPr>
        <sz val="10"/>
        <color indexed="8"/>
        <rFont val="Arial Narrow"/>
        <family val="2"/>
      </rPr>
      <t xml:space="preserve">            By type of traffic accident</t>
    </r>
    <phoneticPr fontId="33" type="noConversion"/>
  </si>
  <si>
    <t>전문경력관</t>
    <phoneticPr fontId="33" type="noConversion"/>
  </si>
  <si>
    <t>소방감사담당관실</t>
  </si>
  <si>
    <t>소방교육과</t>
  </si>
  <si>
    <t>노인복지과</t>
    <phoneticPr fontId="33" type="noConversion"/>
  </si>
  <si>
    <t>식량원예과</t>
    <phoneticPr fontId="33" type="noConversion"/>
  </si>
  <si>
    <t>농식품유통과</t>
    <phoneticPr fontId="33" type="noConversion"/>
  </si>
  <si>
    <t>축산정책과</t>
    <phoneticPr fontId="33" type="noConversion"/>
  </si>
  <si>
    <t>동물방역과</t>
    <phoneticPr fontId="33" type="noConversion"/>
  </si>
  <si>
    <t>지역계획과</t>
    <phoneticPr fontId="33" type="noConversion"/>
  </si>
  <si>
    <t>총무과</t>
    <phoneticPr fontId="33" type="noConversion"/>
  </si>
  <si>
    <t>자치행정과</t>
    <phoneticPr fontId="33" type="noConversion"/>
  </si>
  <si>
    <t>신성장산업과</t>
    <phoneticPr fontId="33" type="noConversion"/>
  </si>
  <si>
    <t>종자관리소</t>
    <phoneticPr fontId="33" type="noConversion"/>
  </si>
  <si>
    <t>National Sports Festival Planning Group</t>
    <phoneticPr fontId="33" type="noConversion"/>
  </si>
  <si>
    <t>Agricultural Food Distribution Division</t>
    <phoneticPr fontId="33" type="noConversion"/>
  </si>
  <si>
    <t>119 Situation Room</t>
  </si>
  <si>
    <t>Fire Audit Inspection Officer</t>
  </si>
  <si>
    <t>Fire Safety Division</t>
    <phoneticPr fontId="33" type="noConversion"/>
  </si>
  <si>
    <t>Department fo Fire Safety Education</t>
    <phoneticPr fontId="33" type="noConversion"/>
  </si>
  <si>
    <t>실종</t>
    <phoneticPr fontId="33" type="noConversion"/>
  </si>
  <si>
    <t>사    망</t>
  </si>
  <si>
    <r>
      <rPr>
        <sz val="10"/>
        <rFont val="-윤고딕320"/>
        <family val="1"/>
        <charset val="129"/>
      </rPr>
      <t xml:space="preserve">화재
조사차
</t>
    </r>
    <r>
      <rPr>
        <sz val="10"/>
        <color indexed="8"/>
        <rFont val="Arial Narrow"/>
        <family val="2"/>
      </rPr>
      <t xml:space="preserve">
 Fire inquiry car</t>
    </r>
    <phoneticPr fontId="33" type="noConversion"/>
  </si>
  <si>
    <t xml:space="preserve">    3) 도의회사무처, 직속기관 및 사업소에 소방직 공무원 수 포함</t>
    <phoneticPr fontId="33" type="noConversion"/>
  </si>
  <si>
    <t>주: 재산피해 부동산, 동산 구분 삭제</t>
    <phoneticPr fontId="33" type="noConversion"/>
  </si>
  <si>
    <t>주: 차종별, 용도별, 처리상황별 합계 수치는 건수와 불일치할 수도 있음</t>
    <phoneticPr fontId="33" type="noConversion"/>
  </si>
  <si>
    <t>주: 단속처리 현황별 각 합이 전체 수치와 일치하지 않을 수 있음</t>
    <phoneticPr fontId="33" type="noConversion"/>
  </si>
  <si>
    <t>7. 경찰공무원</t>
    <phoneticPr fontId="33" type="noConversion"/>
  </si>
  <si>
    <t>8. 퇴직사유별 공무원</t>
    <phoneticPr fontId="33" type="noConversion"/>
  </si>
  <si>
    <t>9. 화  재  발  생</t>
    <phoneticPr fontId="33" type="noConversion"/>
  </si>
  <si>
    <t>10. 발화요인별 화재발생</t>
    <phoneticPr fontId="33" type="noConversion"/>
  </si>
  <si>
    <t>11. 장 소 별 화 재 발 생</t>
    <phoneticPr fontId="33" type="noConversion"/>
  </si>
  <si>
    <t>12. 산불발생 현황</t>
    <phoneticPr fontId="33" type="noConversion"/>
  </si>
  <si>
    <t>13. 소  방  장  비</t>
  </si>
  <si>
    <t>13. 소  방  장  비(속)</t>
  </si>
  <si>
    <t>14. 119 구급활동 실적</t>
    <phoneticPr fontId="33" type="noConversion"/>
  </si>
  <si>
    <t>15. 119 구조활동 실적</t>
    <phoneticPr fontId="33" type="noConversion"/>
  </si>
  <si>
    <t>16. 재난사고 발생 및 피해현황</t>
    <phoneticPr fontId="33" type="noConversion"/>
  </si>
  <si>
    <t>17. 풍 수 해 발 생</t>
    <phoneticPr fontId="33" type="noConversion"/>
  </si>
  <si>
    <t>18. 소방대상물 현황</t>
  </si>
  <si>
    <t>18. 소방대상물 현황(속)</t>
  </si>
  <si>
    <t>19. 위험물 제조소 설치현황</t>
    <phoneticPr fontId="33" type="noConversion"/>
  </si>
  <si>
    <t>20. 교 통 사 고 발 생(자동차)</t>
    <phoneticPr fontId="33" type="noConversion"/>
  </si>
  <si>
    <t>21. 자동차 단속 및 처리</t>
    <phoneticPr fontId="33" type="noConversion"/>
  </si>
  <si>
    <t>22. 운 전 면 허 소 지 자</t>
    <phoneticPr fontId="33" type="noConversion"/>
  </si>
  <si>
    <t>장흥소방서</t>
    <phoneticPr fontId="33" type="noConversion"/>
  </si>
  <si>
    <t>완도소방서</t>
    <phoneticPr fontId="33" type="noConversion"/>
  </si>
  <si>
    <t>Jangheung-gun</t>
    <phoneticPr fontId="33" type="noConversion"/>
  </si>
  <si>
    <t xml:space="preserve"> Jangseong </t>
    <phoneticPr fontId="33" type="noConversion"/>
  </si>
  <si>
    <t xml:space="preserve"> Jangheung</t>
    <phoneticPr fontId="33" type="noConversion"/>
  </si>
  <si>
    <t xml:space="preserve"> Wando</t>
    <phoneticPr fontId="33" type="noConversion"/>
  </si>
  <si>
    <t>Source: Fire Services Administration Division</t>
  </si>
  <si>
    <t>Jangheung</t>
    <phoneticPr fontId="33" type="noConversion"/>
  </si>
  <si>
    <t>Wando</t>
    <phoneticPr fontId="33" type="noConversion"/>
  </si>
  <si>
    <t>연구바이오산업과</t>
    <phoneticPr fontId="33" type="noConversion"/>
  </si>
  <si>
    <t>전국체전기획단</t>
    <phoneticPr fontId="33" type="noConversion"/>
  </si>
  <si>
    <t>감염병관리과</t>
    <phoneticPr fontId="33" type="noConversion"/>
  </si>
  <si>
    <t>인재개발원</t>
    <phoneticPr fontId="33" type="noConversion"/>
  </si>
  <si>
    <t>중앙협력본부</t>
    <phoneticPr fontId="33" type="noConversion"/>
  </si>
  <si>
    <t>혁신도시지원단</t>
    <phoneticPr fontId="33" type="noConversion"/>
  </si>
  <si>
    <t>도립미술관</t>
    <phoneticPr fontId="33" type="noConversion"/>
  </si>
  <si>
    <t xml:space="preserve"> Muan Police Sta. </t>
    <phoneticPr fontId="33" type="noConversion"/>
  </si>
  <si>
    <t xml:space="preserve"> Yeongam Police Sta. </t>
    <phoneticPr fontId="33" type="noConversion"/>
  </si>
  <si>
    <t xml:space="preserve"> Haenam Police Sta. </t>
    <phoneticPr fontId="33" type="noConversion"/>
  </si>
  <si>
    <t xml:space="preserve"> Gangjin Police Sta. </t>
    <phoneticPr fontId="33" type="noConversion"/>
  </si>
  <si>
    <t xml:space="preserve"> Jangheung Police Sta. </t>
    <phoneticPr fontId="33" type="noConversion"/>
  </si>
  <si>
    <t>완도소방서</t>
  </si>
  <si>
    <t>진도소방서</t>
  </si>
  <si>
    <t>신안소방서</t>
  </si>
  <si>
    <t>장흥소방서</t>
  </si>
  <si>
    <t>Jangheung-gun</t>
    <phoneticPr fontId="66" type="noConversion"/>
  </si>
  <si>
    <t>특수대응단</t>
    <phoneticPr fontId="66" type="noConversion"/>
  </si>
  <si>
    <t>119 Special Response Service</t>
    <phoneticPr fontId="66" type="noConversion"/>
  </si>
  <si>
    <t>-</t>
  </si>
  <si>
    <t>여순사건지원단</t>
    <phoneticPr fontId="66" type="noConversion"/>
  </si>
  <si>
    <t>일자리경제과</t>
    <phoneticPr fontId="66" type="noConversion"/>
  </si>
  <si>
    <t>전략산업국</t>
    <phoneticPr fontId="66" type="noConversion"/>
  </si>
  <si>
    <t>기반산업과</t>
    <phoneticPr fontId="66" type="noConversion"/>
  </si>
  <si>
    <t>에너지산업국</t>
    <phoneticPr fontId="66" type="noConversion"/>
  </si>
  <si>
    <t>해상풍력산업과</t>
    <phoneticPr fontId="66" type="noConversion"/>
  </si>
  <si>
    <t>에너지공대지원과</t>
    <phoneticPr fontId="66" type="noConversion"/>
  </si>
  <si>
    <t>119특수구조단</t>
    <phoneticPr fontId="66" type="noConversion"/>
  </si>
  <si>
    <t>Job Policy Division</t>
  </si>
  <si>
    <t>Research Bio Industry Division</t>
  </si>
  <si>
    <t>Infectious Disease Management Division</t>
  </si>
  <si>
    <t>Offshore Wind Industry Division</t>
    <phoneticPr fontId="66" type="noConversion"/>
  </si>
  <si>
    <t>Yeosu-Suncheon Incident Support Office</t>
    <phoneticPr fontId="66" type="noConversion"/>
  </si>
  <si>
    <t>Strategic Industries Bureau</t>
    <phoneticPr fontId="66" type="noConversion"/>
  </si>
  <si>
    <t>Infrastructure Division</t>
    <phoneticPr fontId="66" type="noConversion"/>
  </si>
  <si>
    <t>Energy Industry Bureau</t>
    <phoneticPr fontId="66" type="noConversion"/>
  </si>
  <si>
    <t>Energy Engineering Support Division</t>
    <phoneticPr fontId="66" type="noConversion"/>
  </si>
  <si>
    <t>119 Rescue Office</t>
    <phoneticPr fontId="6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</si>
</sst>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176" formatCode="_ * #,##0_ ;_ * \-#,##0_ ;_ * &quot;-&quot;_ ;_ @_ "/>
    <numFmt numFmtId="177" formatCode="_ * #,##0.0_ ;_ * \-#,##0.0_ ;_ * &quot;-&quot;_ ;_ @_ "/>
    <numFmt numFmtId="178" formatCode="\(_ #,##0\)_ ;\(_*\ \-#,##0\)_ ;_ * &quot;-&quot;_ ;_ @_ "/>
    <numFmt numFmtId="179" formatCode="0_ "/>
    <numFmt numFmtId="180" formatCode="#,##0_ "/>
    <numFmt numFmtId="181" formatCode="0;[Red]0"/>
    <numFmt numFmtId="182" formatCode="_-* #,##0.0_-;\-* #,##0.0_-;_-* &quot;-&quot;?_-;_-@_-"/>
    <numFmt numFmtId="183" formatCode="_-* #,##0_-;\-* #,##0_-;_-* &quot;-&quot;?_-;_-@_-"/>
    <numFmt numFmtId="184" formatCode="_ * #,##0.00_ ;_ * \-#,##0.00_ ;_ * &quot;-&quot;_ ;_ @_ "/>
    <numFmt numFmtId="185" formatCode="_-* #,##0.0_-;\-* #,##0.0_-;_-* &quot;-&quot;??_-;_-@_-"/>
    <numFmt numFmtId="186" formatCode="0_);[Red]\(0\)"/>
    <numFmt numFmtId="187" formatCode="[$-F400]h:mm:ss\ AM/PM"/>
    <numFmt numFmtId="188" formatCode="_-* #,##0.00_-;\-* #,##0.00_-;_-* &quot;-&quot;_-;_-@_-"/>
    <numFmt numFmtId="189" formatCode="_-* #,##0_-;\-* #,##0_-;_-* &quot;-&quot;??_-;_-@_-"/>
    <numFmt numFmtId="190" formatCode="#,###"/>
  </numFmts>
  <fonts count="71">
    <font>
      <sz val="10"/>
      <name val="바탕체"/>
      <family val="1"/>
      <charset val="129"/>
    </font>
    <font>
      <sz val="11"/>
      <color theme="1"/>
      <name val="맑은 고딕"/>
      <family val="2"/>
      <charset val="129"/>
      <scheme val="minor"/>
    </font>
    <font>
      <sz val="10"/>
      <name val="바탕체"/>
      <family val="1"/>
      <charset val="129"/>
    </font>
    <font>
      <sz val="12"/>
      <color indexed="8"/>
      <name val="Times New Roman"/>
      <family val="1"/>
    </font>
    <font>
      <sz val="10"/>
      <color indexed="8"/>
      <name val="바탕"/>
      <family val="1"/>
      <charset val="129"/>
    </font>
    <font>
      <sz val="9"/>
      <color indexed="8"/>
      <name val="바탕체"/>
      <family val="1"/>
      <charset val="129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9"/>
      <color indexed="8"/>
      <name val="Arial Narrow"/>
      <family val="2"/>
    </font>
    <font>
      <sz val="10"/>
      <color indexed="10"/>
      <name val="바탕체"/>
      <family val="1"/>
      <charset val="129"/>
    </font>
    <font>
      <b/>
      <sz val="20"/>
      <color indexed="8"/>
      <name val="Arial Narrow"/>
      <family val="2"/>
    </font>
    <font>
      <sz val="18"/>
      <color indexed="8"/>
      <name val="바탕체"/>
      <family val="1"/>
      <charset val="129"/>
    </font>
    <font>
      <b/>
      <sz val="18"/>
      <color indexed="8"/>
      <name val="한컴바탕"/>
      <family val="1"/>
      <charset val="129"/>
    </font>
    <font>
      <sz val="8"/>
      <color indexed="8"/>
      <name val="Arial Narrow"/>
      <family val="2"/>
    </font>
    <font>
      <b/>
      <sz val="24"/>
      <color indexed="8"/>
      <name val="바탕체"/>
      <family val="1"/>
      <charset val="129"/>
    </font>
    <font>
      <b/>
      <sz val="9"/>
      <color indexed="8"/>
      <name val="Arial Narrow"/>
      <family val="2"/>
    </font>
    <font>
      <sz val="18"/>
      <color indexed="10"/>
      <name val="Arial Narrow"/>
      <family val="2"/>
    </font>
    <font>
      <sz val="12"/>
      <color indexed="8"/>
      <name val="Arial Narrow"/>
      <family val="2"/>
    </font>
    <font>
      <sz val="20"/>
      <color indexed="10"/>
      <name val="돋움"/>
      <family val="3"/>
      <charset val="129"/>
    </font>
    <font>
      <b/>
      <sz val="18"/>
      <color indexed="8"/>
      <name val="Arial Narrow"/>
      <family val="2"/>
    </font>
    <font>
      <sz val="10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sz val="18"/>
      <color indexed="8"/>
      <name val="HY견명조"/>
      <family val="1"/>
      <charset val="129"/>
    </font>
    <font>
      <sz val="10"/>
      <color indexed="10"/>
      <name val="Arial Narrow"/>
      <family val="2"/>
    </font>
    <font>
      <sz val="10"/>
      <color indexed="8"/>
      <name val="돋움"/>
      <family val="3"/>
      <charset val="129"/>
    </font>
    <font>
      <sz val="18"/>
      <color indexed="8"/>
      <name val="Arial Narrow"/>
      <family val="2"/>
    </font>
    <font>
      <sz val="20"/>
      <color indexed="8"/>
      <name val="돋움"/>
      <family val="3"/>
      <charset val="129"/>
    </font>
    <font>
      <b/>
      <sz val="10"/>
      <color indexed="8"/>
      <name val="바탕체"/>
      <family val="1"/>
      <charset val="129"/>
    </font>
    <font>
      <sz val="9"/>
      <color indexed="10"/>
      <name val="바탕체"/>
      <family val="1"/>
      <charset val="129"/>
    </font>
    <font>
      <b/>
      <sz val="10"/>
      <color indexed="10"/>
      <name val="Arial Narrow"/>
      <family val="2"/>
    </font>
    <font>
      <sz val="8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name val="바탕체"/>
      <family val="1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sz val="10"/>
      <name val="바탕"/>
      <family val="1"/>
      <charset val="129"/>
    </font>
    <font>
      <sz val="18"/>
      <name val="Arial Narrow"/>
      <family val="2"/>
    </font>
    <font>
      <sz val="20"/>
      <name val="돋움"/>
      <family val="3"/>
      <charset val="129"/>
    </font>
    <font>
      <sz val="20"/>
      <name val="HY견명조"/>
      <family val="1"/>
      <charset val="129"/>
    </font>
    <font>
      <b/>
      <sz val="20"/>
      <name val="Arial Narrow"/>
      <family val="2"/>
    </font>
    <font>
      <b/>
      <sz val="20"/>
      <name val="바탕체"/>
      <family val="1"/>
      <charset val="129"/>
    </font>
    <font>
      <b/>
      <sz val="18"/>
      <name val="한컴바탕"/>
      <family val="1"/>
      <charset val="129"/>
    </font>
    <font>
      <sz val="9"/>
      <name val="바탕체"/>
      <family val="1"/>
      <charset val="129"/>
    </font>
    <font>
      <sz val="9"/>
      <name val="Arial Narrow"/>
      <family val="2"/>
    </font>
    <font>
      <b/>
      <sz val="10"/>
      <name val="Arial Narrow"/>
      <family val="2"/>
    </font>
    <font>
      <sz val="10"/>
      <name val="HY견명조"/>
      <family val="1"/>
      <charset val="129"/>
    </font>
    <font>
      <b/>
      <sz val="18"/>
      <name val="Arial Narrow"/>
      <family val="2"/>
    </font>
    <font>
      <sz val="10"/>
      <color indexed="8"/>
      <name val="바탕체"/>
      <family val="1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22"/>
      <name val="-윤명조340"/>
      <family val="1"/>
      <charset val="129"/>
    </font>
    <font>
      <sz val="22"/>
      <color indexed="8"/>
      <name val="-윤명조340"/>
      <family val="1"/>
      <charset val="129"/>
    </font>
    <font>
      <sz val="10"/>
      <name val="-윤고딕320"/>
      <family val="1"/>
      <charset val="129"/>
    </font>
    <font>
      <sz val="10"/>
      <color indexed="8"/>
      <name val="-윤고딕320"/>
      <family val="1"/>
      <charset val="129"/>
    </font>
    <font>
      <sz val="9"/>
      <color indexed="8"/>
      <name val="-윤고딕320"/>
      <family val="1"/>
      <charset val="129"/>
    </font>
    <font>
      <sz val="11"/>
      <color indexed="8"/>
      <name val="-윤고딕320"/>
      <family val="1"/>
      <charset val="129"/>
    </font>
    <font>
      <sz val="8"/>
      <color indexed="8"/>
      <name val="-윤고딕320"/>
      <family val="1"/>
      <charset val="129"/>
    </font>
    <font>
      <vertAlign val="superscript"/>
      <sz val="10"/>
      <color indexed="8"/>
      <name val="Arial Narrow"/>
      <family val="2"/>
    </font>
    <font>
      <sz val="10"/>
      <name val="-윤고딕320."/>
      <family val="3"/>
      <charset val="129"/>
    </font>
    <font>
      <b/>
      <sz val="10"/>
      <color indexed="8"/>
      <name val="-윤고딕320"/>
      <family val="1"/>
      <charset val="129"/>
    </font>
    <font>
      <sz val="9"/>
      <name val="-윤고딕320"/>
      <family val="1"/>
      <charset val="129"/>
    </font>
    <font>
      <sz val="10"/>
      <color theme="1"/>
      <name val="Arial Narrow"/>
      <family val="2"/>
    </font>
    <font>
      <sz val="10"/>
      <color rgb="FF000000"/>
      <name val="돋움"/>
      <family val="3"/>
      <charset val="129"/>
    </font>
    <font>
      <sz val="10"/>
      <color rgb="FF000000"/>
      <name val="Arial Narrow"/>
      <family val="2"/>
    </font>
    <font>
      <sz val="8"/>
      <name val="바탕체"/>
      <family val="1"/>
      <charset val="129"/>
    </font>
    <font>
      <sz val="12"/>
      <name val="바탕체"/>
      <family val="1"/>
      <charset val="129"/>
    </font>
    <font>
      <sz val="10"/>
      <color rgb="FF000000"/>
      <name val="바탕체"/>
      <family val="1"/>
      <charset val="129"/>
    </font>
    <font>
      <sz val="10"/>
      <color indexed="8"/>
      <name val="맑은 고딕"/>
      <family val="3"/>
      <charset val="129"/>
    </font>
    <font>
      <sz val="10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67" fillId="0" borderId="0"/>
    <xf numFmtId="0" fontId="68" fillId="0" borderId="0"/>
  </cellStyleXfs>
  <cellXfs count="1130">
    <xf numFmtId="0" fontId="0" fillId="0" borderId="0" xfId="0" applyNumberFormat="1"/>
    <xf numFmtId="41" fontId="6" fillId="0" borderId="0" xfId="0" applyNumberFormat="1" applyFont="1" applyFill="1" applyBorder="1" applyAlignment="1" applyProtection="1">
      <alignment horizontal="right" vertical="center"/>
    </xf>
    <xf numFmtId="1" fontId="6" fillId="0" borderId="7" xfId="0" applyNumberFormat="1" applyFont="1" applyFill="1" applyBorder="1" applyAlignment="1" applyProtection="1">
      <alignment horizontal="center" vertical="center"/>
    </xf>
    <xf numFmtId="1" fontId="6" fillId="0" borderId="5" xfId="0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Continuous" vertical="center"/>
    </xf>
    <xf numFmtId="0" fontId="5" fillId="0" borderId="0" xfId="0" applyNumberFormat="1" applyFont="1" applyFill="1" applyBorder="1" applyAlignment="1" applyProtection="1">
      <alignment horizontal="left"/>
    </xf>
    <xf numFmtId="3" fontId="6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Alignment="1" applyProtection="1">
      <alignment horizontal="right"/>
    </xf>
    <xf numFmtId="176" fontId="6" fillId="0" borderId="4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Alignment="1"/>
    <xf numFmtId="0" fontId="5" fillId="0" borderId="13" xfId="0" applyNumberFormat="1" applyFont="1" applyFill="1" applyBorder="1" applyAlignment="1">
      <alignment horizontal="centerContinuous" vertical="center"/>
    </xf>
    <xf numFmtId="0" fontId="8" fillId="0" borderId="9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 shrinkToFit="1"/>
    </xf>
    <xf numFmtId="0" fontId="8" fillId="0" borderId="15" xfId="0" applyNumberFormat="1" applyFont="1" applyFill="1" applyBorder="1" applyAlignment="1">
      <alignment horizontal="center" vertical="center" shrinkToFit="1"/>
    </xf>
    <xf numFmtId="0" fontId="8" fillId="0" borderId="5" xfId="0" applyNumberFormat="1" applyFont="1" applyFill="1" applyBorder="1" applyAlignment="1">
      <alignment horizontal="center" vertical="center" shrinkToFit="1"/>
    </xf>
    <xf numFmtId="0" fontId="8" fillId="0" borderId="4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Protection="1"/>
    <xf numFmtId="0" fontId="0" fillId="0" borderId="0" xfId="0" applyNumberFormat="1" applyFill="1" applyAlignment="1">
      <alignment horizontal="centerContinuous" vertical="center"/>
    </xf>
    <xf numFmtId="0" fontId="6" fillId="0" borderId="7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176" fontId="6" fillId="0" borderId="5" xfId="0" applyNumberFormat="1" applyFont="1" applyFill="1" applyBorder="1" applyProtection="1"/>
    <xf numFmtId="0" fontId="8" fillId="0" borderId="18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shrinkToFit="1"/>
    </xf>
    <xf numFmtId="176" fontId="7" fillId="0" borderId="4" xfId="0" applyNumberFormat="1" applyFont="1" applyFill="1" applyBorder="1" applyAlignment="1" applyProtection="1">
      <alignment shrinkToFit="1"/>
    </xf>
    <xf numFmtId="176" fontId="7" fillId="0" borderId="6" xfId="0" applyNumberFormat="1" applyFont="1" applyFill="1" applyBorder="1" applyAlignment="1" applyProtection="1">
      <alignment shrinkToFit="1"/>
    </xf>
    <xf numFmtId="176" fontId="6" fillId="0" borderId="4" xfId="0" applyNumberFormat="1" applyFont="1" applyFill="1" applyBorder="1" applyProtection="1">
      <protection locked="0"/>
    </xf>
    <xf numFmtId="177" fontId="6" fillId="0" borderId="4" xfId="0" applyNumberFormat="1" applyFont="1" applyFill="1" applyBorder="1" applyProtection="1"/>
    <xf numFmtId="0" fontId="6" fillId="0" borderId="4" xfId="0" applyNumberFormat="1" applyFont="1" applyFill="1" applyBorder="1"/>
    <xf numFmtId="49" fontId="5" fillId="0" borderId="0" xfId="0" applyNumberFormat="1" applyFont="1" applyFill="1"/>
    <xf numFmtId="0" fontId="0" fillId="0" borderId="7" xfId="0" applyNumberFormat="1" applyFont="1" applyFill="1" applyBorder="1" applyAlignment="1">
      <alignment horizontal="centerContinuous" vertical="center" shrinkToFit="1"/>
    </xf>
    <xf numFmtId="49" fontId="6" fillId="0" borderId="7" xfId="0" applyNumberFormat="1" applyFont="1" applyFill="1" applyBorder="1" applyAlignment="1">
      <alignment horizontal="centerContinuous" vertical="center" shrinkToFit="1"/>
    </xf>
    <xf numFmtId="0" fontId="6" fillId="0" borderId="15" xfId="0" applyNumberFormat="1" applyFont="1" applyFill="1" applyBorder="1" applyAlignment="1">
      <alignment horizontal="centerContinuous" vertical="center" shrinkToFit="1"/>
    </xf>
    <xf numFmtId="49" fontId="6" fillId="0" borderId="15" xfId="0" applyNumberFormat="1" applyFont="1" applyFill="1" applyBorder="1" applyAlignment="1">
      <alignment horizontal="centerContinuous" vertical="center" shrinkToFit="1"/>
    </xf>
    <xf numFmtId="41" fontId="6" fillId="0" borderId="0" xfId="0" quotePrefix="1" applyNumberFormat="1" applyFont="1" applyFill="1" applyBorder="1" applyAlignment="1">
      <alignment horizontal="right" shrinkToFit="1"/>
    </xf>
    <xf numFmtId="0" fontId="6" fillId="0" borderId="0" xfId="0" applyNumberFormat="1" applyFont="1" applyFill="1" applyAlignment="1">
      <alignment horizontal="distributed" vertical="center"/>
    </xf>
    <xf numFmtId="0" fontId="6" fillId="0" borderId="0" xfId="0" applyNumberFormat="1" applyFont="1" applyFill="1" applyAlignment="1">
      <alignment horizontal="right"/>
    </xf>
    <xf numFmtId="49" fontId="0" fillId="0" borderId="0" xfId="0" applyNumberFormat="1" applyFont="1" applyFill="1"/>
    <xf numFmtId="0" fontId="6" fillId="0" borderId="19" xfId="0" applyNumberFormat="1" applyFont="1" applyFill="1" applyBorder="1" applyAlignment="1">
      <alignment horizontal="center" vertical="center" shrinkToFit="1"/>
    </xf>
    <xf numFmtId="0" fontId="6" fillId="0" borderId="8" xfId="0" applyNumberFormat="1" applyFont="1" applyFill="1" applyBorder="1" applyAlignment="1">
      <alignment horizontal="centerContinuous" vertical="center" shrinkToFit="1"/>
    </xf>
    <xf numFmtId="0" fontId="6" fillId="0" borderId="0" xfId="0" applyNumberFormat="1" applyFont="1" applyFill="1" applyAlignment="1">
      <alignment horizontal="center" vertical="center" shrinkToFit="1"/>
    </xf>
    <xf numFmtId="0" fontId="6" fillId="0" borderId="4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 applyProtection="1">
      <alignment horizontal="center" shrinkToFit="1"/>
    </xf>
    <xf numFmtId="0" fontId="6" fillId="0" borderId="19" xfId="0" applyNumberFormat="1" applyFont="1" applyFill="1" applyBorder="1" applyAlignment="1">
      <alignment horizontal="centerContinuous" vertical="center"/>
    </xf>
    <xf numFmtId="0" fontId="6" fillId="0" borderId="19" xfId="0" applyNumberFormat="1" applyFont="1" applyFill="1" applyBorder="1" applyAlignment="1">
      <alignment horizontal="centerContinuous" vertical="center" shrinkToFit="1"/>
    </xf>
    <xf numFmtId="41" fontId="6" fillId="0" borderId="4" xfId="0" applyNumberFormat="1" applyFont="1" applyFill="1" applyBorder="1" applyAlignment="1" applyProtection="1">
      <protection locked="0"/>
    </xf>
    <xf numFmtId="41" fontId="6" fillId="0" borderId="6" xfId="0" applyNumberFormat="1" applyFont="1" applyFill="1" applyBorder="1" applyAlignment="1" applyProtection="1">
      <protection locked="0"/>
    </xf>
    <xf numFmtId="182" fontId="6" fillId="0" borderId="4" xfId="0" applyNumberFormat="1" applyFont="1" applyFill="1" applyBorder="1" applyAlignment="1" applyProtection="1">
      <protection locked="0"/>
    </xf>
    <xf numFmtId="0" fontId="12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41" fontId="6" fillId="0" borderId="4" xfId="0" applyNumberFormat="1" applyFont="1" applyFill="1" applyBorder="1" applyAlignment="1" applyProtection="1"/>
    <xf numFmtId="41" fontId="6" fillId="0" borderId="12" xfId="0" applyNumberFormat="1" applyFont="1" applyFill="1" applyBorder="1" applyAlignment="1" applyProtection="1">
      <protection locked="0"/>
    </xf>
    <xf numFmtId="0" fontId="0" fillId="0" borderId="4" xfId="0" applyNumberFormat="1" applyFont="1" applyFill="1" applyBorder="1"/>
    <xf numFmtId="0" fontId="14" fillId="0" borderId="0" xfId="0" applyNumberFormat="1" applyFont="1" applyBorder="1"/>
    <xf numFmtId="0" fontId="3" fillId="0" borderId="0" xfId="0" applyNumberFormat="1" applyFont="1"/>
    <xf numFmtId="180" fontId="7" fillId="0" borderId="0" xfId="0" applyNumberFormat="1" applyFont="1" applyFill="1" applyBorder="1" applyAlignment="1">
      <alignment horizontal="right" vertical="center" shrinkToFit="1"/>
    </xf>
    <xf numFmtId="178" fontId="7" fillId="0" borderId="0" xfId="0" applyNumberFormat="1" applyFont="1" applyFill="1" applyBorder="1" applyAlignment="1">
      <alignment horizontal="right" vertical="center" shrinkToFit="1"/>
    </xf>
    <xf numFmtId="178" fontId="7" fillId="0" borderId="0" xfId="0" applyNumberFormat="1" applyFont="1" applyFill="1" applyAlignment="1" applyProtection="1">
      <alignment horizontal="right" vertical="center"/>
    </xf>
    <xf numFmtId="41" fontId="7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>
      <alignment vertical="center" shrinkToFit="1"/>
    </xf>
    <xf numFmtId="0" fontId="5" fillId="0" borderId="18" xfId="0" applyNumberFormat="1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shrinkToFit="1"/>
    </xf>
    <xf numFmtId="176" fontId="7" fillId="0" borderId="12" xfId="0" applyNumberFormat="1" applyFont="1" applyFill="1" applyBorder="1" applyAlignment="1" applyProtection="1">
      <alignment shrinkToFit="1"/>
    </xf>
    <xf numFmtId="176" fontId="7" fillId="0" borderId="0" xfId="0" applyNumberFormat="1" applyFont="1" applyFill="1" applyAlignment="1" applyProtection="1">
      <alignment vertical="center" shrinkToFit="1"/>
    </xf>
    <xf numFmtId="0" fontId="7" fillId="0" borderId="4" xfId="0" applyNumberFormat="1" applyFont="1" applyFill="1" applyBorder="1" applyAlignment="1">
      <alignment horizontal="center" shrinkToFit="1"/>
    </xf>
    <xf numFmtId="0" fontId="0" fillId="0" borderId="0" xfId="0" applyNumberFormat="1" applyFont="1" applyFill="1" applyAlignment="1">
      <alignment horizontal="centerContinuous" vertical="center" shrinkToFit="1"/>
    </xf>
    <xf numFmtId="177" fontId="7" fillId="0" borderId="0" xfId="0" applyNumberFormat="1" applyFont="1" applyFill="1" applyAlignment="1" applyProtection="1">
      <alignment vertical="center"/>
    </xf>
    <xf numFmtId="176" fontId="0" fillId="0" borderId="0" xfId="0" applyNumberFormat="1" applyFont="1" applyFill="1" applyAlignment="1">
      <alignment shrinkToFit="1"/>
    </xf>
    <xf numFmtId="183" fontId="0" fillId="0" borderId="0" xfId="0" applyNumberFormat="1" applyFont="1" applyFill="1"/>
    <xf numFmtId="0" fontId="17" fillId="0" borderId="0" xfId="0" applyNumberFormat="1" applyFont="1" applyAlignment="1"/>
    <xf numFmtId="0" fontId="6" fillId="0" borderId="0" xfId="0" applyNumberFormat="1" applyFont="1" applyFill="1" applyAlignment="1" applyProtection="1">
      <protection locked="0"/>
    </xf>
    <xf numFmtId="0" fontId="6" fillId="0" borderId="7" xfId="0" applyNumberFormat="1" applyFont="1" applyFill="1" applyBorder="1" applyAlignment="1">
      <alignment horizontal="centerContinuous"/>
    </xf>
    <xf numFmtId="0" fontId="7" fillId="0" borderId="7" xfId="0" applyNumberFormat="1" applyFont="1" applyFill="1" applyBorder="1" applyAlignment="1">
      <alignment horizontal="centerContinuous" vertical="center"/>
    </xf>
    <xf numFmtId="0" fontId="5" fillId="0" borderId="0" xfId="0" applyNumberFormat="1" applyFont="1" applyFill="1" applyProtection="1"/>
    <xf numFmtId="0" fontId="8" fillId="0" borderId="0" xfId="0" applyNumberFormat="1" applyFont="1" applyFill="1" applyAlignment="1">
      <alignment vertical="center"/>
    </xf>
    <xf numFmtId="0" fontId="0" fillId="0" borderId="0" xfId="0" applyNumberFormat="1" applyFont="1" applyFill="1"/>
    <xf numFmtId="176" fontId="0" fillId="0" borderId="0" xfId="0" applyNumberFormat="1" applyFont="1" applyFill="1"/>
    <xf numFmtId="0" fontId="0" fillId="0" borderId="0" xfId="0" applyNumberFormat="1" applyFont="1" applyFill="1" applyAlignment="1">
      <alignment horizontal="centerContinuous" vertical="center"/>
    </xf>
    <xf numFmtId="0" fontId="11" fillId="0" borderId="0" xfId="0" applyNumberFormat="1" applyFont="1" applyFill="1" applyAlignment="1">
      <alignment horizontal="centerContinuous"/>
    </xf>
    <xf numFmtId="0" fontId="6" fillId="0" borderId="0" xfId="0" applyNumberFormat="1" applyFont="1" applyFill="1" applyAlignment="1">
      <alignment horizontal="center" vertical="center"/>
    </xf>
    <xf numFmtId="0" fontId="6" fillId="0" borderId="17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3" fontId="6" fillId="0" borderId="4" xfId="0" applyNumberFormat="1" applyFont="1" applyFill="1" applyBorder="1" applyAlignment="1">
      <alignment vertical="center"/>
    </xf>
    <xf numFmtId="0" fontId="5" fillId="0" borderId="18" xfId="0" applyNumberFormat="1" applyFont="1" applyFill="1" applyBorder="1" applyAlignment="1"/>
    <xf numFmtId="0" fontId="8" fillId="0" borderId="0" xfId="0" applyNumberFormat="1" applyFont="1" applyFill="1"/>
    <xf numFmtId="0" fontId="32" fillId="0" borderId="0" xfId="0" applyNumberFormat="1" applyFont="1" applyFill="1" applyAlignment="1">
      <alignment horizontal="centerContinuous"/>
    </xf>
    <xf numFmtId="0" fontId="0" fillId="0" borderId="0" xfId="0" applyNumberFormat="1" applyFont="1" applyFill="1" applyProtection="1"/>
    <xf numFmtId="0" fontId="6" fillId="0" borderId="12" xfId="0" applyNumberFormat="1" applyFont="1" applyFill="1" applyBorder="1" applyAlignment="1">
      <alignment horizontal="center" vertical="center"/>
    </xf>
    <xf numFmtId="185" fontId="0" fillId="0" borderId="0" xfId="0" applyNumberFormat="1" applyFont="1" applyFill="1" applyAlignment="1">
      <alignment shrinkToFit="1"/>
    </xf>
    <xf numFmtId="0" fontId="6" fillId="0" borderId="9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left"/>
    </xf>
    <xf numFmtId="182" fontId="0" fillId="0" borderId="0" xfId="0" applyNumberFormat="1" applyFont="1" applyFill="1"/>
    <xf numFmtId="0" fontId="7" fillId="0" borderId="0" xfId="0" applyNumberFormat="1" applyFont="1" applyFill="1" applyBorder="1" applyAlignment="1">
      <alignment horizontal="centerContinuous" vertical="center"/>
    </xf>
    <xf numFmtId="0" fontId="6" fillId="0" borderId="0" xfId="0" applyNumberFormat="1" applyFont="1" applyFill="1" applyBorder="1"/>
    <xf numFmtId="0" fontId="6" fillId="0" borderId="0" xfId="0" applyNumberFormat="1" applyFont="1" applyFill="1" applyBorder="1" applyAlignment="1">
      <alignment wrapText="1"/>
    </xf>
    <xf numFmtId="0" fontId="6" fillId="0" borderId="4" xfId="0" applyNumberFormat="1" applyFont="1" applyFill="1" applyBorder="1" applyAlignment="1">
      <alignment horizontal="left" vertical="center"/>
    </xf>
    <xf numFmtId="0" fontId="6" fillId="0" borderId="17" xfId="0" applyNumberFormat="1" applyFont="1" applyFill="1" applyBorder="1" applyAlignment="1">
      <alignment horizontal="centerContinuous" vertical="center" shrinkToFit="1"/>
    </xf>
    <xf numFmtId="0" fontId="20" fillId="0" borderId="0" xfId="0" applyNumberFormat="1" applyFont="1" applyFill="1" applyAlignment="1">
      <alignment horizontal="centerContinuous" vertical="center"/>
    </xf>
    <xf numFmtId="0" fontId="21" fillId="0" borderId="0" xfId="0" applyNumberFormat="1" applyFont="1" applyFill="1" applyAlignment="1">
      <alignment horizontal="centerContinuous" vertical="center"/>
    </xf>
    <xf numFmtId="0" fontId="20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 shrinkToFit="1"/>
    </xf>
    <xf numFmtId="0" fontId="16" fillId="0" borderId="0" xfId="0" applyNumberFormat="1" applyFont="1" applyFill="1" applyAlignment="1" applyProtection="1">
      <alignment vertical="top"/>
      <protection locked="0"/>
    </xf>
    <xf numFmtId="0" fontId="18" fillId="0" borderId="0" xfId="0" applyNumberFormat="1" applyFont="1" applyFill="1" applyAlignment="1" applyProtection="1">
      <alignment vertical="top"/>
      <protection locked="0"/>
    </xf>
    <xf numFmtId="49" fontId="6" fillId="0" borderId="17" xfId="0" applyNumberFormat="1" applyFont="1" applyFill="1" applyBorder="1" applyAlignment="1">
      <alignment horizontal="centerContinuous" vertical="center" shrinkToFit="1"/>
    </xf>
    <xf numFmtId="0" fontId="6" fillId="0" borderId="6" xfId="0" applyNumberFormat="1" applyFont="1" applyFill="1" applyBorder="1" applyAlignment="1">
      <alignment horizontal="centerContinuous" vertical="center" shrinkToFit="1"/>
    </xf>
    <xf numFmtId="0" fontId="10" fillId="0" borderId="0" xfId="0" applyNumberFormat="1" applyFont="1" applyFill="1" applyAlignment="1">
      <alignment horizontal="centerContinuous" vertical="center" shrinkToFit="1"/>
    </xf>
    <xf numFmtId="0" fontId="26" fillId="0" borderId="0" xfId="0" applyNumberFormat="1" applyFont="1" applyFill="1" applyAlignment="1" applyProtection="1">
      <alignment vertical="top"/>
      <protection locked="0"/>
    </xf>
    <xf numFmtId="0" fontId="6" fillId="0" borderId="0" xfId="0" applyNumberFormat="1" applyFont="1" applyFill="1" applyAlignment="1" applyProtection="1">
      <alignment vertical="top"/>
      <protection locked="0"/>
    </xf>
    <xf numFmtId="0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protection locked="0"/>
    </xf>
    <xf numFmtId="0" fontId="5" fillId="0" borderId="0" xfId="0" applyNumberFormat="1" applyFont="1" applyFill="1" applyProtection="1">
      <protection locked="0"/>
    </xf>
    <xf numFmtId="0" fontId="6" fillId="0" borderId="0" xfId="0" applyNumberFormat="1" applyFont="1" applyFill="1" applyProtection="1">
      <protection locked="0"/>
    </xf>
    <xf numFmtId="176" fontId="7" fillId="0" borderId="0" xfId="0" applyNumberFormat="1" applyFont="1" applyFill="1" applyAlignment="1" applyProtection="1">
      <alignment vertical="center"/>
      <protection locked="0"/>
    </xf>
    <xf numFmtId="176" fontId="0" fillId="0" borderId="0" xfId="0" applyNumberFormat="1" applyFont="1" applyFill="1" applyProtection="1">
      <protection locked="0"/>
    </xf>
    <xf numFmtId="0" fontId="10" fillId="0" borderId="0" xfId="0" applyNumberFormat="1" applyFont="1" applyFill="1" applyAlignment="1">
      <alignment horizontal="centerContinuous"/>
    </xf>
    <xf numFmtId="176" fontId="6" fillId="0" borderId="4" xfId="0" applyNumberFormat="1" applyFont="1" applyFill="1" applyBorder="1" applyProtection="1"/>
    <xf numFmtId="0" fontId="6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Alignment="1">
      <alignment vertical="center" shrinkToFit="1"/>
    </xf>
    <xf numFmtId="0" fontId="0" fillId="0" borderId="6" xfId="0" applyNumberFormat="1" applyFont="1" applyFill="1" applyBorder="1" applyAlignment="1">
      <alignment horizontal="center"/>
    </xf>
    <xf numFmtId="41" fontId="6" fillId="0" borderId="5" xfId="0" applyNumberFormat="1" applyFont="1" applyFill="1" applyBorder="1" applyAlignment="1">
      <alignment shrinkToFit="1"/>
    </xf>
    <xf numFmtId="0" fontId="0" fillId="0" borderId="0" xfId="0" applyNumberFormat="1" applyFont="1" applyFill="1" applyAlignment="1">
      <alignment vertical="center" shrinkToFit="1"/>
    </xf>
    <xf numFmtId="0" fontId="6" fillId="0" borderId="0" xfId="0" applyNumberFormat="1" applyFont="1" applyFill="1" applyAlignment="1">
      <alignment vertical="center" shrinkToFit="1"/>
    </xf>
    <xf numFmtId="0" fontId="8" fillId="0" borderId="0" xfId="0" applyNumberFormat="1" applyFont="1" applyFill="1" applyBorder="1" applyAlignment="1">
      <alignment shrinkToFit="1"/>
    </xf>
    <xf numFmtId="0" fontId="0" fillId="0" borderId="0" xfId="0" applyNumberFormat="1" applyFont="1" applyFill="1" applyAlignment="1"/>
    <xf numFmtId="0" fontId="0" fillId="0" borderId="0" xfId="0" applyNumberFormat="1" applyFont="1" applyFill="1" applyAlignment="1">
      <alignment horizontal="centerContinuous"/>
    </xf>
    <xf numFmtId="0" fontId="5" fillId="0" borderId="0" xfId="0" applyNumberFormat="1" applyFont="1" applyFill="1" applyAlignment="1"/>
    <xf numFmtId="176" fontId="7" fillId="0" borderId="0" xfId="0" applyNumberFormat="1" applyFont="1" applyFill="1" applyBorder="1" applyAlignment="1" applyProtection="1">
      <alignment horizontal="right"/>
    </xf>
    <xf numFmtId="0" fontId="0" fillId="0" borderId="7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5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Alignment="1" applyProtection="1">
      <alignment horizontal="right"/>
    </xf>
    <xf numFmtId="0" fontId="27" fillId="0" borderId="7" xfId="0" applyNumberFormat="1" applyFont="1" applyFill="1" applyBorder="1" applyAlignment="1">
      <alignment horizontal="center"/>
    </xf>
    <xf numFmtId="176" fontId="0" fillId="0" borderId="0" xfId="0" applyNumberFormat="1" applyFont="1" applyFill="1" applyAlignment="1"/>
    <xf numFmtId="1" fontId="7" fillId="0" borderId="5" xfId="0" applyNumberFormat="1" applyFont="1" applyFill="1" applyBorder="1" applyAlignment="1" applyProtection="1">
      <alignment horizontal="center" vertical="center"/>
    </xf>
    <xf numFmtId="0" fontId="6" fillId="0" borderId="20" xfId="0" applyNumberFormat="1" applyFont="1" applyFill="1" applyBorder="1" applyAlignment="1">
      <alignment horizontal="center" vertical="center" shrinkToFit="1"/>
    </xf>
    <xf numFmtId="0" fontId="23" fillId="0" borderId="0" xfId="0" applyNumberFormat="1" applyFont="1" applyFill="1"/>
    <xf numFmtId="0" fontId="24" fillId="0" borderId="0" xfId="0" applyNumberFormat="1" applyFont="1" applyFill="1"/>
    <xf numFmtId="0" fontId="6" fillId="0" borderId="15" xfId="0" applyNumberFormat="1" applyFont="1" applyFill="1" applyBorder="1" applyAlignment="1" applyProtection="1">
      <alignment vertical="center"/>
    </xf>
    <xf numFmtId="0" fontId="6" fillId="0" borderId="17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Alignment="1">
      <alignment shrinkToFit="1"/>
    </xf>
    <xf numFmtId="0" fontId="23" fillId="0" borderId="0" xfId="0" applyNumberFormat="1" applyFont="1" applyFill="1" applyAlignment="1">
      <alignment vertical="top" shrinkToFit="1"/>
    </xf>
    <xf numFmtId="0" fontId="9" fillId="0" borderId="0" xfId="0" applyNumberFormat="1" applyFont="1" applyFill="1" applyAlignment="1">
      <alignment vertical="center" shrinkToFit="1"/>
    </xf>
    <xf numFmtId="0" fontId="28" fillId="0" borderId="0" xfId="0" applyNumberFormat="1" applyFont="1" applyFill="1" applyAlignment="1">
      <alignment shrinkToFit="1"/>
    </xf>
    <xf numFmtId="0" fontId="23" fillId="0" borderId="0" xfId="0" applyNumberFormat="1" applyFont="1" applyFill="1" applyAlignment="1">
      <alignment vertical="center" shrinkToFit="1"/>
    </xf>
    <xf numFmtId="0" fontId="29" fillId="0" borderId="0" xfId="0" applyNumberFormat="1" applyFont="1" applyFill="1" applyAlignment="1">
      <alignment shrinkToFit="1"/>
    </xf>
    <xf numFmtId="180" fontId="7" fillId="0" borderId="0" xfId="0" applyNumberFormat="1" applyFont="1" applyFill="1"/>
    <xf numFmtId="176" fontId="7" fillId="0" borderId="0" xfId="0" applyNumberFormat="1" applyFont="1" applyFill="1" applyAlignment="1">
      <alignment vertical="center"/>
    </xf>
    <xf numFmtId="180" fontId="6" fillId="0" borderId="0" xfId="0" applyNumberFormat="1" applyFont="1" applyFill="1"/>
    <xf numFmtId="0" fontId="6" fillId="0" borderId="5" xfId="0" applyNumberFormat="1" applyFont="1" applyFill="1" applyBorder="1" applyAlignment="1">
      <alignment vertical="center"/>
    </xf>
    <xf numFmtId="176" fontId="7" fillId="0" borderId="0" xfId="0" applyNumberFormat="1" applyFont="1" applyFill="1" applyAlignment="1" applyProtection="1">
      <alignment vertical="center"/>
    </xf>
    <xf numFmtId="0" fontId="6" fillId="0" borderId="17" xfId="0" applyNumberFormat="1" applyFont="1" applyFill="1" applyBorder="1" applyAlignment="1">
      <alignment horizontal="center" vertical="center" shrinkToFit="1"/>
    </xf>
    <xf numFmtId="0" fontId="6" fillId="0" borderId="16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vertical="top"/>
    </xf>
    <xf numFmtId="0" fontId="21" fillId="0" borderId="0" xfId="0" applyNumberFormat="1" applyFont="1" applyFill="1" applyBorder="1" applyAlignment="1">
      <alignment horizontal="centerContinuous" vertical="center"/>
    </xf>
    <xf numFmtId="0" fontId="12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 applyProtection="1">
      <alignment horizontal="centerContinuous" vertical="center"/>
    </xf>
    <xf numFmtId="0" fontId="0" fillId="0" borderId="0" xfId="0" applyNumberFormat="1" applyFont="1" applyFill="1" applyBorder="1"/>
    <xf numFmtId="3" fontId="6" fillId="0" borderId="0" xfId="0" applyNumberFormat="1" applyFont="1" applyFill="1" applyBorder="1" applyAlignment="1"/>
    <xf numFmtId="0" fontId="16" fillId="0" borderId="0" xfId="0" applyNumberFormat="1" applyFont="1" applyFill="1" applyBorder="1" applyAlignment="1" applyProtection="1">
      <alignment vertical="top"/>
      <protection locked="0"/>
    </xf>
    <xf numFmtId="0" fontId="20" fillId="0" borderId="0" xfId="0" applyNumberFormat="1" applyFont="1" applyFill="1" applyBorder="1" applyAlignment="1">
      <alignment horizontal="centerContinuous" vertical="center"/>
    </xf>
    <xf numFmtId="0" fontId="0" fillId="0" borderId="0" xfId="0" applyNumberFormat="1" applyFont="1" applyFill="1" applyBorder="1" applyAlignment="1">
      <alignment horizontal="center"/>
    </xf>
    <xf numFmtId="0" fontId="6" fillId="0" borderId="5" xfId="0" applyNumberFormat="1" applyFont="1" applyFill="1" applyBorder="1"/>
    <xf numFmtId="0" fontId="34" fillId="0" borderId="0" xfId="0" applyNumberFormat="1" applyFont="1" applyFill="1" applyAlignment="1">
      <alignment horizontal="right" vertical="top"/>
    </xf>
    <xf numFmtId="0" fontId="34" fillId="0" borderId="0" xfId="0" applyNumberFormat="1" applyFont="1" applyFill="1" applyAlignment="1">
      <alignment vertical="top"/>
    </xf>
    <xf numFmtId="0" fontId="38" fillId="0" borderId="0" xfId="0" applyNumberFormat="1" applyFont="1" applyFill="1" applyAlignment="1">
      <alignment horizontal="centerContinuous" vertical="center"/>
    </xf>
    <xf numFmtId="0" fontId="45" fillId="0" borderId="0" xfId="0" applyNumberFormat="1" applyFont="1" applyFill="1" applyAlignment="1">
      <alignment vertical="center"/>
    </xf>
    <xf numFmtId="0" fontId="42" fillId="0" borderId="0" xfId="0" applyNumberFormat="1" applyFont="1" applyFill="1"/>
    <xf numFmtId="0" fontId="43" fillId="0" borderId="0" xfId="0" applyNumberFormat="1" applyFont="1" applyFill="1"/>
    <xf numFmtId="0" fontId="43" fillId="0" borderId="0" xfId="0" applyNumberFormat="1" applyFont="1" applyFill="1" applyAlignment="1">
      <alignment horizontal="right"/>
    </xf>
    <xf numFmtId="0" fontId="34" fillId="0" borderId="0" xfId="0" applyNumberFormat="1" applyFont="1" applyFill="1" applyAlignment="1">
      <alignment vertical="center"/>
    </xf>
    <xf numFmtId="0" fontId="34" fillId="0" borderId="0" xfId="0" applyNumberFormat="1" applyFont="1" applyFill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/>
    </xf>
    <xf numFmtId="0" fontId="44" fillId="0" borderId="0" xfId="0" applyNumberFormat="1" applyFont="1" applyFill="1" applyAlignment="1"/>
    <xf numFmtId="0" fontId="44" fillId="0" borderId="0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Alignment="1"/>
    <xf numFmtId="176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6" fillId="0" borderId="0" xfId="0" applyNumberFormat="1" applyFont="1" applyFill="1" applyAlignment="1" applyProtection="1">
      <alignment vertical="top"/>
      <protection locked="0"/>
    </xf>
    <xf numFmtId="0" fontId="37" fillId="0" borderId="0" xfId="0" applyNumberFormat="1" applyFont="1" applyFill="1" applyAlignment="1" applyProtection="1">
      <alignment vertical="top"/>
      <protection locked="0"/>
    </xf>
    <xf numFmtId="0" fontId="2" fillId="0" borderId="0" xfId="0" applyNumberFormat="1" applyFont="1" applyFill="1" applyAlignment="1">
      <alignment horizontal="centerContinuous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/>
    <xf numFmtId="0" fontId="34" fillId="0" borderId="7" xfId="0" applyNumberFormat="1" applyFont="1" applyFill="1" applyBorder="1" applyAlignment="1">
      <alignment horizontal="center" vertical="center" shrinkToFit="1"/>
    </xf>
    <xf numFmtId="0" fontId="34" fillId="0" borderId="5" xfId="0" applyNumberFormat="1" applyFont="1" applyFill="1" applyBorder="1" applyAlignment="1">
      <alignment horizontal="center" vertical="center" shrinkToFit="1"/>
    </xf>
    <xf numFmtId="0" fontId="34" fillId="0" borderId="17" xfId="0" applyNumberFormat="1" applyFont="1" applyFill="1" applyBorder="1" applyAlignment="1">
      <alignment horizontal="center" vertical="center" shrinkToFit="1"/>
    </xf>
    <xf numFmtId="0" fontId="34" fillId="0" borderId="6" xfId="0" applyNumberFormat="1" applyFont="1" applyFill="1" applyBorder="1" applyAlignment="1">
      <alignment horizontal="center" vertical="center" shrinkToFit="1"/>
    </xf>
    <xf numFmtId="0" fontId="34" fillId="0" borderId="12" xfId="0" applyNumberFormat="1" applyFont="1" applyFill="1" applyBorder="1" applyAlignment="1">
      <alignment horizontal="center" vertical="center" shrinkToFit="1"/>
    </xf>
    <xf numFmtId="0" fontId="42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176" fontId="2" fillId="0" borderId="0" xfId="0" applyNumberFormat="1" applyFont="1" applyFill="1"/>
    <xf numFmtId="0" fontId="8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center" vertical="center"/>
    </xf>
    <xf numFmtId="176" fontId="8" fillId="0" borderId="0" xfId="0" applyNumberFormat="1" applyFont="1" applyFill="1" applyBorder="1" applyAlignment="1" applyProtection="1">
      <alignment vertical="center"/>
    </xf>
    <xf numFmtId="176" fontId="7" fillId="0" borderId="0" xfId="0" applyNumberFormat="1" applyFont="1" applyFill="1" applyBorder="1" applyAlignment="1" applyProtection="1">
      <alignment horizontal="right" vertical="center"/>
    </xf>
    <xf numFmtId="176" fontId="7" fillId="0" borderId="7" xfId="0" applyNumberFormat="1" applyFont="1" applyFill="1" applyBorder="1" applyAlignment="1" applyProtection="1">
      <alignment horizontal="right" vertical="center"/>
    </xf>
    <xf numFmtId="41" fontId="7" fillId="0" borderId="0" xfId="0" applyNumberFormat="1" applyFont="1" applyFill="1" applyBorder="1" applyAlignment="1" applyProtection="1">
      <alignment vertical="center"/>
    </xf>
    <xf numFmtId="0" fontId="6" fillId="0" borderId="17" xfId="0" applyNumberFormat="1" applyFont="1" applyFill="1" applyBorder="1" applyAlignment="1">
      <alignment vertical="center"/>
    </xf>
    <xf numFmtId="0" fontId="6" fillId="0" borderId="17" xfId="0" applyNumberFormat="1" applyFont="1" applyFill="1" applyBorder="1" applyAlignment="1" applyProtection="1">
      <alignment vertical="center"/>
    </xf>
    <xf numFmtId="176" fontId="44" fillId="0" borderId="0" xfId="0" applyNumberFormat="1" applyFont="1" applyFill="1" applyAlignment="1">
      <alignment vertical="center"/>
    </xf>
    <xf numFmtId="0" fontId="44" fillId="0" borderId="7" xfId="0" applyNumberFormat="1" applyFont="1" applyFill="1" applyBorder="1" applyAlignment="1">
      <alignment horizontal="center" vertical="center"/>
    </xf>
    <xf numFmtId="41" fontId="7" fillId="0" borderId="0" xfId="0" applyNumberFormat="1" applyFont="1" applyFill="1" applyAlignment="1">
      <alignment vertical="center"/>
    </xf>
    <xf numFmtId="184" fontId="7" fillId="0" borderId="0" xfId="0" applyNumberFormat="1" applyFont="1" applyFill="1" applyAlignment="1">
      <alignment vertical="center"/>
    </xf>
    <xf numFmtId="41" fontId="7" fillId="0" borderId="0" xfId="0" applyNumberFormat="1" applyFont="1" applyFill="1" applyBorder="1" applyAlignment="1" applyProtection="1">
      <alignment horizontal="right" vertical="center"/>
    </xf>
    <xf numFmtId="41" fontId="6" fillId="0" borderId="0" xfId="0" applyNumberFormat="1" applyFont="1" applyFill="1" applyProtection="1">
      <protection locked="0"/>
    </xf>
    <xf numFmtId="0" fontId="54" fillId="0" borderId="0" xfId="0" applyNumberFormat="1" applyFont="1" applyFill="1" applyBorder="1" applyAlignment="1">
      <alignment horizontal="center" vertical="center"/>
    </xf>
    <xf numFmtId="0" fontId="54" fillId="0" borderId="13" xfId="0" applyNumberFormat="1" applyFont="1" applyFill="1" applyBorder="1" applyAlignment="1">
      <alignment horizontal="centerContinuous" vertical="center" shrinkToFit="1"/>
    </xf>
    <xf numFmtId="49" fontId="54" fillId="0" borderId="13" xfId="0" applyNumberFormat="1" applyFont="1" applyFill="1" applyBorder="1" applyAlignment="1">
      <alignment horizontal="centerContinuous" vertical="center" shrinkToFit="1"/>
    </xf>
    <xf numFmtId="49" fontId="54" fillId="0" borderId="8" xfId="0" applyNumberFormat="1" applyFont="1" applyFill="1" applyBorder="1" applyAlignment="1">
      <alignment horizontal="centerContinuous" vertical="center" shrinkToFit="1"/>
    </xf>
    <xf numFmtId="0" fontId="54" fillId="0" borderId="8" xfId="0" applyNumberFormat="1" applyFont="1" applyFill="1" applyBorder="1" applyAlignment="1">
      <alignment horizontal="centerContinuous" vertical="center" shrinkToFit="1"/>
    </xf>
    <xf numFmtId="0" fontId="55" fillId="0" borderId="5" xfId="0" applyNumberFormat="1" applyFont="1" applyFill="1" applyBorder="1" applyAlignment="1">
      <alignment vertical="center"/>
    </xf>
    <xf numFmtId="0" fontId="55" fillId="0" borderId="7" xfId="0" applyNumberFormat="1" applyFont="1" applyFill="1" applyBorder="1" applyAlignment="1">
      <alignment vertical="center"/>
    </xf>
    <xf numFmtId="0" fontId="55" fillId="0" borderId="0" xfId="0" applyNumberFormat="1" applyFont="1" applyFill="1" applyAlignment="1">
      <alignment vertical="center"/>
    </xf>
    <xf numFmtId="0" fontId="54" fillId="0" borderId="7" xfId="0" applyNumberFormat="1" applyFont="1" applyFill="1" applyBorder="1" applyAlignment="1">
      <alignment horizontal="centerContinuous" vertical="center" shrinkToFit="1"/>
    </xf>
    <xf numFmtId="0" fontId="56" fillId="0" borderId="15" xfId="0" applyNumberFormat="1" applyFont="1" applyFill="1" applyBorder="1" applyAlignment="1">
      <alignment vertical="center" shrinkToFit="1"/>
    </xf>
    <xf numFmtId="0" fontId="54" fillId="0" borderId="21" xfId="0" applyNumberFormat="1" applyFont="1" applyFill="1" applyBorder="1" applyAlignment="1">
      <alignment horizontal="centerContinuous" vertical="center" shrinkToFit="1"/>
    </xf>
    <xf numFmtId="0" fontId="55" fillId="0" borderId="0" xfId="0" applyNumberFormat="1" applyFont="1" applyFill="1" applyBorder="1" applyAlignment="1">
      <alignment horizontal="distributed"/>
    </xf>
    <xf numFmtId="0" fontId="6" fillId="0" borderId="0" xfId="0" applyNumberFormat="1" applyFont="1" applyFill="1" applyBorder="1" applyAlignment="1">
      <alignment horizontal="distributed"/>
    </xf>
    <xf numFmtId="0" fontId="54" fillId="0" borderId="7" xfId="0" applyNumberFormat="1" applyFont="1" applyFill="1" applyBorder="1" applyAlignment="1">
      <alignment horizontal="center" vertical="center"/>
    </xf>
    <xf numFmtId="0" fontId="55" fillId="0" borderId="7" xfId="0" applyNumberFormat="1" applyFont="1" applyFill="1" applyBorder="1" applyAlignment="1">
      <alignment horizontal="center" vertical="center"/>
    </xf>
    <xf numFmtId="0" fontId="55" fillId="0" borderId="16" xfId="0" applyNumberFormat="1" applyFont="1" applyFill="1" applyBorder="1" applyAlignment="1">
      <alignment horizontal="center" vertical="center"/>
    </xf>
    <xf numFmtId="0" fontId="55" fillId="0" borderId="20" xfId="0" applyNumberFormat="1" applyFont="1" applyFill="1" applyBorder="1" applyAlignment="1">
      <alignment horizontal="center" vertical="center"/>
    </xf>
    <xf numFmtId="0" fontId="55" fillId="0" borderId="5" xfId="0" applyNumberFormat="1" applyFont="1" applyFill="1" applyBorder="1" applyAlignment="1">
      <alignment horizontal="center" vertical="center"/>
    </xf>
    <xf numFmtId="0" fontId="55" fillId="0" borderId="21" xfId="0" applyNumberFormat="1" applyFont="1" applyFill="1" applyBorder="1" applyAlignment="1">
      <alignment horizontal="center" vertical="center"/>
    </xf>
    <xf numFmtId="0" fontId="55" fillId="0" borderId="19" xfId="0" applyNumberFormat="1" applyFont="1" applyFill="1" applyBorder="1" applyAlignment="1">
      <alignment horizontal="centerContinuous" vertical="center" shrinkToFit="1"/>
    </xf>
    <xf numFmtId="0" fontId="55" fillId="0" borderId="15" xfId="0" applyNumberFormat="1" applyFont="1" applyFill="1" applyBorder="1" applyAlignment="1">
      <alignment horizontal="center" vertical="center"/>
    </xf>
    <xf numFmtId="0" fontId="55" fillId="0" borderId="8" xfId="0" applyNumberFormat="1" applyFont="1" applyFill="1" applyBorder="1" applyAlignment="1">
      <alignment horizontal="center" vertical="center" shrinkToFit="1"/>
    </xf>
    <xf numFmtId="0" fontId="55" fillId="0" borderId="19" xfId="0" applyNumberFormat="1" applyFont="1" applyFill="1" applyBorder="1" applyAlignment="1">
      <alignment horizontal="center" vertical="center" shrinkToFit="1"/>
    </xf>
    <xf numFmtId="0" fontId="54" fillId="0" borderId="20" xfId="0" applyNumberFormat="1" applyFont="1" applyFill="1" applyBorder="1" applyAlignment="1">
      <alignment horizontal="center" vertical="center" shrinkToFit="1"/>
    </xf>
    <xf numFmtId="0" fontId="61" fillId="0" borderId="6" xfId="0" applyNumberFormat="1" applyFont="1" applyFill="1" applyBorder="1" applyAlignment="1">
      <alignment horizontal="center" shrinkToFit="1"/>
    </xf>
    <xf numFmtId="0" fontId="6" fillId="0" borderId="7" xfId="0" applyNumberFormat="1" applyFont="1" applyFill="1" applyBorder="1" applyAlignment="1">
      <alignment vertical="center" shrinkToFit="1"/>
    </xf>
    <xf numFmtId="0" fontId="6" fillId="0" borderId="7" xfId="0" applyNumberFormat="1" applyFont="1" applyFill="1" applyBorder="1" applyAlignment="1" applyProtection="1">
      <alignment horizontal="centerContinuous" shrinkToFit="1"/>
    </xf>
    <xf numFmtId="0" fontId="54" fillId="0" borderId="6" xfId="0" applyNumberFormat="1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 applyProtection="1">
      <alignment horizontal="centerContinuous" vertical="center"/>
    </xf>
    <xf numFmtId="1" fontId="34" fillId="0" borderId="5" xfId="0" applyNumberFormat="1" applyFont="1" applyFill="1" applyBorder="1" applyAlignment="1" applyProtection="1">
      <alignment horizontal="center" vertical="center"/>
    </xf>
    <xf numFmtId="0" fontId="55" fillId="0" borderId="6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/>
    <xf numFmtId="0" fontId="55" fillId="0" borderId="8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Continuous"/>
    </xf>
    <xf numFmtId="176" fontId="6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Fill="1"/>
    <xf numFmtId="176" fontId="6" fillId="0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>
      <alignment shrinkToFit="1"/>
    </xf>
    <xf numFmtId="0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shrinkToFit="1"/>
    </xf>
    <xf numFmtId="0" fontId="6" fillId="0" borderId="0" xfId="0" applyNumberFormat="1" applyFont="1" applyFill="1" applyAlignment="1"/>
    <xf numFmtId="0" fontId="6" fillId="0" borderId="0" xfId="0" applyNumberFormat="1" applyFont="1" applyFill="1" applyBorder="1" applyAlignment="1"/>
    <xf numFmtId="0" fontId="6" fillId="0" borderId="5" xfId="0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shrinkToFit="1"/>
    </xf>
    <xf numFmtId="0" fontId="6" fillId="0" borderId="0" xfId="0" applyNumberFormat="1" applyFont="1" applyFill="1" applyBorder="1" applyAlignment="1">
      <alignment horizontal="centerContinuous" vertical="center"/>
    </xf>
    <xf numFmtId="176" fontId="6" fillId="0" borderId="0" xfId="0" applyNumberFormat="1" applyFont="1" applyFill="1"/>
    <xf numFmtId="176" fontId="7" fillId="0" borderId="0" xfId="0" applyNumberFormat="1" applyFont="1" applyFill="1" applyAlignment="1" applyProtection="1">
      <alignment horizontal="right" vertical="center"/>
    </xf>
    <xf numFmtId="0" fontId="7" fillId="0" borderId="0" xfId="0" applyNumberFormat="1" applyFont="1" applyFill="1" applyAlignment="1">
      <alignment shrinkToFit="1"/>
    </xf>
    <xf numFmtId="176" fontId="6" fillId="0" borderId="0" xfId="0" applyNumberFormat="1" applyFont="1" applyFill="1" applyAlignment="1"/>
    <xf numFmtId="0" fontId="6" fillId="0" borderId="0" xfId="0" applyNumberFormat="1" applyFont="1" applyFill="1" applyBorder="1" applyAlignment="1">
      <alignment horizontal="center"/>
    </xf>
    <xf numFmtId="185" fontId="0" fillId="0" borderId="0" xfId="0" applyNumberFormat="1" applyFont="1" applyFill="1" applyAlignment="1">
      <alignment vertical="center" shrinkToFit="1"/>
    </xf>
    <xf numFmtId="41" fontId="6" fillId="0" borderId="0" xfId="0" applyNumberFormat="1" applyFont="1" applyFill="1" applyBorder="1" applyAlignment="1" applyProtection="1">
      <alignment vertical="center"/>
    </xf>
    <xf numFmtId="41" fontId="6" fillId="0" borderId="0" xfId="0" applyNumberFormat="1" applyFont="1" applyFill="1"/>
    <xf numFmtId="176" fontId="6" fillId="0" borderId="7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Protection="1">
      <protection locked="0"/>
    </xf>
    <xf numFmtId="176" fontId="6" fillId="0" borderId="0" xfId="0" applyNumberFormat="1" applyFont="1" applyFill="1" applyAlignment="1">
      <alignment shrinkToFit="1"/>
    </xf>
    <xf numFmtId="41" fontId="6" fillId="0" borderId="0" xfId="0" applyNumberFormat="1" applyFont="1" applyFill="1" applyAlignment="1" applyProtection="1">
      <alignment horizontal="centerContinuous" shrinkToFit="1"/>
    </xf>
    <xf numFmtId="41" fontId="6" fillId="0" borderId="0" xfId="0" applyNumberFormat="1" applyFont="1" applyFill="1" applyAlignment="1" applyProtection="1">
      <alignment shrinkToFit="1"/>
    </xf>
    <xf numFmtId="41" fontId="6" fillId="0" borderId="0" xfId="0" applyNumberFormat="1" applyFont="1" applyFill="1" applyAlignment="1" applyProtection="1">
      <alignment shrinkToFit="1"/>
      <protection locked="0"/>
    </xf>
    <xf numFmtId="176" fontId="6" fillId="0" borderId="0" xfId="0" applyNumberFormat="1" applyFont="1" applyFill="1" applyAlignment="1" applyProtection="1">
      <alignment horizontal="right" vertical="center"/>
    </xf>
    <xf numFmtId="176" fontId="23" fillId="0" borderId="0" xfId="0" applyNumberFormat="1" applyFont="1" applyFill="1" applyAlignment="1">
      <alignment shrinkToFit="1"/>
    </xf>
    <xf numFmtId="0" fontId="34" fillId="0" borderId="0" xfId="0" applyNumberFormat="1" applyFont="1" applyFill="1"/>
    <xf numFmtId="0" fontId="44" fillId="0" borderId="0" xfId="0" applyNumberFormat="1" applyFont="1" applyFill="1" applyAlignment="1">
      <alignment vertical="center"/>
    </xf>
    <xf numFmtId="176" fontId="6" fillId="0" borderId="5" xfId="0" applyNumberFormat="1" applyFont="1" applyFill="1" applyBorder="1" applyAlignment="1" applyProtection="1">
      <alignment horizontal="right" vertical="center"/>
    </xf>
    <xf numFmtId="176" fontId="6" fillId="0" borderId="0" xfId="0" applyNumberFormat="1" applyFont="1" applyFill="1" applyBorder="1" applyAlignment="1" applyProtection="1">
      <alignment horizontal="right" vertical="center"/>
    </xf>
    <xf numFmtId="0" fontId="54" fillId="0" borderId="7" xfId="0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>
      <alignment horizontal="centerContinuous" shrinkToFit="1"/>
    </xf>
    <xf numFmtId="41" fontId="6" fillId="0" borderId="0" xfId="0" applyNumberFormat="1" applyFont="1" applyFill="1" applyBorder="1" applyAlignment="1" applyProtection="1">
      <alignment shrinkToFit="1"/>
    </xf>
    <xf numFmtId="41" fontId="6" fillId="0" borderId="7" xfId="0" applyNumberFormat="1" applyFont="1" applyFill="1" applyBorder="1" applyAlignment="1" applyProtection="1">
      <alignment shrinkToFit="1"/>
    </xf>
    <xf numFmtId="3" fontId="6" fillId="0" borderId="0" xfId="0" applyNumberFormat="1" applyFont="1" applyFill="1" applyAlignment="1" applyProtection="1">
      <protection locked="0"/>
    </xf>
    <xf numFmtId="41" fontId="6" fillId="0" borderId="5" xfId="0" applyNumberFormat="1" applyFont="1" applyFill="1" applyBorder="1" applyAlignment="1">
      <alignment horizontal="right" shrinkToFit="1"/>
    </xf>
    <xf numFmtId="1" fontId="34" fillId="0" borderId="7" xfId="0" applyNumberFormat="1" applyFont="1" applyFill="1" applyBorder="1" applyAlignment="1" applyProtection="1">
      <alignment horizontal="center" vertical="center"/>
    </xf>
    <xf numFmtId="1" fontId="7" fillId="0" borderId="7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>
      <alignment vertical="center" shrinkToFit="1"/>
    </xf>
    <xf numFmtId="0" fontId="6" fillId="0" borderId="0" xfId="0" applyNumberFormat="1" applyFont="1" applyFill="1" applyBorder="1" applyAlignment="1">
      <alignment shrinkToFit="1"/>
    </xf>
    <xf numFmtId="185" fontId="0" fillId="0" borderId="0" xfId="0" applyNumberFormat="1" applyFont="1" applyFill="1" applyBorder="1" applyAlignment="1">
      <alignment vertical="center" shrinkToFit="1"/>
    </xf>
    <xf numFmtId="0" fontId="7" fillId="0" borderId="0" xfId="0" applyNumberFormat="1" applyFont="1" applyFill="1" applyBorder="1" applyAlignment="1">
      <alignment shrinkToFit="1"/>
    </xf>
    <xf numFmtId="0" fontId="0" fillId="0" borderId="0" xfId="0" applyNumberFormat="1" applyFont="1" applyFill="1" applyBorder="1" applyAlignment="1">
      <alignment horizontal="center" shrinkToFit="1"/>
    </xf>
    <xf numFmtId="185" fontId="0" fillId="0" borderId="0" xfId="0" applyNumberFormat="1" applyFont="1" applyFill="1" applyBorder="1" applyAlignment="1">
      <alignment shrinkToFit="1"/>
    </xf>
    <xf numFmtId="0" fontId="0" fillId="0" borderId="0" xfId="0" applyNumberFormat="1" applyFont="1" applyFill="1" applyBorder="1" applyAlignment="1">
      <alignment shrinkToFit="1"/>
    </xf>
    <xf numFmtId="186" fontId="7" fillId="0" borderId="4" xfId="0" applyNumberFormat="1" applyFont="1" applyFill="1" applyBorder="1" applyAlignment="1" applyProtection="1">
      <alignment shrinkToFit="1"/>
    </xf>
    <xf numFmtId="1" fontId="34" fillId="0" borderId="0" xfId="0" applyNumberFormat="1" applyFont="1" applyFill="1" applyBorder="1" applyAlignment="1" applyProtection="1">
      <alignment horizontal="center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41" fontId="6" fillId="0" borderId="5" xfId="0" applyNumberFormat="1" applyFont="1" applyFill="1" applyBorder="1" applyAlignment="1" applyProtection="1">
      <alignment horizontal="right" vertical="center"/>
    </xf>
    <xf numFmtId="41" fontId="6" fillId="0" borderId="7" xfId="0" applyNumberFormat="1" applyFont="1" applyFill="1" applyBorder="1" applyAlignment="1" applyProtection="1">
      <alignment horizontal="right" vertical="center"/>
    </xf>
    <xf numFmtId="41" fontId="7" fillId="0" borderId="5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>
      <alignment horizontal="center" vertical="center" shrinkToFit="1"/>
    </xf>
    <xf numFmtId="0" fontId="54" fillId="0" borderId="0" xfId="0" applyNumberFormat="1" applyFont="1" applyFill="1" applyBorder="1" applyAlignment="1">
      <alignment horizontal="center" shrinkToFit="1"/>
    </xf>
    <xf numFmtId="0" fontId="54" fillId="0" borderId="0" xfId="0" applyNumberFormat="1" applyFont="1" applyFill="1" applyBorder="1" applyAlignment="1">
      <alignment horizontal="center"/>
    </xf>
    <xf numFmtId="176" fontId="6" fillId="0" borderId="0" xfId="0" applyNumberFormat="1" applyFont="1" applyFill="1" applyBorder="1" applyAlignment="1" applyProtection="1">
      <alignment horizontal="left" shrinkToFit="1"/>
    </xf>
    <xf numFmtId="0" fontId="6" fillId="0" borderId="0" xfId="0" applyNumberFormat="1" applyFont="1" applyFill="1" applyBorder="1" applyAlignment="1" applyProtection="1">
      <alignment horizontal="centerContinuous"/>
    </xf>
    <xf numFmtId="0" fontId="34" fillId="0" borderId="0" xfId="0" applyNumberFormat="1" applyFont="1" applyFill="1" applyBorder="1" applyAlignment="1">
      <alignment horizontal="centerContinuous"/>
    </xf>
    <xf numFmtId="41" fontId="34" fillId="0" borderId="0" xfId="0" applyNumberFormat="1" applyFont="1" applyFill="1" applyBorder="1" applyAlignment="1" applyProtection="1">
      <alignment horizontal="right"/>
    </xf>
    <xf numFmtId="41" fontId="34" fillId="0" borderId="0" xfId="0" applyNumberFormat="1" applyFont="1" applyFill="1" applyAlignment="1" applyProtection="1">
      <alignment horizontal="right"/>
    </xf>
    <xf numFmtId="41" fontId="34" fillId="0" borderId="7" xfId="0" applyNumberFormat="1" applyFont="1" applyFill="1" applyBorder="1" applyAlignment="1" applyProtection="1">
      <alignment horizontal="right"/>
    </xf>
    <xf numFmtId="41" fontId="34" fillId="0" borderId="5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>
      <alignment shrinkToFit="1"/>
    </xf>
    <xf numFmtId="0" fontId="5" fillId="0" borderId="0" xfId="0" applyNumberFormat="1" applyFont="1" applyFill="1" applyAlignment="1">
      <alignment shrinkToFit="1"/>
    </xf>
    <xf numFmtId="0" fontId="10" fillId="0" borderId="0" xfId="0" applyNumberFormat="1" applyFont="1" applyFill="1" applyAlignment="1">
      <alignment horizontal="centerContinuous" vertical="center"/>
    </xf>
    <xf numFmtId="0" fontId="0" fillId="0" borderId="0" xfId="0" applyNumberFormat="1" applyFont="1" applyFill="1" applyAlignment="1">
      <alignment horizontal="centerContinuous" shrinkToFit="1"/>
    </xf>
    <xf numFmtId="0" fontId="6" fillId="0" borderId="15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Alignment="1">
      <alignment vertical="top"/>
    </xf>
    <xf numFmtId="0" fontId="6" fillId="0" borderId="0" xfId="0" applyNumberFormat="1" applyFont="1" applyFill="1" applyAlignment="1">
      <alignment vertical="top" shrinkToFit="1"/>
    </xf>
    <xf numFmtId="0" fontId="21" fillId="0" borderId="0" xfId="0" applyNumberFormat="1" applyFont="1" applyFill="1" applyAlignment="1">
      <alignment horizontal="centerContinuous" vertical="center" shrinkToFit="1"/>
    </xf>
    <xf numFmtId="178" fontId="6" fillId="0" borderId="0" xfId="0" applyNumberFormat="1" applyFont="1" applyFill="1" applyBorder="1" applyAlignment="1">
      <alignment horizontal="right" shrinkToFit="1"/>
    </xf>
    <xf numFmtId="0" fontId="55" fillId="0" borderId="7" xfId="0" applyNumberFormat="1" applyFont="1" applyFill="1" applyBorder="1" applyAlignment="1">
      <alignment horizontal="center" vertical="center" shrinkToFit="1"/>
    </xf>
    <xf numFmtId="41" fontId="6" fillId="0" borderId="0" xfId="0" applyNumberFormat="1" applyFont="1" applyFill="1" applyBorder="1" applyAlignment="1">
      <alignment horizontal="right" shrinkToFit="1"/>
    </xf>
    <xf numFmtId="41" fontId="6" fillId="0" borderId="7" xfId="0" applyNumberFormat="1" applyFont="1" applyFill="1" applyBorder="1" applyAlignment="1">
      <alignment horizontal="right" shrinkToFit="1"/>
    </xf>
    <xf numFmtId="0" fontId="0" fillId="0" borderId="0" xfId="0" applyNumberFormat="1" applyFont="1" applyFill="1" applyAlignment="1">
      <alignment vertical="center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12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54" fillId="0" borderId="7" xfId="0" applyNumberFormat="1" applyFont="1" applyFill="1" applyBorder="1" applyAlignment="1">
      <alignment horizontal="center" vertical="center" shrinkToFit="1"/>
    </xf>
    <xf numFmtId="0" fontId="54" fillId="0" borderId="8" xfId="0" applyNumberFormat="1" applyFont="1" applyFill="1" applyBorder="1" applyAlignment="1">
      <alignment horizontal="center" vertical="center" shrinkToFit="1"/>
    </xf>
    <xf numFmtId="0" fontId="8" fillId="0" borderId="18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54" fillId="0" borderId="19" xfId="0" applyNumberFormat="1" applyFont="1" applyFill="1" applyBorder="1" applyAlignment="1">
      <alignment horizontal="center" vertical="center" shrinkToFit="1"/>
    </xf>
    <xf numFmtId="0" fontId="5" fillId="0" borderId="0" xfId="0" applyNumberFormat="1" applyFont="1" applyFill="1" applyAlignment="1">
      <alignment vertical="center"/>
    </xf>
    <xf numFmtId="0" fontId="54" fillId="0" borderId="19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>
      <alignment horizontal="right" vertical="top"/>
    </xf>
    <xf numFmtId="0" fontId="54" fillId="0" borderId="0" xfId="0" applyNumberFormat="1" applyFont="1" applyFill="1" applyBorder="1" applyAlignment="1" applyProtection="1">
      <alignment horizontal="center" vertical="center"/>
    </xf>
    <xf numFmtId="0" fontId="54" fillId="0" borderId="4" xfId="0" applyNumberFormat="1" applyFont="1" applyFill="1" applyBorder="1" applyAlignment="1" applyProtection="1">
      <alignment horizontal="center" vertical="center"/>
    </xf>
    <xf numFmtId="41" fontId="34" fillId="0" borderId="16" xfId="0" applyNumberFormat="1" applyFont="1" applyFill="1" applyBorder="1" applyAlignment="1" applyProtection="1">
      <alignment horizontal="right" vertical="center"/>
    </xf>
    <xf numFmtId="41" fontId="34" fillId="0" borderId="18" xfId="0" applyNumberFormat="1" applyFont="1" applyFill="1" applyBorder="1" applyAlignment="1" applyProtection="1">
      <alignment horizontal="right" vertical="center" wrapText="1"/>
    </xf>
    <xf numFmtId="41" fontId="34" fillId="0" borderId="18" xfId="0" applyNumberFormat="1" applyFont="1" applyFill="1" applyBorder="1" applyAlignment="1" applyProtection="1">
      <alignment horizontal="right" vertical="center"/>
    </xf>
    <xf numFmtId="41" fontId="34" fillId="0" borderId="20" xfId="0" applyNumberFormat="1" applyFont="1" applyFill="1" applyBorder="1" applyAlignment="1" applyProtection="1">
      <alignment horizontal="right" vertical="center"/>
    </xf>
    <xf numFmtId="185" fontId="0" fillId="0" borderId="0" xfId="0" applyNumberFormat="1" applyFill="1" applyBorder="1"/>
    <xf numFmtId="0" fontId="0" fillId="0" borderId="0" xfId="0" applyNumberFormat="1" applyFill="1" applyBorder="1"/>
    <xf numFmtId="180" fontId="30" fillId="0" borderId="0" xfId="0" applyNumberFormat="1" applyFont="1" applyFill="1" applyBorder="1" applyAlignment="1">
      <alignment horizontal="center" vertical="center" wrapText="1"/>
    </xf>
    <xf numFmtId="0" fontId="32" fillId="0" borderId="0" xfId="0" applyNumberFormat="1" applyFont="1" applyFill="1"/>
    <xf numFmtId="41" fontId="34" fillId="0" borderId="16" xfId="0" applyNumberFormat="1" applyFont="1" applyFill="1" applyBorder="1" applyAlignment="1" applyProtection="1">
      <alignment horizontal="right"/>
    </xf>
    <xf numFmtId="41" fontId="34" fillId="0" borderId="18" xfId="0" applyNumberFormat="1" applyFont="1" applyFill="1" applyBorder="1" applyAlignment="1" applyProtection="1">
      <alignment horizontal="right"/>
    </xf>
    <xf numFmtId="41" fontId="34" fillId="0" borderId="20" xfId="0" applyNumberFormat="1" applyFont="1" applyFill="1" applyBorder="1" applyAlignment="1" applyProtection="1">
      <alignment horizontal="right"/>
    </xf>
    <xf numFmtId="41" fontId="43" fillId="0" borderId="7" xfId="0" applyNumberFormat="1" applyFont="1" applyFill="1" applyBorder="1" applyAlignment="1" applyProtection="1">
      <alignment horizontal="right"/>
    </xf>
    <xf numFmtId="41" fontId="44" fillId="0" borderId="5" xfId="0" applyNumberFormat="1" applyFont="1" applyFill="1" applyBorder="1" applyAlignment="1" applyProtection="1">
      <alignment horizontal="right" vertical="center"/>
    </xf>
    <xf numFmtId="41" fontId="44" fillId="0" borderId="0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/>
    <xf numFmtId="0" fontId="5" fillId="0" borderId="0" xfId="0" applyNumberFormat="1" applyFont="1" applyFill="1"/>
    <xf numFmtId="0" fontId="0" fillId="0" borderId="0" xfId="0" applyNumberFormat="1" applyFill="1"/>
    <xf numFmtId="0" fontId="6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6" fillId="0" borderId="15" xfId="0" applyNumberFormat="1" applyFon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6" fillId="0" borderId="12" xfId="0" applyNumberFormat="1" applyFont="1" applyFill="1" applyBorder="1" applyAlignment="1" applyProtection="1">
      <alignment horizontal="center" vertical="center"/>
    </xf>
    <xf numFmtId="0" fontId="34" fillId="0" borderId="4" xfId="0" applyNumberFormat="1" applyFont="1" applyFill="1" applyBorder="1" applyAlignment="1">
      <alignment horizontal="center" vertical="center"/>
    </xf>
    <xf numFmtId="0" fontId="54" fillId="0" borderId="9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0" fontId="54" fillId="0" borderId="4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54" fillId="0" borderId="8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54" fillId="0" borderId="19" xfId="0" applyNumberFormat="1" applyFont="1" applyFill="1" applyBorder="1" applyAlignment="1">
      <alignment horizontal="center" vertical="center"/>
    </xf>
    <xf numFmtId="0" fontId="54" fillId="0" borderId="4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54" fillId="0" borderId="8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41" fontId="6" fillId="0" borderId="0" xfId="0" applyNumberFormat="1" applyFont="1" applyFill="1" applyBorder="1" applyAlignment="1" applyProtection="1">
      <alignment horizontal="right" shrinkToFit="1"/>
      <protection locked="0"/>
    </xf>
    <xf numFmtId="41" fontId="6" fillId="0" borderId="7" xfId="0" applyNumberFormat="1" applyFont="1" applyFill="1" applyBorder="1" applyAlignment="1" applyProtection="1">
      <alignment horizontal="right" shrinkToFit="1"/>
      <protection locked="0"/>
    </xf>
    <xf numFmtId="41" fontId="6" fillId="0" borderId="12" xfId="0" applyNumberFormat="1" applyFont="1" applyFill="1" applyBorder="1" applyAlignment="1" applyProtection="1">
      <alignment horizontal="right" shrinkToFit="1"/>
      <protection locked="0"/>
    </xf>
    <xf numFmtId="187" fontId="6" fillId="0" borderId="4" xfId="0" applyNumberFormat="1" applyFont="1" applyFill="1" applyBorder="1" applyAlignment="1">
      <alignment horizontal="right" shrinkToFit="1"/>
    </xf>
    <xf numFmtId="41" fontId="6" fillId="0" borderId="4" xfId="0" applyNumberFormat="1" applyFont="1" applyFill="1" applyBorder="1" applyAlignment="1" applyProtection="1">
      <alignment horizontal="right" shrinkToFit="1"/>
      <protection locked="0"/>
    </xf>
    <xf numFmtId="41" fontId="6" fillId="0" borderId="6" xfId="0" applyNumberFormat="1" applyFont="1" applyFill="1" applyBorder="1" applyAlignment="1" applyProtection="1">
      <alignment horizontal="right" shrinkToFit="1"/>
      <protection locked="0"/>
    </xf>
    <xf numFmtId="49" fontId="21" fillId="0" borderId="0" xfId="0" applyNumberFormat="1" applyFont="1" applyFill="1" applyAlignment="1">
      <alignment horizontal="centerContinuous" vertical="center" shrinkToFit="1"/>
    </xf>
    <xf numFmtId="0" fontId="20" fillId="0" borderId="0" xfId="0" applyNumberFormat="1" applyFont="1" applyFill="1" applyAlignment="1">
      <alignment horizontal="centerContinuous" vertical="center" shrinkToFit="1"/>
    </xf>
    <xf numFmtId="0" fontId="11" fillId="0" borderId="0" xfId="0" applyNumberFormat="1" applyFont="1" applyFill="1" applyAlignment="1">
      <alignment horizontal="centerContinuous" shrinkToFit="1"/>
    </xf>
    <xf numFmtId="49" fontId="0" fillId="0" borderId="0" xfId="0" applyNumberFormat="1" applyFont="1" applyFill="1" applyAlignment="1">
      <alignment horizontal="centerContinuous" shrinkToFit="1"/>
    </xf>
    <xf numFmtId="0" fontId="5" fillId="0" borderId="3" xfId="0" applyNumberFormat="1" applyFont="1" applyFill="1" applyBorder="1" applyAlignment="1"/>
    <xf numFmtId="49" fontId="5" fillId="0" borderId="0" xfId="0" applyNumberFormat="1" applyFont="1" applyFill="1" applyAlignment="1">
      <alignment shrinkToFit="1"/>
    </xf>
    <xf numFmtId="0" fontId="8" fillId="0" borderId="0" xfId="0" applyNumberFormat="1" applyFont="1" applyFill="1" applyAlignment="1">
      <alignment horizontal="right" shrinkToFit="1"/>
    </xf>
    <xf numFmtId="0" fontId="54" fillId="0" borderId="13" xfId="0" applyNumberFormat="1" applyFont="1" applyFill="1" applyBorder="1" applyAlignment="1">
      <alignment horizontal="center" vertical="center" shrinkToFit="1"/>
    </xf>
    <xf numFmtId="0" fontId="54" fillId="0" borderId="0" xfId="0" applyNumberFormat="1" applyFont="1" applyFill="1" applyBorder="1" applyAlignment="1">
      <alignment horizontal="centerContinuous" vertical="center" shrinkToFit="1"/>
    </xf>
    <xf numFmtId="0" fontId="55" fillId="0" borderId="5" xfId="0" applyNumberFormat="1" applyFont="1" applyFill="1" applyBorder="1" applyAlignment="1">
      <alignment horizontal="center" vertical="center" shrinkToFit="1"/>
    </xf>
    <xf numFmtId="49" fontId="55" fillId="0" borderId="7" xfId="0" applyNumberFormat="1" applyFont="1" applyFill="1" applyBorder="1" applyAlignment="1">
      <alignment horizontal="center" vertical="center" shrinkToFit="1"/>
    </xf>
    <xf numFmtId="0" fontId="34" fillId="0" borderId="7" xfId="0" applyNumberFormat="1" applyFont="1" applyFill="1" applyBorder="1" applyAlignment="1">
      <alignment horizontal="centerContinuous" vertical="center" shrinkToFit="1"/>
    </xf>
    <xf numFmtId="0" fontId="34" fillId="0" borderId="16" xfId="0" applyNumberFormat="1" applyFont="1" applyFill="1" applyBorder="1" applyAlignment="1">
      <alignment horizontal="center" vertical="center" shrinkToFit="1"/>
    </xf>
    <xf numFmtId="0" fontId="34" fillId="0" borderId="18" xfId="0" applyNumberFormat="1" applyFont="1" applyFill="1" applyBorder="1" applyAlignment="1">
      <alignment horizontal="center" vertical="center" shrinkToFit="1"/>
    </xf>
    <xf numFmtId="0" fontId="34" fillId="0" borderId="21" xfId="0" applyNumberFormat="1" applyFont="1" applyFill="1" applyBorder="1" applyAlignment="1">
      <alignment horizontal="center" vertical="center" shrinkToFit="1"/>
    </xf>
    <xf numFmtId="0" fontId="55" fillId="0" borderId="7" xfId="0" applyNumberFormat="1" applyFont="1" applyFill="1" applyBorder="1" applyAlignment="1">
      <alignment horizontal="centerContinuous" vertical="center" shrinkToFit="1"/>
    </xf>
    <xf numFmtId="0" fontId="6" fillId="0" borderId="0" xfId="0" applyNumberFormat="1" applyFont="1" applyFill="1" applyBorder="1" applyAlignment="1">
      <alignment horizontal="center" vertical="center" shrinkToFit="1"/>
    </xf>
    <xf numFmtId="49" fontId="6" fillId="0" borderId="7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Continuous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 shrinkToFit="1"/>
    </xf>
    <xf numFmtId="0" fontId="0" fillId="0" borderId="5" xfId="0" applyNumberFormat="1" applyFont="1" applyFill="1" applyBorder="1" applyAlignment="1">
      <alignment horizontal="center" vertical="center" shrinkToFit="1"/>
    </xf>
    <xf numFmtId="0" fontId="0" fillId="0" borderId="15" xfId="0" applyNumberFormat="1" applyFont="1" applyFill="1" applyBorder="1" applyAlignment="1">
      <alignment horizontal="center" vertical="center" shrinkToFit="1"/>
    </xf>
    <xf numFmtId="0" fontId="0" fillId="0" borderId="7" xfId="0" applyNumberFormat="1" applyFont="1" applyFill="1" applyBorder="1" applyAlignment="1">
      <alignment horizontal="center" vertical="center" shrinkToFit="1"/>
    </xf>
    <xf numFmtId="0" fontId="54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Continuous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41" fontId="6" fillId="0" borderId="0" xfId="0" applyNumberFormat="1" applyFont="1" applyFill="1" applyBorder="1" applyAlignment="1">
      <alignment shrinkToFit="1"/>
    </xf>
    <xf numFmtId="178" fontId="6" fillId="0" borderId="0" xfId="0" applyNumberFormat="1" applyFont="1" applyFill="1" applyBorder="1" applyAlignment="1">
      <alignment shrinkToFit="1"/>
    </xf>
    <xf numFmtId="41" fontId="44" fillId="0" borderId="0" xfId="0" applyNumberFormat="1" applyFont="1" applyFill="1" applyBorder="1" applyAlignment="1" applyProtection="1">
      <alignment horizontal="right" vertical="center" shrinkToFit="1"/>
      <protection locked="0"/>
    </xf>
    <xf numFmtId="0" fontId="44" fillId="0" borderId="5" xfId="0" applyNumberFormat="1" applyFont="1" applyFill="1" applyBorder="1" applyAlignment="1">
      <alignment horizontal="center" vertical="center" shrinkToFit="1"/>
    </xf>
    <xf numFmtId="176" fontId="34" fillId="0" borderId="5" xfId="0" applyNumberFormat="1" applyFont="1" applyFill="1" applyBorder="1" applyAlignment="1">
      <alignment shrinkToFit="1"/>
    </xf>
    <xf numFmtId="176" fontId="34" fillId="0" borderId="5" xfId="0" applyNumberFormat="1" applyFont="1" applyFill="1" applyBorder="1" applyAlignment="1">
      <alignment horizontal="left" indent="1" shrinkToFit="1"/>
    </xf>
    <xf numFmtId="0" fontId="54" fillId="0" borderId="0" xfId="0" applyNumberFormat="1" applyFont="1" applyFill="1" applyBorder="1" applyAlignment="1">
      <alignment shrinkToFit="1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 applyProtection="1">
      <alignment horizontal="right" shrinkToFit="1"/>
      <protection locked="0"/>
    </xf>
    <xf numFmtId="0" fontId="0" fillId="0" borderId="4" xfId="0" applyNumberFormat="1" applyFont="1" applyFill="1" applyBorder="1" applyAlignment="1">
      <alignment horizontal="distributed" shrinkToFit="1"/>
    </xf>
    <xf numFmtId="178" fontId="34" fillId="0" borderId="4" xfId="0" applyNumberFormat="1" applyFont="1" applyFill="1" applyBorder="1" applyAlignment="1">
      <alignment horizontal="left" shrinkToFit="1"/>
    </xf>
    <xf numFmtId="176" fontId="34" fillId="0" borderId="4" xfId="0" applyNumberFormat="1" applyFont="1" applyFill="1" applyBorder="1" applyAlignment="1" applyProtection="1">
      <alignment horizontal="right" shrinkToFit="1"/>
      <protection locked="0"/>
    </xf>
    <xf numFmtId="176" fontId="34" fillId="0" borderId="4" xfId="0" applyNumberFormat="1" applyFont="1" applyFill="1" applyBorder="1" applyAlignment="1" applyProtection="1">
      <alignment horizontal="right" shrinkToFit="1"/>
    </xf>
    <xf numFmtId="176" fontId="34" fillId="0" borderId="6" xfId="0" applyNumberFormat="1" applyFont="1" applyFill="1" applyBorder="1" applyAlignment="1" applyProtection="1">
      <alignment horizontal="right" shrinkToFit="1"/>
      <protection locked="0"/>
    </xf>
    <xf numFmtId="3" fontId="34" fillId="0" borderId="4" xfId="0" applyNumberFormat="1" applyFont="1" applyFill="1" applyBorder="1" applyAlignment="1">
      <alignment shrinkToFit="1"/>
    </xf>
    <xf numFmtId="0" fontId="43" fillId="0" borderId="0" xfId="0" applyNumberFormat="1" applyFont="1" applyFill="1" applyAlignment="1">
      <alignment shrinkToFit="1"/>
    </xf>
    <xf numFmtId="0" fontId="43" fillId="0" borderId="0" xfId="0" applyNumberFormat="1" applyFont="1" applyFill="1" applyAlignment="1">
      <alignment vertical="center" shrinkToFit="1"/>
    </xf>
    <xf numFmtId="0" fontId="4" fillId="0" borderId="0" xfId="0" applyNumberFormat="1" applyFont="1" applyFill="1" applyAlignment="1">
      <alignment horizontal="right" vertical="top"/>
    </xf>
    <xf numFmtId="0" fontId="21" fillId="0" borderId="0" xfId="0" applyNumberFormat="1" applyFont="1" applyFill="1" applyAlignment="1">
      <alignment horizontal="centerContinuous" shrinkToFit="1"/>
    </xf>
    <xf numFmtId="0" fontId="0" fillId="0" borderId="0" xfId="0" applyNumberFormat="1" applyFill="1" applyAlignment="1">
      <alignment horizontal="centerContinuous"/>
    </xf>
    <xf numFmtId="0" fontId="6" fillId="0" borderId="9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Continuous" vertical="center" shrinkToFit="1"/>
    </xf>
    <xf numFmtId="0" fontId="6" fillId="0" borderId="0" xfId="0" applyNumberFormat="1" applyFont="1" applyFill="1" applyBorder="1" applyAlignment="1">
      <alignment horizontal="centerContinuous" vertical="center" shrinkToFit="1"/>
    </xf>
    <xf numFmtId="0" fontId="54" fillId="0" borderId="0" xfId="0" applyNumberFormat="1" applyFont="1" applyFill="1" applyBorder="1" applyAlignment="1">
      <alignment horizontal="center" vertical="center" shrinkToFit="1"/>
    </xf>
    <xf numFmtId="0" fontId="54" fillId="0" borderId="15" xfId="0" applyNumberFormat="1" applyFont="1" applyFill="1" applyBorder="1" applyAlignment="1">
      <alignment horizontal="center" vertical="center" shrinkToFit="1"/>
    </xf>
    <xf numFmtId="176" fontId="6" fillId="0" borderId="12" xfId="0" applyNumberFormat="1" applyFont="1" applyFill="1" applyBorder="1" applyAlignment="1" applyProtection="1">
      <alignment horizontal="right" shrinkToFit="1"/>
      <protection locked="0"/>
    </xf>
    <xf numFmtId="41" fontId="6" fillId="0" borderId="5" xfId="0" applyNumberFormat="1" applyFont="1" applyFill="1" applyBorder="1" applyAlignment="1" applyProtection="1">
      <alignment horizontal="right" shrinkToFit="1"/>
    </xf>
    <xf numFmtId="176" fontId="6" fillId="0" borderId="5" xfId="0" applyNumberFormat="1" applyFont="1" applyFill="1" applyBorder="1" applyAlignment="1">
      <alignment shrinkToFit="1"/>
    </xf>
    <xf numFmtId="176" fontId="6" fillId="0" borderId="5" xfId="0" applyNumberFormat="1" applyFont="1" applyFill="1" applyBorder="1" applyAlignment="1">
      <alignment horizontal="left" indent="1" shrinkToFit="1"/>
    </xf>
    <xf numFmtId="176" fontId="6" fillId="0" borderId="5" xfId="0" applyNumberFormat="1" applyFont="1" applyFill="1" applyBorder="1" applyAlignment="1" applyProtection="1">
      <alignment horizontal="left" indent="1" shrinkToFit="1"/>
    </xf>
    <xf numFmtId="176" fontId="6" fillId="0" borderId="5" xfId="0" applyNumberFormat="1" applyFont="1" applyFill="1" applyBorder="1" applyAlignment="1" applyProtection="1">
      <alignment horizontal="left" shrinkToFit="1"/>
    </xf>
    <xf numFmtId="176" fontId="34" fillId="0" borderId="5" xfId="0" applyNumberFormat="1" applyFont="1" applyFill="1" applyBorder="1" applyAlignment="1">
      <alignment horizontal="left" shrinkToFit="1"/>
    </xf>
    <xf numFmtId="176" fontId="34" fillId="0" borderId="5" xfId="0" applyNumberFormat="1" applyFont="1" applyFill="1" applyBorder="1" applyAlignment="1" applyProtection="1">
      <alignment horizontal="left" indent="1" shrinkToFit="1"/>
    </xf>
    <xf numFmtId="0" fontId="54" fillId="0" borderId="4" xfId="0" applyNumberFormat="1" applyFont="1" applyFill="1" applyBorder="1" applyAlignment="1">
      <alignment horizontal="distributed" shrinkToFit="1"/>
    </xf>
    <xf numFmtId="176" fontId="34" fillId="0" borderId="12" xfId="0" applyNumberFormat="1" applyFont="1" applyFill="1" applyBorder="1" applyAlignment="1">
      <alignment horizontal="left" indent="1" shrinkToFit="1"/>
    </xf>
    <xf numFmtId="0" fontId="0" fillId="0" borderId="0" xfId="0" applyNumberFormat="1" applyFont="1" applyFill="1" applyAlignment="1">
      <alignment vertical="center"/>
    </xf>
    <xf numFmtId="176" fontId="42" fillId="0" borderId="0" xfId="0" applyNumberFormat="1" applyFont="1" applyFill="1" applyBorder="1" applyAlignment="1" applyProtection="1">
      <alignment vertical="center" shrinkToFit="1"/>
    </xf>
    <xf numFmtId="0" fontId="42" fillId="0" borderId="0" xfId="0" applyNumberFormat="1" applyFont="1" applyFill="1" applyAlignment="1">
      <alignment vertical="center" shrinkToFit="1"/>
    </xf>
    <xf numFmtId="0" fontId="42" fillId="0" borderId="0" xfId="0" applyNumberFormat="1" applyFont="1" applyFill="1" applyAlignment="1">
      <alignment horizontal="right" vertical="center"/>
    </xf>
    <xf numFmtId="0" fontId="54" fillId="0" borderId="13" xfId="0" applyNumberFormat="1" applyFont="1" applyFill="1" applyBorder="1" applyAlignment="1">
      <alignment horizontal="centerContinuous" vertical="center"/>
    </xf>
    <xf numFmtId="0" fontId="54" fillId="0" borderId="8" xfId="0" applyNumberFormat="1" applyFont="1" applyFill="1" applyBorder="1" applyAlignment="1">
      <alignment horizontal="centerContinuous" vertical="center"/>
    </xf>
    <xf numFmtId="0" fontId="54" fillId="0" borderId="13" xfId="0" applyNumberFormat="1" applyFont="1" applyFill="1" applyBorder="1" applyAlignment="1">
      <alignment horizontal="center" vertical="center"/>
    </xf>
    <xf numFmtId="0" fontId="58" fillId="0" borderId="5" xfId="0" applyNumberFormat="1" applyFont="1" applyFill="1" applyBorder="1" applyAlignment="1">
      <alignment horizontal="center" vertical="center"/>
    </xf>
    <xf numFmtId="0" fontId="58" fillId="0" borderId="7" xfId="0" applyNumberFormat="1" applyFont="1" applyFill="1" applyBorder="1" applyAlignment="1">
      <alignment horizontal="center" vertical="center"/>
    </xf>
    <xf numFmtId="0" fontId="55" fillId="0" borderId="7" xfId="0" applyNumberFormat="1" applyFont="1" applyFill="1" applyBorder="1" applyAlignment="1">
      <alignment horizontal="centerContinuous" vertical="center"/>
    </xf>
    <xf numFmtId="0" fontId="0" fillId="0" borderId="5" xfId="0" applyNumberFormat="1" applyFont="1" applyFill="1" applyBorder="1" applyAlignment="1">
      <alignment horizontal="centerContinuous" vertical="center"/>
    </xf>
    <xf numFmtId="0" fontId="13" fillId="0" borderId="7" xfId="0" applyNumberFormat="1" applyFont="1" applyFill="1" applyBorder="1" applyAlignment="1">
      <alignment horizontal="centerContinuous" vertical="center"/>
    </xf>
    <xf numFmtId="0" fontId="54" fillId="0" borderId="16" xfId="0" applyNumberFormat="1" applyFont="1" applyFill="1" applyBorder="1" applyAlignment="1">
      <alignment horizontal="center" vertical="center"/>
    </xf>
    <xf numFmtId="0" fontId="54" fillId="0" borderId="18" xfId="0" applyNumberFormat="1" applyFont="1" applyFill="1" applyBorder="1" applyAlignment="1">
      <alignment horizontal="centerContinuous" vertical="center"/>
    </xf>
    <xf numFmtId="0" fontId="54" fillId="0" borderId="21" xfId="0" applyNumberFormat="1" applyFont="1" applyFill="1" applyBorder="1" applyAlignment="1">
      <alignment horizontal="center" vertical="center"/>
    </xf>
    <xf numFmtId="0" fontId="54" fillId="0" borderId="7" xfId="0" applyNumberFormat="1" applyFont="1" applyFill="1" applyBorder="1" applyAlignment="1">
      <alignment horizontal="centerContinuous" vertical="center"/>
    </xf>
    <xf numFmtId="0" fontId="58" fillId="0" borderId="21" xfId="0" applyNumberFormat="1" applyFont="1" applyFill="1" applyBorder="1" applyAlignment="1">
      <alignment horizontal="centerContinuous" vertical="center"/>
    </xf>
    <xf numFmtId="0" fontId="6" fillId="0" borderId="7" xfId="0" applyNumberFormat="1" applyFont="1" applyFill="1" applyBorder="1" applyAlignment="1">
      <alignment horizontal="centerContinuous" vertical="center"/>
    </xf>
    <xf numFmtId="0" fontId="6" fillId="0" borderId="5" xfId="0" applyNumberFormat="1" applyFont="1" applyFill="1" applyBorder="1" applyAlignment="1">
      <alignment horizontal="centerContinuous" vertical="center"/>
    </xf>
    <xf numFmtId="0" fontId="0" fillId="0" borderId="7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>
      <alignment horizontal="center" vertical="center"/>
    </xf>
    <xf numFmtId="0" fontId="55" fillId="0" borderId="0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17" xfId="0" applyNumberFormat="1" applyFont="1" applyFill="1" applyBorder="1" applyAlignment="1">
      <alignment horizontal="centerContinuous" vertical="center"/>
    </xf>
    <xf numFmtId="0" fontId="13" fillId="0" borderId="6" xfId="0" applyNumberFormat="1" applyFont="1" applyFill="1" applyBorder="1" applyAlignment="1">
      <alignment horizontal="centerContinuous" vertical="center"/>
    </xf>
    <xf numFmtId="0" fontId="6" fillId="0" borderId="4" xfId="0" applyNumberFormat="1" applyFont="1" applyFill="1" applyBorder="1" applyAlignment="1">
      <alignment horizontal="centerContinuous" vertical="center"/>
    </xf>
    <xf numFmtId="0" fontId="6" fillId="0" borderId="6" xfId="0" applyNumberFormat="1" applyFont="1" applyFill="1" applyBorder="1" applyAlignment="1">
      <alignment horizontal="centerContinuous" vertical="center"/>
    </xf>
    <xf numFmtId="0" fontId="6" fillId="0" borderId="7" xfId="0" applyNumberFormat="1" applyFont="1" applyFill="1" applyBorder="1" applyAlignment="1" applyProtection="1">
      <alignment horizontal="centerContinuous"/>
    </xf>
    <xf numFmtId="41" fontId="6" fillId="0" borderId="0" xfId="0" applyNumberFormat="1" applyFont="1" applyFill="1" applyAlignment="1" applyProtection="1"/>
    <xf numFmtId="41" fontId="6" fillId="0" borderId="0" xfId="0" applyNumberFormat="1" applyFont="1" applyFill="1" applyAlignment="1" applyProtection="1">
      <alignment horizontal="right" shrinkToFit="1"/>
    </xf>
    <xf numFmtId="41" fontId="6" fillId="0" borderId="0" xfId="0" applyNumberFormat="1" applyFont="1" applyFill="1" applyAlignment="1" applyProtection="1">
      <alignment horizontal="right"/>
    </xf>
    <xf numFmtId="176" fontId="8" fillId="0" borderId="5" xfId="0" applyNumberFormat="1" applyFont="1" applyFill="1" applyBorder="1" applyAlignment="1">
      <alignment shrinkToFit="1"/>
    </xf>
    <xf numFmtId="0" fontId="55" fillId="0" borderId="0" xfId="0" applyNumberFormat="1" applyFont="1" applyFill="1" applyBorder="1" applyAlignment="1">
      <alignment horizontal="distributed" wrapText="1"/>
    </xf>
    <xf numFmtId="0" fontId="49" fillId="0" borderId="6" xfId="0" applyNumberFormat="1" applyFont="1" applyFill="1" applyBorder="1" applyAlignment="1">
      <alignment horizontal="distributed"/>
    </xf>
    <xf numFmtId="176" fontId="6" fillId="0" borderId="4" xfId="0" applyNumberFormat="1" applyFont="1" applyFill="1" applyBorder="1" applyAlignment="1" applyProtection="1">
      <alignment horizontal="right"/>
    </xf>
    <xf numFmtId="176" fontId="6" fillId="0" borderId="4" xfId="0" applyNumberFormat="1" applyFont="1" applyFill="1" applyBorder="1" applyAlignment="1" applyProtection="1">
      <alignment horizontal="right"/>
      <protection locked="0"/>
    </xf>
    <xf numFmtId="3" fontId="6" fillId="0" borderId="12" xfId="0" applyNumberFormat="1" applyFont="1" applyFill="1" applyBorder="1" applyAlignment="1"/>
    <xf numFmtId="181" fontId="5" fillId="0" borderId="0" xfId="0" applyNumberFormat="1" applyFont="1" applyFill="1" applyBorder="1" applyAlignment="1">
      <alignment horizontal="right"/>
    </xf>
    <xf numFmtId="0" fontId="54" fillId="0" borderId="19" xfId="0" applyNumberFormat="1" applyFont="1" applyFill="1" applyBorder="1" applyAlignment="1">
      <alignment horizontal="center"/>
    </xf>
    <xf numFmtId="0" fontId="6" fillId="0" borderId="15" xfId="0" applyNumberFormat="1" applyFont="1" applyFill="1" applyBorder="1" applyAlignment="1">
      <alignment vertical="center"/>
    </xf>
    <xf numFmtId="0" fontId="0" fillId="0" borderId="15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>
      <alignment vertical="center"/>
    </xf>
    <xf numFmtId="176" fontId="6" fillId="0" borderId="0" xfId="0" applyNumberFormat="1" applyFont="1" applyFill="1" applyAlignment="1">
      <alignment horizontal="right"/>
    </xf>
    <xf numFmtId="0" fontId="7" fillId="0" borderId="7" xfId="0" applyNumberFormat="1" applyFont="1" applyFill="1" applyBorder="1" applyAlignment="1">
      <alignment horizontal="center" vertical="center"/>
    </xf>
    <xf numFmtId="0" fontId="55" fillId="0" borderId="7" xfId="0" applyNumberFormat="1" applyFont="1" applyFill="1" applyBorder="1" applyAlignment="1">
      <alignment horizontal="center"/>
    </xf>
    <xf numFmtId="176" fontId="6" fillId="0" borderId="0" xfId="0" applyNumberFormat="1" applyFont="1" applyFill="1" applyAlignment="1" applyProtection="1">
      <alignment horizontal="right"/>
      <protection locked="0"/>
    </xf>
    <xf numFmtId="176" fontId="6" fillId="0" borderId="5" xfId="0" applyNumberFormat="1" applyFont="1" applyFill="1" applyBorder="1" applyAlignment="1" applyProtection="1"/>
    <xf numFmtId="176" fontId="6" fillId="0" borderId="12" xfId="0" applyNumberFormat="1" applyFont="1" applyFill="1" applyBorder="1" applyAlignment="1" applyProtection="1">
      <alignment horizontal="right"/>
    </xf>
    <xf numFmtId="176" fontId="6" fillId="0" borderId="4" xfId="0" applyNumberFormat="1" applyFont="1" applyFill="1" applyBorder="1" applyAlignment="1" applyProtection="1">
      <protection locked="0"/>
    </xf>
    <xf numFmtId="181" fontId="5" fillId="0" borderId="4" xfId="0" applyNumberFormat="1" applyFont="1" applyFill="1" applyBorder="1" applyAlignment="1">
      <alignment horizontal="right"/>
    </xf>
    <xf numFmtId="3" fontId="6" fillId="0" borderId="12" xfId="0" applyNumberFormat="1" applyFont="1" applyFill="1" applyBorder="1" applyAlignment="1">
      <alignment vertical="center"/>
    </xf>
    <xf numFmtId="0" fontId="5" fillId="0" borderId="18" xfId="0" applyNumberFormat="1" applyFont="1" applyFill="1" applyBorder="1" applyAlignment="1">
      <alignment horizontal="left" vertical="center"/>
    </xf>
    <xf numFmtId="0" fontId="54" fillId="0" borderId="7" xfId="0" applyNumberFormat="1" applyFont="1" applyFill="1" applyBorder="1" applyAlignment="1">
      <alignment horizontal="center"/>
    </xf>
    <xf numFmtId="0" fontId="6" fillId="0" borderId="15" xfId="0" applyNumberFormat="1" applyFont="1" applyFill="1" applyBorder="1" applyAlignment="1">
      <alignment horizontal="center"/>
    </xf>
    <xf numFmtId="0" fontId="54" fillId="0" borderId="6" xfId="0" applyNumberFormat="1" applyFont="1" applyFill="1" applyBorder="1" applyAlignment="1">
      <alignment horizontal="center" vertical="top"/>
    </xf>
    <xf numFmtId="0" fontId="6" fillId="0" borderId="6" xfId="0" applyNumberFormat="1" applyFont="1" applyFill="1" applyBorder="1" applyAlignment="1">
      <alignment horizontal="center" vertical="top"/>
    </xf>
    <xf numFmtId="0" fontId="6" fillId="0" borderId="12" xfId="0" applyNumberFormat="1" applyFont="1" applyFill="1" applyBorder="1" applyAlignment="1">
      <alignment horizontal="center" vertical="top"/>
    </xf>
    <xf numFmtId="0" fontId="6" fillId="0" borderId="4" xfId="0" applyNumberFormat="1" applyFont="1" applyFill="1" applyBorder="1" applyAlignment="1">
      <alignment horizontal="center" vertical="top"/>
    </xf>
    <xf numFmtId="176" fontId="6" fillId="0" borderId="12" xfId="0" applyNumberFormat="1" applyFont="1" applyFill="1" applyBorder="1" applyAlignment="1" applyProtection="1"/>
    <xf numFmtId="176" fontId="8" fillId="0" borderId="0" xfId="0" applyNumberFormat="1" applyFont="1" applyFill="1" applyBorder="1" applyAlignment="1" applyProtection="1"/>
    <xf numFmtId="176" fontId="8" fillId="0" borderId="18" xfId="0" applyNumberFormat="1" applyFont="1" applyFill="1" applyBorder="1" applyAlignment="1" applyProtection="1"/>
    <xf numFmtId="41" fontId="6" fillId="0" borderId="18" xfId="0" applyNumberFormat="1" applyFont="1" applyFill="1" applyBorder="1" applyAlignment="1" applyProtection="1">
      <alignment horizontal="centerContinuous"/>
    </xf>
    <xf numFmtId="41" fontId="6" fillId="0" borderId="18" xfId="0" applyNumberFormat="1" applyFont="1" applyFill="1" applyBorder="1" applyAlignment="1" applyProtection="1">
      <alignment horizontal="right"/>
    </xf>
    <xf numFmtId="41" fontId="34" fillId="0" borderId="18" xfId="0" applyNumberFormat="1" applyFont="1" applyFill="1" applyBorder="1"/>
    <xf numFmtId="41" fontId="6" fillId="0" borderId="18" xfId="0" applyNumberFormat="1" applyFont="1" applyFill="1" applyBorder="1" applyProtection="1"/>
    <xf numFmtId="41" fontId="34" fillId="0" borderId="18" xfId="0" applyNumberFormat="1" applyFont="1" applyFill="1" applyBorder="1" applyAlignment="1">
      <alignment horizontal="right"/>
    </xf>
    <xf numFmtId="41" fontId="6" fillId="0" borderId="20" xfId="0" applyNumberFormat="1" applyFont="1" applyFill="1" applyBorder="1" applyAlignment="1" applyProtection="1">
      <alignment horizontal="right"/>
    </xf>
    <xf numFmtId="41" fontId="6" fillId="0" borderId="0" xfId="0" applyNumberFormat="1" applyFont="1" applyFill="1" applyBorder="1" applyAlignment="1" applyProtection="1">
      <alignment horizontal="centerContinuous"/>
    </xf>
    <xf numFmtId="41" fontId="6" fillId="0" borderId="0" xfId="0" applyNumberFormat="1" applyFont="1" applyFill="1" applyBorder="1" applyAlignment="1" applyProtection="1">
      <alignment horizontal="right"/>
    </xf>
    <xf numFmtId="41" fontId="34" fillId="0" borderId="0" xfId="0" applyNumberFormat="1" applyFont="1" applyFill="1" applyBorder="1"/>
    <xf numFmtId="41" fontId="6" fillId="0" borderId="7" xfId="0" applyNumberFormat="1" applyFont="1" applyFill="1" applyBorder="1" applyAlignment="1" applyProtection="1">
      <alignment horizontal="right"/>
    </xf>
    <xf numFmtId="41" fontId="44" fillId="0" borderId="0" xfId="0" applyNumberFormat="1" applyFont="1" applyFill="1" applyBorder="1" applyAlignment="1" applyProtection="1">
      <alignment horizontal="center" vertical="center"/>
    </xf>
    <xf numFmtId="41" fontId="34" fillId="0" borderId="0" xfId="0" applyNumberFormat="1" applyFont="1" applyFill="1" applyBorder="1" applyProtection="1"/>
    <xf numFmtId="41" fontId="34" fillId="0" borderId="0" xfId="0" applyNumberFormat="1" applyFont="1" applyFill="1" applyBorder="1" applyProtection="1">
      <protection locked="0"/>
    </xf>
    <xf numFmtId="41" fontId="6" fillId="0" borderId="0" xfId="0" applyNumberFormat="1" applyFont="1" applyFill="1" applyBorder="1" applyAlignment="1" applyProtection="1">
      <alignment horizontal="right"/>
      <protection locked="0"/>
    </xf>
    <xf numFmtId="0" fontId="8" fillId="0" borderId="0" xfId="0" applyNumberFormat="1" applyFont="1" applyFill="1" applyBorder="1" applyAlignment="1">
      <alignment horizontal="right" vertical="center"/>
    </xf>
    <xf numFmtId="0" fontId="6" fillId="0" borderId="9" xfId="0" applyNumberFormat="1" applyFont="1" applyFill="1" applyBorder="1" applyAlignment="1">
      <alignment horizontal="centerContinuous" vertical="center"/>
    </xf>
    <xf numFmtId="0" fontId="54" fillId="0" borderId="20" xfId="0" applyNumberFormat="1" applyFont="1" applyFill="1" applyBorder="1" applyAlignment="1">
      <alignment horizontal="center" vertical="center"/>
    </xf>
    <xf numFmtId="0" fontId="45" fillId="0" borderId="0" xfId="0" applyNumberFormat="1" applyFont="1" applyFill="1" applyAlignment="1">
      <alignment horizontal="centerContinuous" vertical="center"/>
    </xf>
    <xf numFmtId="0" fontId="46" fillId="0" borderId="0" xfId="0" applyNumberFormat="1" applyFont="1" applyFill="1" applyAlignment="1">
      <alignment horizontal="centerContinuous" vertical="center"/>
    </xf>
    <xf numFmtId="0" fontId="44" fillId="0" borderId="0" xfId="0" applyNumberFormat="1" applyFont="1" applyFill="1" applyAlignment="1">
      <alignment horizontal="centerContinuous" vertical="center"/>
    </xf>
    <xf numFmtId="0" fontId="54" fillId="0" borderId="9" xfId="0" applyNumberFormat="1" applyFont="1" applyFill="1" applyBorder="1" applyAlignment="1">
      <alignment horizontal="centerContinuous" vertical="center"/>
    </xf>
    <xf numFmtId="0" fontId="54" fillId="0" borderId="19" xfId="0" applyNumberFormat="1" applyFont="1" applyFill="1" applyBorder="1" applyAlignment="1">
      <alignment horizontal="centerContinuous" vertical="center"/>
    </xf>
    <xf numFmtId="0" fontId="34" fillId="0" borderId="9" xfId="0" applyNumberFormat="1" applyFont="1" applyFill="1" applyBorder="1" applyAlignment="1">
      <alignment horizontal="center" vertical="center"/>
    </xf>
    <xf numFmtId="0" fontId="34" fillId="0" borderId="12" xfId="0" applyNumberFormat="1" applyFont="1" applyFill="1" applyBorder="1" applyAlignment="1">
      <alignment horizontal="centerContinuous" vertical="center"/>
    </xf>
    <xf numFmtId="0" fontId="34" fillId="0" borderId="6" xfId="0" applyNumberFormat="1" applyFont="1" applyFill="1" applyBorder="1" applyAlignment="1">
      <alignment horizontal="centerContinuous" vertical="center"/>
    </xf>
    <xf numFmtId="0" fontId="34" fillId="0" borderId="5" xfId="0" applyNumberFormat="1" applyFont="1" applyFill="1" applyBorder="1" applyAlignment="1">
      <alignment horizontal="center" vertical="center"/>
    </xf>
    <xf numFmtId="0" fontId="54" fillId="0" borderId="22" xfId="0" applyNumberFormat="1" applyFont="1" applyFill="1" applyBorder="1" applyAlignment="1">
      <alignment horizontal="centerContinuous" vertical="center"/>
    </xf>
    <xf numFmtId="0" fontId="34" fillId="0" borderId="15" xfId="0" applyNumberFormat="1" applyFont="1" applyFill="1" applyBorder="1" applyAlignment="1">
      <alignment horizontal="center" vertical="center"/>
    </xf>
    <xf numFmtId="0" fontId="51" fillId="0" borderId="5" xfId="0" applyNumberFormat="1" applyFont="1" applyFill="1" applyBorder="1" applyAlignment="1">
      <alignment horizontal="center" vertical="center"/>
    </xf>
    <xf numFmtId="41" fontId="6" fillId="0" borderId="0" xfId="0" applyNumberFormat="1" applyFont="1" applyFill="1" applyBorder="1" applyAlignment="1">
      <alignment horizontal="right"/>
    </xf>
    <xf numFmtId="41" fontId="6" fillId="0" borderId="5" xfId="0" applyNumberFormat="1" applyFont="1" applyFill="1" applyBorder="1" applyAlignment="1" applyProtection="1">
      <alignment horizontal="right"/>
    </xf>
    <xf numFmtId="176" fontId="50" fillId="0" borderId="5" xfId="0" applyNumberFormat="1" applyFont="1" applyFill="1" applyBorder="1" applyAlignment="1" applyProtection="1"/>
    <xf numFmtId="0" fontId="55" fillId="0" borderId="4" xfId="0" applyNumberFormat="1" applyFont="1" applyFill="1" applyBorder="1" applyAlignment="1">
      <alignment horizontal="center"/>
    </xf>
    <xf numFmtId="3" fontId="50" fillId="0" borderId="12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Alignment="1">
      <alignment horizontal="right" vertical="top"/>
    </xf>
    <xf numFmtId="0" fontId="39" fillId="0" borderId="0" xfId="0" applyNumberFormat="1" applyFont="1" applyFill="1" applyAlignment="1">
      <alignment horizontal="centerContinuous" vertical="center"/>
    </xf>
    <xf numFmtId="0" fontId="54" fillId="0" borderId="8" xfId="0" applyNumberFormat="1" applyFont="1" applyFill="1" applyBorder="1" applyAlignment="1">
      <alignment horizontal="center"/>
    </xf>
    <xf numFmtId="0" fontId="34" fillId="0" borderId="7" xfId="0" applyNumberFormat="1" applyFont="1" applyFill="1" applyBorder="1" applyAlignment="1">
      <alignment horizontal="center"/>
    </xf>
    <xf numFmtId="0" fontId="34" fillId="0" borderId="7" xfId="0" applyNumberFormat="1" applyFont="1" applyFill="1" applyBorder="1" applyAlignment="1">
      <alignment horizontal="center" vertical="center"/>
    </xf>
    <xf numFmtId="0" fontId="54" fillId="0" borderId="21" xfId="0" applyNumberFormat="1" applyFont="1" applyFill="1" applyBorder="1" applyAlignment="1">
      <alignment horizontal="center" vertical="center" wrapText="1"/>
    </xf>
    <xf numFmtId="0" fontId="54" fillId="0" borderId="16" xfId="0" applyNumberFormat="1" applyFont="1" applyFill="1" applyBorder="1" applyAlignment="1">
      <alignment horizontal="center" vertical="center" wrapText="1"/>
    </xf>
    <xf numFmtId="0" fontId="34" fillId="0" borderId="17" xfId="0" applyNumberFormat="1" applyFont="1" applyFill="1" applyBorder="1" applyAlignment="1">
      <alignment horizontal="center" vertical="center"/>
    </xf>
    <xf numFmtId="0" fontId="34" fillId="0" borderId="17" xfId="0" applyNumberFormat="1" applyFont="1" applyFill="1" applyBorder="1" applyAlignment="1">
      <alignment horizontal="center" vertical="center" wrapText="1"/>
    </xf>
    <xf numFmtId="0" fontId="34" fillId="0" borderId="12" xfId="0" applyNumberFormat="1" applyFont="1" applyFill="1" applyBorder="1" applyAlignment="1">
      <alignment horizontal="center" vertical="center" wrapText="1"/>
    </xf>
    <xf numFmtId="0" fontId="34" fillId="0" borderId="12" xfId="0" applyNumberFormat="1" applyFont="1" applyFill="1" applyBorder="1" applyAlignment="1">
      <alignment horizontal="center" vertical="center"/>
    </xf>
    <xf numFmtId="176" fontId="34" fillId="0" borderId="5" xfId="0" applyNumberFormat="1" applyFont="1" applyFill="1" applyBorder="1" applyAlignment="1">
      <alignment horizontal="center"/>
    </xf>
    <xf numFmtId="176" fontId="34" fillId="0" borderId="0" xfId="0" applyNumberFormat="1" applyFont="1" applyFill="1" applyBorder="1" applyAlignment="1">
      <alignment horizontal="center"/>
    </xf>
    <xf numFmtId="0" fontId="34" fillId="0" borderId="5" xfId="0" applyNumberFormat="1" applyFont="1" applyFill="1" applyBorder="1" applyAlignment="1">
      <alignment horizontal="center"/>
    </xf>
    <xf numFmtId="0" fontId="51" fillId="0" borderId="0" xfId="0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55" fillId="0" borderId="0" xfId="0" applyNumberFormat="1" applyFont="1" applyFill="1" applyBorder="1" applyAlignment="1">
      <alignment horizontal="center"/>
    </xf>
    <xf numFmtId="176" fontId="6" fillId="0" borderId="0" xfId="0" applyNumberFormat="1" applyFont="1" applyFill="1" applyBorder="1" applyAlignment="1">
      <alignment horizontal="center"/>
    </xf>
    <xf numFmtId="0" fontId="50" fillId="0" borderId="12" xfId="0" applyNumberFormat="1" applyFont="1" applyFill="1" applyBorder="1" applyAlignment="1">
      <alignment horizontal="center"/>
    </xf>
    <xf numFmtId="0" fontId="50" fillId="0" borderId="4" xfId="0" applyNumberFormat="1" applyFont="1" applyFill="1" applyBorder="1" applyAlignment="1">
      <alignment horizontal="center"/>
    </xf>
    <xf numFmtId="0" fontId="43" fillId="0" borderId="18" xfId="0" applyNumberFormat="1" applyFont="1" applyFill="1" applyBorder="1" applyAlignment="1">
      <alignment horizontal="left" vertical="center"/>
    </xf>
    <xf numFmtId="0" fontId="43" fillId="0" borderId="0" xfId="0" applyNumberFormat="1" applyFont="1" applyFill="1" applyBorder="1" applyAlignment="1">
      <alignment horizontal="left" vertical="center"/>
    </xf>
    <xf numFmtId="177" fontId="43" fillId="0" borderId="0" xfId="0" applyNumberFormat="1" applyFont="1" applyFill="1" applyBorder="1" applyAlignment="1">
      <alignment horizontal="right"/>
    </xf>
    <xf numFmtId="0" fontId="22" fillId="0" borderId="0" xfId="0" applyNumberFormat="1" applyFont="1" applyFill="1" applyAlignment="1">
      <alignment horizontal="centerContinuous" vertical="center"/>
    </xf>
    <xf numFmtId="0" fontId="11" fillId="0" borderId="0" xfId="0" applyNumberFormat="1" applyFont="1" applyFill="1" applyAlignment="1">
      <alignment horizontal="centerContinuous" vertical="center"/>
    </xf>
    <xf numFmtId="0" fontId="9" fillId="0" borderId="0" xfId="0" applyNumberFormat="1" applyFont="1" applyFill="1" applyAlignment="1">
      <alignment horizontal="centerContinuous"/>
    </xf>
    <xf numFmtId="0" fontId="0" fillId="0" borderId="0" xfId="0" applyNumberFormat="1" applyFont="1" applyFill="1" applyAlignment="1">
      <alignment horizontal="left"/>
    </xf>
    <xf numFmtId="0" fontId="54" fillId="0" borderId="11" xfId="0" applyNumberFormat="1" applyFont="1" applyFill="1" applyBorder="1" applyAlignment="1">
      <alignment horizontal="center" vertical="center"/>
    </xf>
    <xf numFmtId="0" fontId="55" fillId="0" borderId="11" xfId="0" applyNumberFormat="1" applyFont="1" applyFill="1" applyBorder="1" applyAlignment="1">
      <alignment horizontal="centerContinuous" vertical="center"/>
    </xf>
    <xf numFmtId="0" fontId="6" fillId="0" borderId="11" xfId="0" applyNumberFormat="1" applyFont="1" applyFill="1" applyBorder="1" applyAlignment="1">
      <alignment horizontal="centerContinuous" vertical="center"/>
    </xf>
    <xf numFmtId="0" fontId="6" fillId="0" borderId="10" xfId="0" applyNumberFormat="1" applyFont="1" applyFill="1" applyBorder="1" applyAlignment="1">
      <alignment horizontal="centerContinuous" vertical="center"/>
    </xf>
    <xf numFmtId="0" fontId="54" fillId="0" borderId="15" xfId="0" applyNumberFormat="1" applyFont="1" applyFill="1" applyBorder="1" applyAlignment="1">
      <alignment horizontal="center" vertical="center" wrapText="1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Continuous" vertical="center" shrinkToFit="1"/>
    </xf>
    <xf numFmtId="0" fontId="7" fillId="0" borderId="7" xfId="0" applyNumberFormat="1" applyFont="1" applyFill="1" applyBorder="1" applyAlignment="1">
      <alignment horizontal="centerContinuous"/>
    </xf>
    <xf numFmtId="176" fontId="7" fillId="0" borderId="0" xfId="0" applyNumberFormat="1" applyFont="1" applyFill="1" applyAlignment="1" applyProtection="1">
      <alignment horizontal="right"/>
    </xf>
    <xf numFmtId="0" fontId="7" fillId="0" borderId="5" xfId="0" applyNumberFormat="1" applyFont="1" applyFill="1" applyBorder="1" applyAlignment="1">
      <alignment horizontal="center" shrinkToFit="1"/>
    </xf>
    <xf numFmtId="0" fontId="54" fillId="0" borderId="7" xfId="0" applyNumberFormat="1" applyFont="1" applyFill="1" applyBorder="1" applyAlignment="1">
      <alignment horizontal="center" wrapText="1"/>
    </xf>
    <xf numFmtId="176" fontId="6" fillId="0" borderId="0" xfId="0" applyNumberFormat="1" applyFont="1" applyFill="1" applyBorder="1" applyAlignment="1" applyProtection="1">
      <alignment horizontal="right"/>
      <protection locked="0"/>
    </xf>
    <xf numFmtId="0" fontId="55" fillId="0" borderId="6" xfId="0" applyNumberFormat="1" applyFont="1" applyFill="1" applyBorder="1" applyAlignment="1">
      <alignment horizontal="center" vertical="top"/>
    </xf>
    <xf numFmtId="176" fontId="6" fillId="0" borderId="4" xfId="0" applyNumberFormat="1" applyFont="1" applyFill="1" applyBorder="1" applyAlignment="1" applyProtection="1">
      <alignment vertical="top"/>
    </xf>
    <xf numFmtId="3" fontId="6" fillId="0" borderId="12" xfId="0" applyNumberFormat="1" applyFont="1" applyFill="1" applyBorder="1" applyAlignment="1">
      <alignment vertical="top" shrinkToFit="1"/>
    </xf>
    <xf numFmtId="0" fontId="5" fillId="0" borderId="0" xfId="0" applyNumberFormat="1" applyFont="1" applyFill="1" applyBorder="1" applyAlignment="1">
      <alignment horizontal="left"/>
    </xf>
    <xf numFmtId="41" fontId="34" fillId="0" borderId="0" xfId="0" applyNumberFormat="1" applyFont="1" applyFill="1" applyBorder="1" applyAlignment="1" applyProtection="1">
      <alignment horizontal="right" vertical="center"/>
    </xf>
    <xf numFmtId="0" fontId="55" fillId="0" borderId="8" xfId="0" applyNumberFormat="1" applyFont="1" applyFill="1" applyBorder="1" applyAlignment="1">
      <alignment horizontal="centerContinuous" vertical="center" shrinkToFit="1"/>
    </xf>
    <xf numFmtId="0" fontId="55" fillId="0" borderId="15" xfId="0" applyNumberFormat="1" applyFont="1" applyFill="1" applyBorder="1" applyAlignment="1">
      <alignment horizontal="center" vertical="center" shrinkToFit="1"/>
    </xf>
    <xf numFmtId="0" fontId="54" fillId="0" borderId="6" xfId="0" applyNumberFormat="1" applyFont="1" applyFill="1" applyBorder="1" applyAlignment="1">
      <alignment horizontal="center" vertical="center" shrinkToFit="1"/>
    </xf>
    <xf numFmtId="0" fontId="54" fillId="0" borderId="16" xfId="0" applyNumberFormat="1" applyFont="1" applyFill="1" applyBorder="1" applyAlignment="1">
      <alignment horizontal="center" vertical="center"/>
    </xf>
    <xf numFmtId="0" fontId="54" fillId="0" borderId="22" xfId="0" applyNumberFormat="1" applyFont="1" applyFill="1" applyBorder="1" applyAlignment="1">
      <alignment horizontal="center" vertical="center"/>
    </xf>
    <xf numFmtId="0" fontId="54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Alignment="1" applyProtection="1">
      <alignment horizontal="centerContinuous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Border="1" applyAlignment="1">
      <alignment horizontal="center" vertical="center" shrinkToFit="1"/>
    </xf>
    <xf numFmtId="0" fontId="55" fillId="0" borderId="19" xfId="0" applyNumberFormat="1" applyFont="1" applyFill="1" applyBorder="1" applyAlignment="1">
      <alignment horizontal="centerContinuous" vertical="center"/>
    </xf>
    <xf numFmtId="0" fontId="55" fillId="0" borderId="8" xfId="0" applyNumberFormat="1" applyFont="1" applyFill="1" applyBorder="1" applyAlignment="1">
      <alignment horizontal="centerContinuous" vertical="center"/>
    </xf>
    <xf numFmtId="0" fontId="54" fillId="0" borderId="5" xfId="0" applyNumberFormat="1" applyFont="1" applyFill="1" applyBorder="1" applyAlignment="1">
      <alignment horizontal="centerContinuous" vertical="center"/>
    </xf>
    <xf numFmtId="41" fontId="6" fillId="0" borderId="0" xfId="0" applyNumberFormat="1" applyFont="1" applyFill="1" applyAlignment="1">
      <alignment horizontal="right"/>
    </xf>
    <xf numFmtId="41" fontId="44" fillId="0" borderId="0" xfId="0" applyNumberFormat="1" applyFont="1" applyFill="1" applyBorder="1" applyAlignment="1">
      <alignment horizontal="center" vertical="center"/>
    </xf>
    <xf numFmtId="0" fontId="44" fillId="0" borderId="5" xfId="0" applyNumberFormat="1" applyFont="1" applyFill="1" applyBorder="1" applyAlignment="1">
      <alignment horizontal="center" vertical="center"/>
    </xf>
    <xf numFmtId="41" fontId="6" fillId="0" borderId="0" xfId="0" applyNumberFormat="1" applyFont="1" applyFill="1" applyAlignment="1" applyProtection="1">
      <alignment horizontal="right"/>
      <protection locked="0"/>
    </xf>
    <xf numFmtId="41" fontId="6" fillId="0" borderId="0" xfId="0" applyNumberFormat="1" applyFont="1" applyFill="1" applyAlignment="1"/>
    <xf numFmtId="0" fontId="0" fillId="0" borderId="4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 applyProtection="1">
      <alignment vertical="center"/>
    </xf>
    <xf numFmtId="176" fontId="6" fillId="0" borderId="4" xfId="0" applyNumberFormat="1" applyFont="1" applyFill="1" applyBorder="1" applyAlignment="1" applyProtection="1">
      <alignment vertical="center"/>
      <protection locked="0"/>
    </xf>
    <xf numFmtId="176" fontId="6" fillId="0" borderId="4" xfId="0" applyNumberFormat="1" applyFont="1" applyFill="1" applyBorder="1" applyAlignment="1" applyProtection="1">
      <alignment vertical="center"/>
    </xf>
    <xf numFmtId="176" fontId="6" fillId="0" borderId="6" xfId="0" applyNumberFormat="1" applyFont="1" applyFill="1" applyBorder="1" applyAlignment="1" applyProtection="1">
      <alignment vertical="center"/>
      <protection locked="0"/>
    </xf>
    <xf numFmtId="0" fontId="54" fillId="0" borderId="10" xfId="0" applyNumberFormat="1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>
      <alignment vertical="center"/>
    </xf>
    <xf numFmtId="0" fontId="54" fillId="0" borderId="7" xfId="0" applyNumberFormat="1" applyFont="1" applyFill="1" applyBorder="1" applyAlignment="1">
      <alignment vertical="center"/>
    </xf>
    <xf numFmtId="41" fontId="6" fillId="0" borderId="0" xfId="0" applyNumberFormat="1" applyFont="1" applyFill="1" applyAlignment="1" applyProtection="1">
      <alignment horizontal="centerContinuous"/>
    </xf>
    <xf numFmtId="41" fontId="6" fillId="0" borderId="0" xfId="0" applyNumberFormat="1" applyFont="1" applyFill="1" applyBorder="1" applyAlignment="1" applyProtection="1"/>
    <xf numFmtId="41" fontId="6" fillId="0" borderId="12" xfId="0" applyNumberFormat="1" applyFont="1" applyFill="1" applyBorder="1" applyAlignment="1" applyProtection="1"/>
    <xf numFmtId="41" fontId="6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Alignment="1">
      <alignment horizontal="center"/>
    </xf>
    <xf numFmtId="0" fontId="6" fillId="0" borderId="17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Fill="1" applyBorder="1" applyAlignment="1">
      <alignment horizontal="center" shrinkToFit="1"/>
    </xf>
    <xf numFmtId="176" fontId="6" fillId="0" borderId="5" xfId="0" applyNumberFormat="1" applyFont="1" applyFill="1" applyBorder="1" applyAlignment="1" applyProtection="1">
      <alignment horizontal="right"/>
    </xf>
    <xf numFmtId="176" fontId="6" fillId="0" borderId="7" xfId="0" applyNumberFormat="1" applyFont="1" applyFill="1" applyBorder="1" applyAlignment="1" applyProtection="1">
      <alignment horizontal="right"/>
    </xf>
    <xf numFmtId="176" fontId="6" fillId="0" borderId="7" xfId="0" applyNumberFormat="1" applyFont="1" applyFill="1" applyBorder="1" applyAlignment="1">
      <alignment horizontal="right"/>
    </xf>
    <xf numFmtId="188" fontId="6" fillId="0" borderId="0" xfId="0" applyNumberFormat="1" applyFont="1" applyFill="1" applyAlignment="1" applyProtection="1">
      <alignment horizontal="centerContinuous"/>
    </xf>
    <xf numFmtId="188" fontId="6" fillId="0" borderId="0" xfId="0" applyNumberFormat="1" applyFont="1" applyFill="1" applyAlignment="1" applyProtection="1"/>
    <xf numFmtId="188" fontId="6" fillId="0" borderId="0" xfId="0" applyNumberFormat="1" applyFont="1" applyFill="1" applyAlignment="1" applyProtection="1">
      <protection locked="0"/>
    </xf>
    <xf numFmtId="188" fontId="44" fillId="0" borderId="0" xfId="0" applyNumberFormat="1" applyFont="1" applyFill="1" applyAlignment="1" applyProtection="1">
      <alignment horizontal="center" vertical="center"/>
    </xf>
    <xf numFmtId="41" fontId="44" fillId="0" borderId="0" xfId="0" applyNumberFormat="1" applyFont="1" applyFill="1" applyAlignment="1" applyProtection="1">
      <alignment horizontal="center" vertical="center"/>
    </xf>
    <xf numFmtId="188" fontId="34" fillId="0" borderId="0" xfId="0" applyNumberFormat="1" applyFont="1" applyFill="1" applyBorder="1" applyAlignment="1" applyProtection="1">
      <alignment horizontal="right"/>
      <protection locked="0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188" fontId="34" fillId="0" borderId="0" xfId="0" applyNumberFormat="1" applyFont="1" applyFill="1" applyAlignment="1" applyProtection="1">
      <alignment horizontal="right"/>
    </xf>
    <xf numFmtId="188" fontId="34" fillId="0" borderId="0" xfId="0" applyNumberFormat="1" applyFont="1" applyFill="1" applyAlignment="1" applyProtection="1">
      <alignment horizontal="right"/>
      <protection locked="0"/>
    </xf>
    <xf numFmtId="41" fontId="6" fillId="0" borderId="5" xfId="0" applyNumberFormat="1" applyFont="1" applyFill="1" applyBorder="1" applyAlignment="1"/>
    <xf numFmtId="0" fontId="8" fillId="0" borderId="0" xfId="0" applyNumberFormat="1" applyFont="1" applyFill="1" applyAlignment="1" applyProtection="1">
      <alignment horizontal="right"/>
      <protection locked="0"/>
    </xf>
    <xf numFmtId="0" fontId="54" fillId="0" borderId="0" xfId="0" applyNumberFormat="1" applyFont="1" applyFill="1" applyBorder="1" applyAlignment="1" applyProtection="1">
      <alignment horizontal="distributed"/>
    </xf>
    <xf numFmtId="0" fontId="54" fillId="0" borderId="7" xfId="0" applyNumberFormat="1" applyFont="1" applyFill="1" applyBorder="1" applyAlignment="1" applyProtection="1">
      <alignment horizontal="distributed"/>
    </xf>
    <xf numFmtId="3" fontId="6" fillId="0" borderId="0" xfId="0" applyNumberFormat="1" applyFont="1" applyFill="1" applyBorder="1" applyAlignment="1" applyProtection="1">
      <alignment horizontal="left"/>
    </xf>
    <xf numFmtId="3" fontId="6" fillId="0" borderId="5" xfId="0" applyNumberFormat="1" applyFont="1" applyFill="1" applyBorder="1" applyAlignment="1" applyProtection="1">
      <alignment horizontal="left"/>
    </xf>
    <xf numFmtId="3" fontId="6" fillId="0" borderId="5" xfId="0" applyNumberFormat="1" applyFont="1" applyFill="1" applyBorder="1" applyAlignment="1" applyProtection="1">
      <alignment horizontal="left"/>
      <protection locked="0"/>
    </xf>
    <xf numFmtId="3" fontId="6" fillId="0" borderId="5" xfId="0" applyNumberFormat="1" applyFont="1" applyFill="1" applyBorder="1" applyAlignment="1">
      <alignment horizontal="left"/>
    </xf>
    <xf numFmtId="0" fontId="8" fillId="0" borderId="5" xfId="0" applyNumberFormat="1" applyFont="1" applyFill="1" applyBorder="1" applyAlignment="1">
      <alignment horizontal="left"/>
    </xf>
    <xf numFmtId="41" fontId="7" fillId="0" borderId="5" xfId="0" applyNumberFormat="1" applyFont="1" applyFill="1" applyBorder="1" applyAlignment="1" applyProtection="1">
      <alignment vertical="center"/>
    </xf>
    <xf numFmtId="41" fontId="7" fillId="0" borderId="7" xfId="0" applyNumberFormat="1" applyFont="1" applyFill="1" applyBorder="1" applyAlignment="1" applyProtection="1">
      <alignment vertical="center"/>
    </xf>
    <xf numFmtId="176" fontId="8" fillId="0" borderId="0" xfId="0" applyNumberFormat="1" applyFont="1" applyFill="1" applyBorder="1" applyAlignment="1" applyProtection="1">
      <alignment horizontal="right"/>
    </xf>
    <xf numFmtId="0" fontId="12" fillId="0" borderId="0" xfId="0" applyNumberFormat="1" applyFont="1" applyFill="1" applyAlignment="1">
      <alignment horizontal="centerContinuous" vertical="center"/>
    </xf>
    <xf numFmtId="0" fontId="11" fillId="0" borderId="0" xfId="0" applyNumberFormat="1" applyFont="1" applyFill="1" applyAlignment="1">
      <alignment horizontal="center"/>
    </xf>
    <xf numFmtId="0" fontId="34" fillId="0" borderId="11" xfId="0" applyNumberFormat="1" applyFont="1" applyFill="1" applyBorder="1" applyAlignment="1">
      <alignment horizontal="centerContinuous" vertical="center"/>
    </xf>
    <xf numFmtId="0" fontId="54" fillId="0" borderId="11" xfId="0" applyNumberFormat="1" applyFont="1" applyFill="1" applyBorder="1" applyAlignment="1">
      <alignment horizontal="centerContinuous" vertical="center"/>
    </xf>
    <xf numFmtId="0" fontId="0" fillId="0" borderId="11" xfId="0" applyNumberFormat="1" applyFont="1" applyFill="1" applyBorder="1" applyAlignment="1">
      <alignment horizontal="centerContinuous" vertical="center"/>
    </xf>
    <xf numFmtId="0" fontId="54" fillId="0" borderId="0" xfId="0" applyNumberFormat="1" applyFont="1" applyFill="1" applyBorder="1" applyAlignment="1">
      <alignment horizontal="centerContinuous" vertical="center"/>
    </xf>
    <xf numFmtId="0" fontId="54" fillId="0" borderId="4" xfId="0" applyNumberFormat="1" applyFont="1" applyFill="1" applyBorder="1" applyAlignment="1">
      <alignment horizontal="centerContinuous" vertical="center"/>
    </xf>
    <xf numFmtId="0" fontId="0" fillId="0" borderId="1" xfId="0" applyNumberFormat="1" applyFont="1" applyFill="1" applyBorder="1" applyAlignment="1">
      <alignment horizontal="centerContinuous" vertical="center"/>
    </xf>
    <xf numFmtId="0" fontId="0" fillId="0" borderId="4" xfId="0" applyNumberFormat="1" applyFont="1" applyFill="1" applyBorder="1" applyAlignment="1">
      <alignment horizontal="centerContinuous" vertical="center"/>
    </xf>
    <xf numFmtId="0" fontId="0" fillId="0" borderId="16" xfId="0" applyNumberFormat="1" applyFont="1" applyFill="1" applyBorder="1" applyAlignment="1">
      <alignment horizontal="centerContinuous" vertical="center"/>
    </xf>
    <xf numFmtId="0" fontId="0" fillId="0" borderId="22" xfId="0" applyNumberFormat="1" applyFont="1" applyFill="1" applyBorder="1" applyAlignment="1">
      <alignment horizontal="centerContinuous" vertical="center"/>
    </xf>
    <xf numFmtId="0" fontId="54" fillId="0" borderId="2" xfId="0" applyNumberFormat="1" applyFont="1" applyFill="1" applyBorder="1" applyAlignment="1">
      <alignment horizontal="centerContinuous" vertical="center"/>
    </xf>
    <xf numFmtId="41" fontId="6" fillId="0" borderId="0" xfId="0" applyNumberFormat="1" applyFont="1" applyFill="1" applyBorder="1" applyAlignment="1" applyProtection="1">
      <alignment horizontal="right"/>
    </xf>
    <xf numFmtId="41" fontId="6" fillId="0" borderId="12" xfId="0" applyNumberFormat="1" applyFont="1" applyFill="1" applyBorder="1" applyAlignment="1" applyProtection="1">
      <alignment horizontal="right"/>
    </xf>
    <xf numFmtId="41" fontId="6" fillId="0" borderId="6" xfId="0" applyNumberFormat="1" applyFont="1" applyFill="1" applyBorder="1" applyAlignment="1" applyProtection="1">
      <alignment horizontal="right"/>
    </xf>
    <xf numFmtId="0" fontId="25" fillId="0" borderId="0" xfId="0" applyNumberFormat="1" applyFont="1" applyFill="1" applyAlignment="1" applyProtection="1">
      <alignment vertical="top"/>
      <protection locked="0"/>
    </xf>
    <xf numFmtId="0" fontId="6" fillId="0" borderId="0" xfId="0" applyNumberFormat="1" applyFont="1" applyFill="1" applyAlignment="1" applyProtection="1">
      <alignment horizontal="right" vertical="top"/>
      <protection locked="0"/>
    </xf>
    <xf numFmtId="0" fontId="21" fillId="0" borderId="0" xfId="0" applyNumberFormat="1" applyFont="1" applyFill="1" applyAlignment="1" applyProtection="1">
      <alignment horizontal="centerContinuous" vertical="center"/>
      <protection locked="0"/>
    </xf>
    <xf numFmtId="0" fontId="22" fillId="0" borderId="0" xfId="0" applyNumberFormat="1" applyFont="1" applyFill="1" applyAlignment="1" applyProtection="1">
      <alignment horizontal="centerContinuous" vertical="center"/>
      <protection locked="0"/>
    </xf>
    <xf numFmtId="0" fontId="22" fillId="0" borderId="0" xfId="0" applyNumberFormat="1" applyFont="1" applyFill="1" applyBorder="1" applyAlignment="1" applyProtection="1">
      <alignment horizontal="centerContinuous" vertical="center"/>
      <protection locked="0"/>
    </xf>
    <xf numFmtId="0" fontId="10" fillId="0" borderId="0" xfId="0" applyNumberFormat="1" applyFont="1" applyFill="1" applyAlignment="1" applyProtection="1">
      <alignment horizontal="centerContinuous" vertical="center"/>
      <protection locked="0"/>
    </xf>
    <xf numFmtId="0" fontId="12" fillId="0" borderId="0" xfId="0" applyNumberFormat="1" applyFont="1" applyFill="1" applyAlignment="1" applyProtection="1">
      <alignment horizontal="centerContinuous" vertical="center"/>
      <protection locked="0"/>
    </xf>
    <xf numFmtId="0" fontId="11" fillId="0" borderId="0" xfId="0" applyNumberFormat="1" applyFont="1" applyFill="1" applyAlignment="1" applyProtection="1">
      <alignment horizontal="centerContinuous"/>
      <protection locked="0"/>
    </xf>
    <xf numFmtId="0" fontId="0" fillId="0" borderId="0" xfId="0" applyNumberFormat="1" applyFont="1" applyFill="1" applyAlignment="1" applyProtection="1">
      <alignment horizontal="centerContinuous"/>
      <protection locked="0"/>
    </xf>
    <xf numFmtId="0" fontId="0" fillId="0" borderId="0" xfId="0" applyNumberFormat="1" applyFont="1" applyFill="1" applyBorder="1" applyAlignment="1" applyProtection="1">
      <alignment horizontal="centerContinuous"/>
      <protection locked="0"/>
    </xf>
    <xf numFmtId="0" fontId="54" fillId="0" borderId="8" xfId="0" applyNumberFormat="1" applyFont="1" applyFill="1" applyBorder="1" applyAlignment="1" applyProtection="1">
      <alignment horizontal="center" vertical="center"/>
      <protection locked="0"/>
    </xf>
    <xf numFmtId="0" fontId="34" fillId="0" borderId="11" xfId="0" applyNumberFormat="1" applyFont="1" applyFill="1" applyBorder="1" applyAlignment="1" applyProtection="1">
      <alignment horizontal="centerContinuous" vertical="center"/>
      <protection locked="0"/>
    </xf>
    <xf numFmtId="0" fontId="54" fillId="0" borderId="11" xfId="0" applyNumberFormat="1" applyFont="1" applyFill="1" applyBorder="1" applyAlignment="1" applyProtection="1">
      <alignment horizontal="centerContinuous" vertical="center"/>
      <protection locked="0"/>
    </xf>
    <xf numFmtId="0" fontId="0" fillId="0" borderId="11" xfId="0" applyNumberFormat="1" applyFont="1" applyFill="1" applyBorder="1" applyAlignment="1" applyProtection="1">
      <alignment horizontal="centerContinuous" vertical="center"/>
      <protection locked="0"/>
    </xf>
    <xf numFmtId="0" fontId="6" fillId="0" borderId="11" xfId="0" applyNumberFormat="1" applyFont="1" applyFill="1" applyBorder="1" applyAlignment="1" applyProtection="1">
      <alignment horizontal="centerContinuous" vertical="center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54" fillId="0" borderId="0" xfId="0" applyNumberFormat="1" applyFont="1" applyFill="1" applyProtection="1">
      <protection locked="0"/>
    </xf>
    <xf numFmtId="0" fontId="54" fillId="0" borderId="21" xfId="0" applyNumberFormat="1" applyFont="1" applyFill="1" applyBorder="1" applyAlignment="1" applyProtection="1">
      <alignment horizontal="centerContinuous" vertical="center"/>
      <protection locked="0"/>
    </xf>
    <xf numFmtId="0" fontId="34" fillId="0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NumberFormat="1" applyFont="1" applyFill="1" applyBorder="1" applyAlignment="1" applyProtection="1">
      <alignment horizontal="centerContinuous" vertical="center"/>
      <protection locked="0"/>
    </xf>
    <xf numFmtId="0" fontId="0" fillId="0" borderId="4" xfId="0" applyNumberFormat="1" applyFont="1" applyFill="1" applyBorder="1" applyAlignment="1" applyProtection="1">
      <alignment horizontal="centerContinuous"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/>
      <protection locked="0"/>
    </xf>
    <xf numFmtId="0" fontId="54" fillId="0" borderId="7" xfId="0" applyNumberFormat="1" applyFont="1" applyFill="1" applyBorder="1" applyProtection="1">
      <protection locked="0"/>
    </xf>
    <xf numFmtId="0" fontId="54" fillId="0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NumberFormat="1" applyFont="1" applyFill="1" applyBorder="1" applyAlignment="1" applyProtection="1">
      <alignment horizontal="centerContinuous" vertical="center"/>
      <protection locked="0"/>
    </xf>
    <xf numFmtId="0" fontId="54" fillId="0" borderId="21" xfId="0" applyNumberFormat="1" applyFont="1" applyFill="1" applyBorder="1" applyAlignment="1" applyProtection="1">
      <alignment horizontal="center" vertical="center"/>
      <protection locked="0"/>
    </xf>
    <xf numFmtId="0" fontId="54" fillId="0" borderId="15" xfId="0" applyNumberFormat="1" applyFont="1" applyFill="1" applyBorder="1" applyAlignment="1" applyProtection="1">
      <alignment horizontal="centerContinuous" vertical="center"/>
      <protection locked="0"/>
    </xf>
    <xf numFmtId="0" fontId="54" fillId="0" borderId="5" xfId="0" applyNumberFormat="1" applyFont="1" applyFill="1" applyBorder="1" applyAlignment="1" applyProtection="1">
      <alignment horizontal="center" vertical="center"/>
      <protection locked="0"/>
    </xf>
    <xf numFmtId="0" fontId="54" fillId="0" borderId="15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6" fillId="0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Fill="1" applyBorder="1" applyAlignment="1" applyProtection="1">
      <alignment horizontal="center" vertical="center"/>
      <protection locked="0"/>
    </xf>
    <xf numFmtId="0" fontId="54" fillId="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NumberFormat="1" applyFont="1" applyFill="1" applyBorder="1" applyAlignment="1" applyProtection="1">
      <alignment horizontal="center" vertical="center"/>
      <protection locked="0"/>
    </xf>
    <xf numFmtId="0" fontId="6" fillId="0" borderId="17" xfId="0" applyNumberFormat="1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0" fontId="6" fillId="0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7" xfId="0" applyNumberFormat="1" applyFont="1" applyFill="1" applyBorder="1" applyAlignment="1" applyProtection="1">
      <alignment horizontal="centerContinuous"/>
      <protection locked="0"/>
    </xf>
    <xf numFmtId="41" fontId="34" fillId="0" borderId="5" xfId="0" applyNumberFormat="1" applyFont="1" applyFill="1" applyBorder="1" applyAlignment="1" applyProtection="1">
      <alignment horizontal="centerContinuous"/>
      <protection locked="0"/>
    </xf>
    <xf numFmtId="41" fontId="34" fillId="0" borderId="0" xfId="0" applyNumberFormat="1" applyFont="1" applyFill="1" applyBorder="1" applyAlignment="1" applyProtection="1">
      <protection locked="0"/>
    </xf>
    <xf numFmtId="0" fontId="6" fillId="0" borderId="5" xfId="0" applyNumberFormat="1" applyFont="1" applyFill="1" applyBorder="1" applyAlignment="1" applyProtection="1">
      <alignment horizontal="center"/>
      <protection locked="0"/>
    </xf>
    <xf numFmtId="41" fontId="34" fillId="0" borderId="0" xfId="0" applyNumberFormat="1" applyFont="1" applyFill="1" applyBorder="1" applyAlignment="1" applyProtection="1">
      <alignment horizontal="centerContinuous"/>
      <protection locked="0"/>
    </xf>
    <xf numFmtId="0" fontId="7" fillId="0" borderId="7" xfId="0" applyNumberFormat="1" applyFont="1" applyFill="1" applyBorder="1" applyAlignment="1" applyProtection="1">
      <alignment horizontal="center" vertical="center"/>
      <protection locked="0"/>
    </xf>
    <xf numFmtId="41" fontId="44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NumberFormat="1" applyFont="1" applyFill="1" applyBorder="1" applyAlignment="1" applyProtection="1">
      <alignment horizontal="center" vertical="center"/>
      <protection locked="0"/>
    </xf>
    <xf numFmtId="0" fontId="54" fillId="0" borderId="7" xfId="0" applyNumberFormat="1" applyFont="1" applyFill="1" applyBorder="1" applyAlignment="1" applyProtection="1">
      <alignment horizontal="center"/>
      <protection locked="0"/>
    </xf>
    <xf numFmtId="41" fontId="6" fillId="0" borderId="5" xfId="0" applyNumberFormat="1" applyFont="1" applyFill="1" applyBorder="1" applyAlignment="1" applyProtection="1">
      <alignment shrinkToFit="1"/>
      <protection locked="0"/>
    </xf>
    <xf numFmtId="41" fontId="6" fillId="0" borderId="0" xfId="0" applyNumberFormat="1" applyFont="1" applyFill="1" applyAlignment="1" applyProtection="1">
      <protection locked="0"/>
    </xf>
    <xf numFmtId="0" fontId="0" fillId="0" borderId="4" xfId="0" applyNumberFormat="1" applyFont="1" applyFill="1" applyBorder="1" applyAlignment="1" applyProtection="1">
      <alignment horizontal="center" vertical="center"/>
      <protection locked="0"/>
    </xf>
    <xf numFmtId="41" fontId="6" fillId="0" borderId="12" xfId="0" applyNumberFormat="1" applyFont="1" applyFill="1" applyBorder="1" applyAlignment="1" applyProtection="1">
      <alignment horizontal="right"/>
      <protection locked="0"/>
    </xf>
    <xf numFmtId="3" fontId="6" fillId="0" borderId="4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176" fontId="8" fillId="0" borderId="0" xfId="0" applyNumberFormat="1" applyFont="1" applyFill="1" applyBorder="1" applyAlignment="1" applyProtection="1">
      <alignment vertical="center"/>
      <protection locked="0"/>
    </xf>
    <xf numFmtId="176" fontId="8" fillId="0" borderId="0" xfId="0" applyNumberFormat="1" applyFont="1" applyFill="1" applyBorder="1" applyProtection="1">
      <protection locked="0"/>
    </xf>
    <xf numFmtId="0" fontId="5" fillId="0" borderId="0" xfId="0" applyNumberFormat="1" applyFont="1" applyFill="1" applyAlignment="1" applyProtection="1">
      <alignment horizontal="right"/>
      <protection locked="0"/>
    </xf>
    <xf numFmtId="176" fontId="8" fillId="0" borderId="18" xfId="0" applyNumberFormat="1" applyFont="1" applyFill="1" applyBorder="1" applyAlignment="1" applyProtection="1">
      <alignment horizontal="left"/>
      <protection locked="0"/>
    </xf>
    <xf numFmtId="176" fontId="8" fillId="0" borderId="18" xfId="0" applyNumberFormat="1" applyFont="1" applyFill="1" applyBorder="1" applyAlignment="1" applyProtection="1">
      <alignment horizontal="right"/>
      <protection locked="0"/>
    </xf>
    <xf numFmtId="0" fontId="40" fillId="0" borderId="0" xfId="0" applyNumberFormat="1" applyFont="1" applyFill="1" applyAlignment="1">
      <alignment horizontal="centerContinuous" vertical="center"/>
    </xf>
    <xf numFmtId="0" fontId="41" fillId="0" borderId="0" xfId="0" applyNumberFormat="1" applyFont="1" applyFill="1" applyAlignment="1">
      <alignment horizont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Continuous" vertical="center"/>
    </xf>
    <xf numFmtId="0" fontId="34" fillId="0" borderId="7" xfId="0" applyNumberFormat="1" applyFont="1" applyFill="1" applyBorder="1" applyAlignment="1">
      <alignment horizontal="centerContinuous" vertical="center"/>
    </xf>
    <xf numFmtId="0" fontId="34" fillId="0" borderId="5" xfId="0" applyNumberFormat="1" applyFont="1" applyFill="1" applyBorder="1" applyAlignment="1">
      <alignment horizontal="centerContinuous" vertical="center"/>
    </xf>
    <xf numFmtId="0" fontId="34" fillId="0" borderId="5" xfId="0" applyNumberFormat="1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176" fontId="44" fillId="0" borderId="24" xfId="0" applyNumberFormat="1" applyFont="1" applyFill="1" applyBorder="1" applyAlignment="1" applyProtection="1">
      <alignment horizontal="right" vertical="center"/>
    </xf>
    <xf numFmtId="176" fontId="44" fillId="0" borderId="3" xfId="0" applyNumberFormat="1" applyFont="1" applyFill="1" applyBorder="1" applyAlignment="1" applyProtection="1">
      <alignment horizontal="right" vertical="center"/>
    </xf>
    <xf numFmtId="176" fontId="44" fillId="0" borderId="27" xfId="0" applyNumberFormat="1" applyFont="1" applyFill="1" applyBorder="1" applyAlignment="1" applyProtection="1">
      <alignment horizontal="right" vertical="center"/>
    </xf>
    <xf numFmtId="0" fontId="34" fillId="0" borderId="9" xfId="0" applyNumberFormat="1" applyFont="1" applyFill="1" applyBorder="1" applyAlignment="1">
      <alignment vertical="center"/>
    </xf>
    <xf numFmtId="176" fontId="34" fillId="0" borderId="0" xfId="0" applyNumberFormat="1" applyFont="1" applyFill="1" applyBorder="1" applyAlignment="1" applyProtection="1">
      <alignment vertical="center"/>
    </xf>
    <xf numFmtId="176" fontId="34" fillId="0" borderId="5" xfId="0" applyNumberFormat="1" applyFont="1" applyFill="1" applyBorder="1" applyAlignment="1" applyProtection="1">
      <alignment vertical="center"/>
    </xf>
    <xf numFmtId="176" fontId="34" fillId="0" borderId="0" xfId="0" applyNumberFormat="1" applyFont="1" applyFill="1" applyBorder="1" applyAlignment="1" applyProtection="1">
      <alignment horizontal="right" vertical="center"/>
    </xf>
    <xf numFmtId="0" fontId="44" fillId="0" borderId="6" xfId="0" applyNumberFormat="1" applyFont="1" applyFill="1" applyBorder="1" applyAlignment="1">
      <alignment horizontal="center" vertical="center"/>
    </xf>
    <xf numFmtId="176" fontId="44" fillId="0" borderId="4" xfId="0" applyNumberFormat="1" applyFont="1" applyFill="1" applyBorder="1" applyAlignment="1" applyProtection="1">
      <alignment vertical="center"/>
    </xf>
    <xf numFmtId="0" fontId="44" fillId="0" borderId="12" xfId="0" applyNumberFormat="1" applyFont="1" applyFill="1" applyBorder="1" applyAlignment="1">
      <alignment horizontal="center" vertical="center"/>
    </xf>
    <xf numFmtId="176" fontId="43" fillId="0" borderId="0" xfId="0" applyNumberFormat="1" applyFont="1" applyFill="1" applyBorder="1" applyAlignment="1" applyProtection="1">
      <alignment horizontal="right" vertical="center"/>
    </xf>
    <xf numFmtId="0" fontId="54" fillId="0" borderId="7" xfId="0" applyNumberFormat="1" applyFont="1" applyFill="1" applyBorder="1" applyAlignment="1" applyProtection="1">
      <alignment horizontal="center"/>
    </xf>
    <xf numFmtId="176" fontId="6" fillId="0" borderId="0" xfId="0" applyNumberFormat="1" applyFont="1" applyFill="1" applyBorder="1" applyAlignment="1">
      <alignment horizontal="right"/>
    </xf>
    <xf numFmtId="41" fontId="6" fillId="0" borderId="5" xfId="0" applyNumberFormat="1" applyFont="1" applyFill="1" applyBorder="1" applyAlignment="1">
      <alignment shrinkToFit="1"/>
    </xf>
    <xf numFmtId="0" fontId="21" fillId="0" borderId="0" xfId="0" applyNumberFormat="1" applyFont="1" applyFill="1" applyAlignment="1">
      <alignment horizontal="centerContinuous"/>
    </xf>
    <xf numFmtId="0" fontId="20" fillId="0" borderId="0" xfId="0" applyNumberFormat="1" applyFont="1" applyFill="1" applyAlignment="1">
      <alignment horizontal="centerContinuous"/>
    </xf>
    <xf numFmtId="0" fontId="8" fillId="0" borderId="3" xfId="0" applyNumberFormat="1" applyFont="1" applyFill="1" applyBorder="1" applyAlignment="1">
      <alignment shrinkToFit="1"/>
    </xf>
    <xf numFmtId="0" fontId="55" fillId="0" borderId="13" xfId="0" applyNumberFormat="1" applyFont="1" applyFill="1" applyBorder="1" applyAlignment="1">
      <alignment horizontal="center" vertical="center" shrinkToFit="1"/>
    </xf>
    <xf numFmtId="0" fontId="55" fillId="0" borderId="13" xfId="0" applyNumberFormat="1" applyFont="1" applyFill="1" applyBorder="1" applyAlignment="1">
      <alignment horizontal="centerContinuous" vertical="center" shrinkToFit="1"/>
    </xf>
    <xf numFmtId="0" fontId="55" fillId="0" borderId="9" xfId="0" applyNumberFormat="1" applyFont="1" applyFill="1" applyBorder="1" applyAlignment="1">
      <alignment horizontal="center" vertical="center" shrinkToFit="1"/>
    </xf>
    <xf numFmtId="0" fontId="55" fillId="0" borderId="9" xfId="0" applyNumberFormat="1" applyFont="1" applyFill="1" applyBorder="1" applyAlignment="1">
      <alignment horizontal="centerContinuous" vertical="center" shrinkToFit="1"/>
    </xf>
    <xf numFmtId="0" fontId="55" fillId="0" borderId="0" xfId="0" applyNumberFormat="1" applyFont="1" applyFill="1" applyBorder="1" applyAlignment="1">
      <alignment horizontal="center" vertical="center" shrinkToFit="1"/>
    </xf>
    <xf numFmtId="0" fontId="4" fillId="0" borderId="15" xfId="0" applyNumberFormat="1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Continuous" vertical="center" shrinkToFit="1"/>
    </xf>
    <xf numFmtId="0" fontId="4" fillId="0" borderId="0" xfId="0" applyNumberFormat="1" applyFont="1" applyFill="1" applyBorder="1" applyAlignment="1">
      <alignment horizontal="center" vertical="center" shrinkToFit="1"/>
    </xf>
    <xf numFmtId="0" fontId="4" fillId="0" borderId="15" xfId="0" applyNumberFormat="1" applyFont="1" applyFill="1" applyBorder="1" applyAlignment="1">
      <alignment horizontal="centerContinuous" vertical="center" shrinkToFit="1"/>
    </xf>
    <xf numFmtId="0" fontId="55" fillId="0" borderId="15" xfId="0" applyNumberFormat="1" applyFont="1" applyFill="1" applyBorder="1" applyAlignment="1">
      <alignment horizontal="centerContinuous" vertical="center" shrinkToFit="1"/>
    </xf>
    <xf numFmtId="0" fontId="4" fillId="0" borderId="5" xfId="0" applyNumberFormat="1" applyFont="1" applyFill="1" applyBorder="1" applyAlignment="1">
      <alignment horizontal="center" vertical="center" shrinkToFit="1"/>
    </xf>
    <xf numFmtId="0" fontId="4" fillId="0" borderId="7" xfId="0" applyNumberFormat="1" applyFont="1" applyFill="1" applyBorder="1" applyAlignment="1">
      <alignment horizontal="center" vertical="center" shrinkToFit="1"/>
    </xf>
    <xf numFmtId="0" fontId="4" fillId="0" borderId="0" xfId="0" applyNumberFormat="1" applyFont="1" applyFill="1" applyBorder="1" applyAlignment="1">
      <alignment horizontal="centerContinuous" vertical="center" shrinkToFit="1"/>
    </xf>
    <xf numFmtId="0" fontId="54" fillId="0" borderId="4" xfId="0" applyNumberFormat="1" applyFont="1" applyFill="1" applyBorder="1" applyAlignment="1">
      <alignment horizontal="center" vertical="center" shrinkToFit="1"/>
    </xf>
    <xf numFmtId="0" fontId="7" fillId="0" borderId="7" xfId="0" applyNumberFormat="1" applyFont="1" applyFill="1" applyBorder="1" applyAlignment="1">
      <alignment horizontal="center" vertical="center" shrinkToFit="1"/>
    </xf>
    <xf numFmtId="41" fontId="7" fillId="0" borderId="0" xfId="0" applyNumberFormat="1" applyFont="1" applyFill="1" applyAlignment="1" applyProtection="1">
      <alignment vertical="center" shrinkToFit="1"/>
    </xf>
    <xf numFmtId="0" fontId="7" fillId="0" borderId="5" xfId="0" applyNumberFormat="1" applyFont="1" applyFill="1" applyBorder="1" applyAlignment="1">
      <alignment horizontal="center" vertical="center" shrinkToFit="1"/>
    </xf>
    <xf numFmtId="41" fontId="6" fillId="0" borderId="0" xfId="0" applyNumberFormat="1" applyFont="1" applyFill="1" applyBorder="1" applyAlignment="1"/>
    <xf numFmtId="0" fontId="0" fillId="0" borderId="4" xfId="0" applyNumberFormat="1" applyFont="1" applyFill="1" applyBorder="1" applyAlignment="1">
      <alignment horizontal="center" vertical="center" shrinkToFit="1"/>
    </xf>
    <xf numFmtId="176" fontId="6" fillId="0" borderId="12" xfId="0" applyNumberFormat="1" applyFont="1" applyFill="1" applyBorder="1" applyAlignment="1" applyProtection="1">
      <alignment horizontal="center" vertical="center" shrinkToFit="1"/>
    </xf>
    <xf numFmtId="176" fontId="6" fillId="0" borderId="4" xfId="0" applyNumberFormat="1" applyFont="1" applyFill="1" applyBorder="1" applyAlignment="1" applyProtection="1">
      <alignment vertical="center" shrinkToFit="1"/>
    </xf>
    <xf numFmtId="0" fontId="6" fillId="0" borderId="4" xfId="0" applyNumberFormat="1" applyFont="1" applyFill="1" applyBorder="1" applyAlignment="1">
      <alignment vertical="center" shrinkToFit="1"/>
    </xf>
    <xf numFmtId="179" fontId="6" fillId="0" borderId="4" xfId="0" applyNumberFormat="1" applyFont="1" applyFill="1" applyBorder="1" applyAlignment="1">
      <alignment vertical="center" shrinkToFit="1"/>
    </xf>
    <xf numFmtId="179" fontId="6" fillId="0" borderId="4" xfId="0" applyNumberFormat="1" applyFont="1" applyFill="1" applyBorder="1" applyAlignment="1" applyProtection="1">
      <alignment horizontal="right" vertical="center" shrinkToFit="1"/>
    </xf>
    <xf numFmtId="176" fontId="6" fillId="0" borderId="6" xfId="0" applyNumberFormat="1" applyFont="1" applyFill="1" applyBorder="1" applyAlignment="1" applyProtection="1">
      <alignment vertical="center" shrinkToFit="1"/>
    </xf>
    <xf numFmtId="0" fontId="10" fillId="0" borderId="0" xfId="0" applyNumberFormat="1" applyFont="1" applyFill="1" applyAlignment="1">
      <alignment horizontal="center"/>
    </xf>
    <xf numFmtId="0" fontId="6" fillId="0" borderId="7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shrinkToFit="1"/>
    </xf>
    <xf numFmtId="176" fontId="6" fillId="0" borderId="4" xfId="0" applyNumberFormat="1" applyFont="1" applyFill="1" applyBorder="1" applyAlignment="1" applyProtection="1"/>
    <xf numFmtId="176" fontId="6" fillId="0" borderId="4" xfId="0" applyNumberFormat="1" applyFont="1" applyFill="1" applyBorder="1" applyAlignment="1" applyProtection="1">
      <alignment shrinkToFit="1"/>
      <protection locked="0"/>
    </xf>
    <xf numFmtId="0" fontId="0" fillId="0" borderId="12" xfId="0" applyNumberFormat="1" applyFont="1" applyFill="1" applyBorder="1"/>
    <xf numFmtId="0" fontId="55" fillId="0" borderId="11" xfId="0" applyNumberFormat="1" applyFont="1" applyFill="1" applyBorder="1" applyAlignment="1">
      <alignment horizontal="center" vertical="center"/>
    </xf>
    <xf numFmtId="0" fontId="55" fillId="0" borderId="10" xfId="0" applyNumberFormat="1" applyFont="1" applyFill="1" applyBorder="1" applyAlignment="1">
      <alignment vertical="center" shrinkToFit="1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vertical="center" shrinkToFit="1"/>
    </xf>
    <xf numFmtId="0" fontId="50" fillId="0" borderId="7" xfId="0" applyNumberFormat="1" applyFont="1" applyFill="1" applyBorder="1" applyAlignment="1">
      <alignment horizontal="center"/>
    </xf>
    <xf numFmtId="176" fontId="50" fillId="0" borderId="0" xfId="0" applyNumberFormat="1" applyFont="1" applyFill="1" applyBorder="1" applyAlignment="1" applyProtection="1">
      <alignment horizontal="centerContinuous"/>
    </xf>
    <xf numFmtId="176" fontId="50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center"/>
    </xf>
    <xf numFmtId="0" fontId="6" fillId="0" borderId="6" xfId="0" applyNumberFormat="1" applyFont="1" applyFill="1" applyBorder="1" applyAlignment="1">
      <alignment vertical="center" shrinkToFit="1"/>
    </xf>
    <xf numFmtId="176" fontId="6" fillId="0" borderId="4" xfId="0" applyNumberFormat="1" applyFont="1" applyFill="1" applyBorder="1" applyAlignment="1" applyProtection="1">
      <alignment horizontal="right" vertical="center"/>
      <protection locked="0"/>
    </xf>
    <xf numFmtId="0" fontId="6" fillId="0" borderId="12" xfId="0" applyNumberFormat="1" applyFont="1" applyFill="1" applyBorder="1" applyAlignment="1">
      <alignment vertical="center"/>
    </xf>
    <xf numFmtId="41" fontId="34" fillId="0" borderId="0" xfId="0" applyNumberFormat="1" applyFont="1" applyFill="1" applyBorder="1" applyAlignment="1" applyProtection="1"/>
    <xf numFmtId="41" fontId="7" fillId="0" borderId="0" xfId="0" applyNumberFormat="1" applyFont="1" applyFill="1" applyBorder="1" applyAlignment="1" applyProtection="1"/>
    <xf numFmtId="181" fontId="8" fillId="0" borderId="0" xfId="0" applyNumberFormat="1" applyFont="1" applyFill="1" applyBorder="1" applyAlignment="1">
      <alignment horizontal="right"/>
    </xf>
    <xf numFmtId="0" fontId="8" fillId="0" borderId="18" xfId="0" applyNumberFormat="1" applyFont="1" applyFill="1" applyBorder="1" applyAlignment="1"/>
    <xf numFmtId="176" fontId="6" fillId="0" borderId="6" xfId="0" applyNumberFormat="1" applyFont="1" applyFill="1" applyBorder="1" applyAlignment="1">
      <alignment horizontal="right"/>
    </xf>
    <xf numFmtId="41" fontId="6" fillId="0" borderId="5" xfId="0" applyNumberFormat="1" applyFont="1" applyFill="1" applyBorder="1" applyAlignment="1" applyProtection="1">
      <alignment shrinkToFit="1"/>
    </xf>
    <xf numFmtId="41" fontId="6" fillId="0" borderId="0" xfId="0" applyNumberFormat="1" applyFont="1" applyFill="1" applyAlignment="1">
      <alignment horizontal="distributed" vertical="center"/>
    </xf>
    <xf numFmtId="41" fontId="5" fillId="0" borderId="0" xfId="0" applyNumberFormat="1" applyFont="1" applyFill="1" applyAlignment="1">
      <alignment shrinkToFit="1"/>
    </xf>
    <xf numFmtId="41" fontId="44" fillId="0" borderId="5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 applyProtection="1">
      <alignment horizontal="right"/>
    </xf>
    <xf numFmtId="0" fontId="62" fillId="0" borderId="7" xfId="0" applyNumberFormat="1" applyFont="1" applyFill="1" applyBorder="1" applyAlignment="1">
      <alignment horizontal="distributed" shrinkToFit="1"/>
    </xf>
    <xf numFmtId="0" fontId="0" fillId="0" borderId="6" xfId="0" applyNumberFormat="1" applyFont="1" applyFill="1" applyBorder="1" applyAlignment="1">
      <alignment horizontal="distributed" shrinkToFit="1"/>
    </xf>
    <xf numFmtId="176" fontId="6" fillId="0" borderId="0" xfId="0" applyNumberFormat="1" applyFont="1" applyFill="1" applyBorder="1" applyProtection="1"/>
    <xf numFmtId="41" fontId="7" fillId="0" borderId="7" xfId="0" applyNumberFormat="1" applyFont="1" applyFill="1" applyBorder="1" applyAlignment="1" applyProtection="1">
      <alignment horizontal="right" vertical="center"/>
    </xf>
    <xf numFmtId="0" fontId="64" fillId="0" borderId="28" xfId="0" applyNumberFormat="1" applyFont="1" applyFill="1" applyBorder="1" applyAlignment="1">
      <alignment horizontal="center" wrapText="1"/>
    </xf>
    <xf numFmtId="178" fontId="6" fillId="0" borderId="0" xfId="0" applyNumberFormat="1" applyFont="1" applyFill="1" applyBorder="1" applyAlignment="1">
      <alignment vertical="center" shrinkToFit="1"/>
    </xf>
    <xf numFmtId="176" fontId="34" fillId="0" borderId="5" xfId="0" applyNumberFormat="1" applyFont="1" applyFill="1" applyBorder="1" applyAlignment="1"/>
    <xf numFmtId="0" fontId="5" fillId="0" borderId="18" xfId="0" applyNumberFormat="1" applyFont="1" applyFill="1" applyBorder="1"/>
    <xf numFmtId="176" fontId="8" fillId="0" borderId="18" xfId="0" applyNumberFormat="1" applyFont="1" applyFill="1" applyBorder="1" applyProtection="1"/>
    <xf numFmtId="0" fontId="8" fillId="0" borderId="18" xfId="0" applyNumberFormat="1" applyFont="1" applyFill="1" applyBorder="1" applyAlignment="1" applyProtection="1">
      <alignment horizontal="right"/>
      <protection locked="0"/>
    </xf>
    <xf numFmtId="41" fontId="6" fillId="0" borderId="7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/>
    <xf numFmtId="41" fontId="6" fillId="0" borderId="0" xfId="0" applyNumberFormat="1" applyFont="1" applyFill="1" applyAlignment="1" applyProtection="1">
      <alignment horizontal="right"/>
    </xf>
    <xf numFmtId="41" fontId="7" fillId="0" borderId="5" xfId="0" applyNumberFormat="1" applyFont="1" applyFill="1" applyBorder="1" applyAlignment="1">
      <alignment horizontal="center" vertical="center" shrinkToFit="1"/>
    </xf>
    <xf numFmtId="41" fontId="7" fillId="0" borderId="0" xfId="0" applyNumberFormat="1" applyFont="1" applyFill="1" applyBorder="1" applyAlignment="1">
      <alignment horizontal="center" vertical="center" shrinkToFit="1"/>
    </xf>
    <xf numFmtId="41" fontId="3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 applyProtection="1">
      <alignment horizontal="right"/>
    </xf>
    <xf numFmtId="176" fontId="34" fillId="0" borderId="16" xfId="0" applyNumberFormat="1" applyFont="1" applyFill="1" applyBorder="1" applyAlignment="1" applyProtection="1">
      <alignment horizontal="right" vertical="center"/>
    </xf>
    <xf numFmtId="176" fontId="34" fillId="0" borderId="18" xfId="0" applyNumberFormat="1" applyFont="1" applyFill="1" applyBorder="1" applyAlignment="1" applyProtection="1">
      <alignment horizontal="right" vertical="center"/>
    </xf>
    <xf numFmtId="176" fontId="34" fillId="0" borderId="20" xfId="0" applyNumberFormat="1" applyFont="1" applyFill="1" applyBorder="1" applyAlignment="1" applyProtection="1">
      <alignment horizontal="right" vertical="center"/>
    </xf>
    <xf numFmtId="176" fontId="34" fillId="0" borderId="5" xfId="0" applyNumberFormat="1" applyFont="1" applyFill="1" applyBorder="1" applyAlignment="1" applyProtection="1">
      <alignment horizontal="right" vertical="center"/>
    </xf>
    <xf numFmtId="176" fontId="34" fillId="0" borderId="7" xfId="0" applyNumberFormat="1" applyFont="1" applyFill="1" applyBorder="1" applyAlignment="1" applyProtection="1">
      <alignment horizontal="right" vertical="center"/>
    </xf>
    <xf numFmtId="41" fontId="7" fillId="0" borderId="5" xfId="0" applyNumberFormat="1" applyFont="1" applyFill="1" applyBorder="1" applyAlignment="1" applyProtection="1">
      <alignment vertical="center" shrinkToFit="1"/>
    </xf>
    <xf numFmtId="41" fontId="7" fillId="0" borderId="0" xfId="0" applyNumberFormat="1" applyFont="1" applyFill="1" applyBorder="1" applyAlignment="1" applyProtection="1">
      <alignment vertical="center" shrinkToFit="1"/>
    </xf>
    <xf numFmtId="41" fontId="7" fillId="0" borderId="7" xfId="0" applyNumberFormat="1" applyFont="1" applyFill="1" applyBorder="1" applyAlignment="1" applyProtection="1">
      <alignment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41" fontId="6" fillId="0" borderId="4" xfId="0" applyNumberFormat="1" applyFont="1" applyFill="1" applyBorder="1" applyAlignment="1">
      <alignment horizontal="right" shrinkToFit="1"/>
    </xf>
    <xf numFmtId="0" fontId="42" fillId="0" borderId="18" xfId="0" applyNumberFormat="1" applyFont="1" applyFill="1" applyBorder="1" applyAlignment="1">
      <alignment vertical="center"/>
    </xf>
    <xf numFmtId="0" fontId="54" fillId="0" borderId="16" xfId="0" applyNumberFormat="1" applyFont="1" applyFill="1" applyBorder="1" applyAlignment="1" applyProtection="1">
      <alignment horizontal="left" vertical="center"/>
      <protection locked="0"/>
    </xf>
    <xf numFmtId="176" fontId="34" fillId="0" borderId="17" xfId="0" applyNumberFormat="1" applyFont="1" applyFill="1" applyBorder="1" applyAlignment="1" applyProtection="1">
      <alignment horizontal="center" vertical="center"/>
    </xf>
    <xf numFmtId="41" fontId="6" fillId="0" borderId="5" xfId="0" applyNumberFormat="1" applyFont="1" applyFill="1" applyBorder="1" applyAlignment="1" applyProtection="1">
      <alignment wrapText="1" shrinkToFit="1"/>
    </xf>
    <xf numFmtId="0" fontId="54" fillId="0" borderId="5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54" fillId="0" borderId="7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41" fontId="34" fillId="0" borderId="4" xfId="0" applyNumberFormat="1" applyFont="1" applyFill="1" applyBorder="1" applyProtection="1">
      <protection locked="0"/>
    </xf>
    <xf numFmtId="0" fontId="55" fillId="0" borderId="6" xfId="0" applyNumberFormat="1" applyFont="1" applyFill="1" applyBorder="1" applyAlignment="1">
      <alignment horizontal="center" vertical="center" shrinkToFit="1"/>
    </xf>
    <xf numFmtId="0" fontId="0" fillId="0" borderId="11" xfId="0" applyNumberFormat="1" applyFont="1" applyFill="1" applyBorder="1" applyAlignment="1">
      <alignment horizontal="centerContinuous" vertical="center" shrinkToFit="1"/>
    </xf>
    <xf numFmtId="0" fontId="5" fillId="0" borderId="3" xfId="0" applyNumberFormat="1" applyFont="1" applyFill="1" applyBorder="1" applyAlignment="1">
      <alignment shrinkToFit="1"/>
    </xf>
    <xf numFmtId="0" fontId="55" fillId="0" borderId="11" xfId="0" applyNumberFormat="1" applyFont="1" applyFill="1" applyBorder="1" applyAlignment="1">
      <alignment horizontal="centerContinuous" vertical="center" shrinkToFit="1"/>
    </xf>
    <xf numFmtId="189" fontId="7" fillId="0" borderId="0" xfId="0" applyNumberFormat="1" applyFont="1" applyFill="1" applyBorder="1" applyAlignment="1" applyProtection="1">
      <alignment vertical="center" shrinkToFit="1"/>
    </xf>
    <xf numFmtId="0" fontId="24" fillId="0" borderId="0" xfId="0" applyNumberFormat="1" applyFont="1" applyFill="1" applyBorder="1" applyAlignment="1">
      <alignment horizontal="distributed"/>
    </xf>
    <xf numFmtId="178" fontId="7" fillId="0" borderId="0" xfId="0" applyNumberFormat="1" applyFont="1" applyFill="1" applyBorder="1" applyAlignment="1">
      <alignment vertical="center" shrinkToFit="1"/>
    </xf>
    <xf numFmtId="0" fontId="54" fillId="0" borderId="6" xfId="0" applyNumberFormat="1" applyFont="1" applyFill="1" applyBorder="1" applyAlignment="1">
      <alignment horizontal="distributed" shrinkToFit="1"/>
    </xf>
    <xf numFmtId="0" fontId="34" fillId="0" borderId="6" xfId="0" applyNumberFormat="1" applyFont="1" applyFill="1" applyBorder="1" applyAlignment="1">
      <alignment horizontal="center" vertical="center" wrapText="1"/>
    </xf>
    <xf numFmtId="3" fontId="8" fillId="0" borderId="5" xfId="0" applyNumberFormat="1" applyFont="1" applyFill="1" applyBorder="1" applyAlignment="1">
      <alignment shrinkToFit="1"/>
    </xf>
    <xf numFmtId="176" fontId="6" fillId="0" borderId="5" xfId="0" applyNumberFormat="1" applyFont="1" applyFill="1" applyBorder="1" applyAlignment="1" applyProtection="1">
      <alignment shrinkToFit="1"/>
    </xf>
    <xf numFmtId="176" fontId="44" fillId="0" borderId="0" xfId="0" applyNumberFormat="1" applyFont="1" applyFill="1" applyBorder="1" applyAlignment="1" applyProtection="1">
      <alignment vertical="center"/>
    </xf>
    <xf numFmtId="41" fontId="6" fillId="0" borderId="0" xfId="0" applyNumberFormat="1" applyFont="1" applyFill="1" applyBorder="1" applyAlignment="1">
      <alignment vertical="center" shrinkToFit="1"/>
    </xf>
    <xf numFmtId="41" fontId="6" fillId="0" borderId="0" xfId="0" applyNumberFormat="1" applyFont="1" applyFill="1" applyAlignment="1" applyProtection="1">
      <alignment vertical="center" shrinkToFit="1"/>
    </xf>
    <xf numFmtId="41" fontId="6" fillId="0" borderId="7" xfId="0" applyNumberFormat="1" applyFont="1" applyFill="1" applyBorder="1" applyAlignment="1" applyProtection="1">
      <alignment vertical="center" shrinkToFit="1"/>
    </xf>
    <xf numFmtId="176" fontId="7" fillId="0" borderId="7" xfId="0" applyNumberFormat="1" applyFont="1" applyFill="1" applyBorder="1" applyAlignment="1">
      <alignment horizontal="center" vertical="center"/>
    </xf>
    <xf numFmtId="3" fontId="65" fillId="0" borderId="5" xfId="0" applyNumberFormat="1" applyFont="1" applyBorder="1" applyAlignment="1">
      <alignment horizontal="right" vertical="center" wrapText="1"/>
    </xf>
    <xf numFmtId="3" fontId="65" fillId="0" borderId="0" xfId="0" applyNumberFormat="1" applyFont="1" applyBorder="1" applyAlignment="1">
      <alignment horizontal="right" vertical="center" wrapText="1"/>
    </xf>
    <xf numFmtId="41" fontId="6" fillId="0" borderId="0" xfId="0" applyNumberFormat="1" applyFont="1" applyFill="1" applyBorder="1" applyAlignment="1" applyProtection="1">
      <alignment horizontal="right"/>
    </xf>
    <xf numFmtId="41" fontId="6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 applyProtection="1">
      <alignment horizontal="right"/>
      <protection locked="0"/>
    </xf>
    <xf numFmtId="0" fontId="8" fillId="0" borderId="18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Alignment="1">
      <alignment vertical="center"/>
    </xf>
    <xf numFmtId="41" fontId="34" fillId="0" borderId="0" xfId="0" applyNumberFormat="1" applyFont="1" applyFill="1" applyBorder="1" applyAlignment="1" applyProtection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6" fillId="0" borderId="0" xfId="0" applyNumberFormat="1" applyFont="1" applyFill="1" applyBorder="1" applyAlignment="1" applyProtection="1">
      <alignment horizontal="right"/>
    </xf>
    <xf numFmtId="41" fontId="34" fillId="0" borderId="0" xfId="0" applyNumberFormat="1" applyFont="1" applyFill="1" applyBorder="1"/>
    <xf numFmtId="41" fontId="34" fillId="0" borderId="0" xfId="0" applyNumberFormat="1" applyFont="1" applyFill="1" applyBorder="1" applyProtection="1"/>
    <xf numFmtId="41" fontId="34" fillId="0" borderId="0" xfId="0" applyNumberFormat="1" applyFont="1" applyFill="1" applyBorder="1" applyProtection="1">
      <protection locked="0"/>
    </xf>
    <xf numFmtId="41" fontId="34" fillId="0" borderId="7" xfId="0" applyNumberFormat="1" applyFont="1" applyFill="1" applyBorder="1"/>
    <xf numFmtId="41" fontId="6" fillId="0" borderId="0" xfId="0" applyNumberFormat="1" applyFont="1" applyFill="1" applyBorder="1" applyAlignment="1" applyProtection="1">
      <alignment horizontal="right"/>
      <protection locked="0"/>
    </xf>
    <xf numFmtId="41" fontId="6" fillId="0" borderId="7" xfId="0" applyNumberFormat="1" applyFont="1" applyFill="1" applyBorder="1" applyAlignment="1" applyProtection="1">
      <alignment horizontal="right"/>
      <protection locked="0"/>
    </xf>
    <xf numFmtId="41" fontId="6" fillId="0" borderId="4" xfId="0" applyNumberFormat="1" applyFont="1" applyFill="1" applyBorder="1" applyAlignment="1" applyProtection="1">
      <alignment horizontal="right"/>
    </xf>
    <xf numFmtId="41" fontId="34" fillId="0" borderId="4" xfId="0" applyNumberFormat="1" applyFont="1" applyFill="1" applyBorder="1" applyAlignment="1">
      <alignment horizontal="right"/>
    </xf>
    <xf numFmtId="41" fontId="6" fillId="0" borderId="4" xfId="0" applyNumberFormat="1" applyFont="1" applyFill="1" applyBorder="1" applyAlignment="1" applyProtection="1">
      <alignment horizontal="right"/>
      <protection locked="0"/>
    </xf>
    <xf numFmtId="41" fontId="6" fillId="0" borderId="6" xfId="0" applyNumberFormat="1" applyFont="1" applyFill="1" applyBorder="1" applyAlignment="1" applyProtection="1">
      <alignment horizontal="right"/>
      <protection locked="0"/>
    </xf>
    <xf numFmtId="176" fontId="8" fillId="0" borderId="18" xfId="0" applyNumberFormat="1" applyFont="1" applyFill="1" applyBorder="1" applyAlignment="1" applyProtection="1">
      <alignment vertical="center"/>
    </xf>
    <xf numFmtId="0" fontId="8" fillId="0" borderId="18" xfId="0" applyNumberFormat="1" applyFont="1" applyFill="1" applyBorder="1" applyAlignment="1">
      <alignment vertical="center"/>
    </xf>
    <xf numFmtId="180" fontId="34" fillId="0" borderId="0" xfId="0" applyNumberFormat="1" applyFont="1" applyBorder="1" applyAlignment="1" applyProtection="1">
      <alignment horizontal="right" vertical="center" wrapText="1"/>
      <protection locked="0"/>
    </xf>
    <xf numFmtId="0" fontId="63" fillId="0" borderId="0" xfId="1" applyFont="1">
      <alignment vertical="center"/>
    </xf>
    <xf numFmtId="0" fontId="51" fillId="0" borderId="7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176" fontId="44" fillId="0" borderId="4" xfId="0" applyNumberFormat="1" applyFont="1" applyFill="1" applyBorder="1" applyAlignment="1" applyProtection="1">
      <alignment horizontal="right" vertical="center"/>
    </xf>
    <xf numFmtId="176" fontId="44" fillId="0" borderId="6" xfId="0" applyNumberFormat="1" applyFont="1" applyFill="1" applyBorder="1" applyAlignment="1" applyProtection="1">
      <alignment horizontal="right" vertical="center"/>
    </xf>
    <xf numFmtId="0" fontId="6" fillId="0" borderId="7" xfId="0" applyNumberFormat="1" applyFont="1" applyFill="1" applyBorder="1" applyAlignment="1">
      <alignment horizontal="center" vertical="center" shrinkToFit="1"/>
    </xf>
    <xf numFmtId="0" fontId="54" fillId="0" borderId="7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Alignment="1">
      <alignment vertical="center"/>
    </xf>
    <xf numFmtId="0" fontId="55" fillId="0" borderId="0" xfId="0" applyNumberFormat="1" applyFont="1" applyFill="1" applyBorder="1" applyAlignment="1">
      <alignment horizontal="distributed" shrinkToFit="1"/>
    </xf>
    <xf numFmtId="0" fontId="54" fillId="0" borderId="8" xfId="0" applyNumberFormat="1" applyFont="1" applyFill="1" applyBorder="1" applyAlignment="1">
      <alignment horizontal="center" vertical="center"/>
    </xf>
    <xf numFmtId="0" fontId="54" fillId="0" borderId="6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right"/>
    </xf>
    <xf numFmtId="0" fontId="54" fillId="0" borderId="16" xfId="0" applyNumberFormat="1" applyFont="1" applyFill="1" applyBorder="1" applyAlignment="1">
      <alignment horizontal="center" vertical="center"/>
    </xf>
    <xf numFmtId="0" fontId="54" fillId="0" borderId="20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41" fontId="44" fillId="0" borderId="7" xfId="0" applyNumberFormat="1" applyFont="1" applyFill="1" applyBorder="1" applyAlignment="1" applyProtection="1">
      <alignment horizontal="center" vertical="center"/>
    </xf>
    <xf numFmtId="176" fontId="6" fillId="0" borderId="5" xfId="0" applyNumberFormat="1" applyFont="1" applyFill="1" applyBorder="1" applyAlignment="1">
      <alignment horizontal="center"/>
    </xf>
    <xf numFmtId="41" fontId="6" fillId="0" borderId="0" xfId="0" applyNumberFormat="1" applyFont="1" applyFill="1" applyAlignment="1" applyProtection="1">
      <alignment horizontal="center" vertical="center" shrinkToFit="1"/>
    </xf>
    <xf numFmtId="41" fontId="6" fillId="0" borderId="0" xfId="0" applyNumberFormat="1" applyFont="1" applyFill="1" applyAlignment="1">
      <alignment horizontal="center" vertical="center"/>
    </xf>
    <xf numFmtId="41" fontId="6" fillId="0" borderId="0" xfId="0" applyNumberFormat="1" applyFont="1" applyFill="1" applyBorder="1" applyAlignment="1" applyProtection="1">
      <alignment horizontal="center" vertical="center"/>
    </xf>
    <xf numFmtId="41" fontId="6" fillId="0" borderId="0" xfId="0" applyNumberFormat="1" applyFont="1" applyFill="1" applyBorder="1" applyAlignment="1" applyProtection="1">
      <alignment horizontal="center" vertical="center" shrinkToFit="1"/>
    </xf>
    <xf numFmtId="41" fontId="6" fillId="0" borderId="0" xfId="0" applyNumberFormat="1" applyFont="1" applyFill="1" applyBorder="1" applyAlignment="1">
      <alignment horizontal="center" vertical="center" shrinkToFit="1"/>
    </xf>
    <xf numFmtId="41" fontId="6" fillId="0" borderId="0" xfId="0" applyNumberFormat="1" applyFont="1" applyFill="1" applyAlignment="1" applyProtection="1">
      <alignment horizontal="right" vertical="center" shrinkToFit="1"/>
    </xf>
    <xf numFmtId="177" fontId="63" fillId="0" borderId="26" xfId="0" applyNumberFormat="1" applyFont="1" applyFill="1" applyBorder="1" applyAlignment="1">
      <alignment horizontal="left" shrinkToFit="1"/>
    </xf>
    <xf numFmtId="3" fontId="8" fillId="0" borderId="0" xfId="0" applyNumberFormat="1" applyFont="1" applyFill="1" applyBorder="1" applyAlignment="1">
      <alignment horizontal="left" shrinkToFit="1"/>
    </xf>
    <xf numFmtId="0" fontId="54" fillId="0" borderId="19" xfId="0" applyNumberFormat="1" applyFont="1" applyFill="1" applyBorder="1" applyAlignment="1">
      <alignment horizontal="center" vertical="center"/>
    </xf>
    <xf numFmtId="0" fontId="54" fillId="0" borderId="4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12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54" fillId="0" borderId="16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 shrinkToFit="1"/>
    </xf>
    <xf numFmtId="41" fontId="6" fillId="0" borderId="5" xfId="0" quotePrefix="1" applyNumberFormat="1" applyFont="1" applyFill="1" applyBorder="1" applyAlignment="1">
      <alignment horizontal="right" shrinkToFit="1"/>
    </xf>
    <xf numFmtId="0" fontId="6" fillId="0" borderId="5" xfId="0" applyNumberFormat="1" applyFont="1" applyFill="1" applyBorder="1" applyAlignment="1"/>
    <xf numFmtId="41" fontId="69" fillId="0" borderId="0" xfId="0" applyNumberFormat="1" applyFont="1" applyFill="1" applyAlignment="1">
      <alignment vertical="center"/>
    </xf>
    <xf numFmtId="0" fontId="55" fillId="0" borderId="6" xfId="0" applyNumberFormat="1" applyFont="1" applyFill="1" applyBorder="1" applyAlignment="1">
      <alignment horizontal="distributed" vertical="center"/>
    </xf>
    <xf numFmtId="0" fontId="6" fillId="0" borderId="20" xfId="0" applyNumberFormat="1" applyFont="1" applyFill="1" applyBorder="1" applyAlignment="1" applyProtection="1">
      <alignment horizontal="centerContinuous"/>
    </xf>
    <xf numFmtId="0" fontId="54" fillId="0" borderId="6" xfId="0" applyNumberFormat="1" applyFont="1" applyFill="1" applyBorder="1" applyAlignment="1">
      <alignment horizontal="center"/>
    </xf>
    <xf numFmtId="0" fontId="54" fillId="0" borderId="16" xfId="0" applyNumberFormat="1" applyFont="1" applyFill="1" applyBorder="1" applyAlignment="1">
      <alignment horizontal="center" vertical="center" shrinkToFit="1"/>
    </xf>
    <xf numFmtId="176" fontId="24" fillId="0" borderId="0" xfId="0" applyNumberFormat="1" applyFont="1" applyFill="1" applyBorder="1" applyAlignment="1" applyProtection="1">
      <alignment horizontal="right"/>
    </xf>
    <xf numFmtId="176" fontId="7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>
      <alignment horizontal="center" vertical="center"/>
    </xf>
    <xf numFmtId="0" fontId="54" fillId="0" borderId="8" xfId="0" applyNumberFormat="1" applyFont="1" applyFill="1" applyBorder="1" applyAlignment="1">
      <alignment horizontal="center" vertical="center"/>
    </xf>
    <xf numFmtId="0" fontId="54" fillId="0" borderId="4" xfId="0" applyNumberFormat="1" applyFont="1" applyFill="1" applyBorder="1" applyAlignment="1">
      <alignment horizontal="center" vertical="center"/>
    </xf>
    <xf numFmtId="0" fontId="54" fillId="0" borderId="6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0" fillId="0" borderId="0" xfId="0" applyNumberFormat="1" applyFont="1" applyFill="1" applyAlignment="1">
      <alignment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Alignment="1">
      <alignment horizontal="right"/>
    </xf>
    <xf numFmtId="0" fontId="54" fillId="0" borderId="1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41" fontId="6" fillId="0" borderId="0" xfId="0" applyNumberFormat="1" applyFont="1" applyFill="1" applyBorder="1" applyAlignment="1" applyProtection="1">
      <alignment horizontal="right" vertical="center"/>
      <protection locked="0"/>
    </xf>
    <xf numFmtId="41" fontId="6" fillId="0" borderId="0" xfId="0" applyNumberFormat="1" applyFont="1" applyFill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41" fontId="6" fillId="0" borderId="5" xfId="0" applyNumberFormat="1" applyFont="1" applyFill="1" applyBorder="1" applyAlignment="1" applyProtection="1">
      <alignment vertical="center" shrinkToFit="1"/>
      <protection locked="0"/>
    </xf>
    <xf numFmtId="41" fontId="6" fillId="0" borderId="5" xfId="0" applyNumberFormat="1" applyFont="1" applyFill="1" applyBorder="1" applyAlignment="1" applyProtection="1">
      <alignment vertical="center" wrapText="1" shrinkToFit="1"/>
      <protection locked="0"/>
    </xf>
    <xf numFmtId="41" fontId="44" fillId="0" borderId="7" xfId="0" applyNumberFormat="1" applyFont="1" applyFill="1" applyBorder="1" applyAlignment="1" applyProtection="1">
      <alignment horizontal="center" vertical="center"/>
      <protection locked="0"/>
    </xf>
    <xf numFmtId="41" fontId="34" fillId="0" borderId="0" xfId="0" applyNumberFormat="1" applyFont="1" applyFill="1" applyAlignment="1" applyProtection="1">
      <alignment horizontal="center"/>
      <protection locked="0"/>
    </xf>
    <xf numFmtId="41" fontId="34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Border="1" applyAlignment="1">
      <alignment horizontal="right" vertical="center" wrapText="1"/>
    </xf>
    <xf numFmtId="0" fontId="34" fillId="0" borderId="0" xfId="0" applyFont="1" applyBorder="1" applyAlignment="1">
      <alignment horizontal="right"/>
    </xf>
    <xf numFmtId="0" fontId="43" fillId="0" borderId="0" xfId="0" applyNumberFormat="1" applyFont="1" applyFill="1" applyBorder="1" applyAlignment="1">
      <alignment horizontal="right"/>
    </xf>
    <xf numFmtId="0" fontId="54" fillId="0" borderId="0" xfId="0" applyNumberFormat="1" applyFont="1" applyFill="1" applyBorder="1" applyAlignment="1">
      <alignment horizontal="distributed" shrinkToFit="1"/>
    </xf>
    <xf numFmtId="0" fontId="54" fillId="0" borderId="7" xfId="0" applyNumberFormat="1" applyFont="1" applyFill="1" applyBorder="1" applyAlignment="1">
      <alignment horizontal="distributed" shrinkToFit="1"/>
    </xf>
    <xf numFmtId="0" fontId="55" fillId="0" borderId="0" xfId="0" applyNumberFormat="1" applyFont="1" applyFill="1" applyBorder="1" applyAlignment="1">
      <alignment horizontal="distributed" shrinkToFit="1"/>
    </xf>
    <xf numFmtId="0" fontId="55" fillId="0" borderId="7" xfId="0" applyNumberFormat="1" applyFont="1" applyFill="1" applyBorder="1" applyAlignment="1">
      <alignment horizontal="distributed" shrinkToFit="1"/>
    </xf>
    <xf numFmtId="0" fontId="54" fillId="0" borderId="7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12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54" fillId="0" borderId="9" xfId="0" applyNumberFormat="1" applyFont="1" applyFill="1" applyBorder="1" applyAlignment="1">
      <alignment horizontal="center" vertical="center" shrinkToFit="1"/>
    </xf>
    <xf numFmtId="0" fontId="54" fillId="0" borderId="8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 applyProtection="1">
      <alignment horizontal="center" vertical="center" shrinkToFit="1"/>
    </xf>
    <xf numFmtId="0" fontId="6" fillId="0" borderId="4" xfId="0" applyNumberFormat="1" applyFont="1" applyFill="1" applyBorder="1" applyAlignment="1">
      <alignment horizontal="center" vertical="center" shrinkToFit="1"/>
    </xf>
    <xf numFmtId="41" fontId="63" fillId="0" borderId="0" xfId="0" applyNumberFormat="1" applyFont="1" applyFill="1" applyBorder="1" applyAlignment="1" applyProtection="1">
      <alignment horizontal="right" shrinkToFit="1"/>
      <protection locked="0"/>
    </xf>
    <xf numFmtId="178" fontId="63" fillId="0" borderId="0" xfId="0" applyNumberFormat="1" applyFont="1" applyFill="1" applyBorder="1" applyAlignment="1">
      <alignment horizontal="right" shrinkToFit="1"/>
    </xf>
    <xf numFmtId="41" fontId="63" fillId="0" borderId="0" xfId="0" quotePrefix="1" applyNumberFormat="1" applyFont="1" applyFill="1" applyBorder="1" applyAlignment="1" applyProtection="1">
      <alignment horizontal="right" shrinkToFit="1"/>
      <protection locked="0"/>
    </xf>
    <xf numFmtId="190" fontId="70" fillId="0" borderId="0" xfId="0" applyNumberFormat="1" applyFont="1" applyAlignment="1">
      <alignment horizontal="right" vertical="center"/>
    </xf>
    <xf numFmtId="0" fontId="70" fillId="0" borderId="0" xfId="0" applyFont="1" applyAlignment="1">
      <alignment vertical="center"/>
    </xf>
    <xf numFmtId="0" fontId="54" fillId="0" borderId="6" xfId="0" applyNumberFormat="1" applyFont="1" applyFill="1" applyBorder="1" applyAlignment="1">
      <alignment horizontal="center" vertical="center"/>
    </xf>
    <xf numFmtId="0" fontId="54" fillId="0" borderId="8" xfId="0" applyNumberFormat="1" applyFont="1" applyFill="1" applyBorder="1" applyAlignment="1">
      <alignment horizontal="center" vertical="center"/>
    </xf>
    <xf numFmtId="0" fontId="34" fillId="0" borderId="4" xfId="0" applyNumberFormat="1" applyFont="1" applyFill="1" applyBorder="1" applyAlignment="1">
      <alignment horizontal="center" vertical="center"/>
    </xf>
    <xf numFmtId="0" fontId="54" fillId="0" borderId="20" xfId="0" applyNumberFormat="1" applyFont="1" applyFill="1" applyBorder="1" applyAlignment="1">
      <alignment horizontal="center" vertical="center"/>
    </xf>
    <xf numFmtId="0" fontId="34" fillId="0" borderId="5" xfId="0" applyNumberFormat="1" applyFont="1" applyFill="1" applyBorder="1" applyAlignment="1">
      <alignment horizontal="center" vertical="center"/>
    </xf>
    <xf numFmtId="0" fontId="34" fillId="0" borderId="7" xfId="0" applyNumberFormat="1" applyFont="1" applyFill="1" applyBorder="1" applyAlignment="1">
      <alignment horizontal="center" vertical="center"/>
    </xf>
    <xf numFmtId="0" fontId="54" fillId="0" borderId="20" xfId="0" applyNumberFormat="1" applyFont="1" applyFill="1" applyBorder="1" applyAlignment="1">
      <alignment horizontal="center" vertical="center" wrapText="1"/>
    </xf>
    <xf numFmtId="0" fontId="54" fillId="0" borderId="7" xfId="0" applyNumberFormat="1" applyFont="1" applyFill="1" applyBorder="1" applyAlignment="1">
      <alignment horizontal="distributed" shrinkToFit="1"/>
    </xf>
    <xf numFmtId="190" fontId="70" fillId="0" borderId="0" xfId="0" applyNumberFormat="1" applyFont="1" applyBorder="1" applyAlignment="1">
      <alignment horizontal="right" vertical="center"/>
    </xf>
    <xf numFmtId="0" fontId="70" fillId="0" borderId="0" xfId="0" applyFont="1" applyBorder="1" applyAlignment="1">
      <alignment vertical="center"/>
    </xf>
    <xf numFmtId="190" fontId="70" fillId="0" borderId="4" xfId="0" applyNumberFormat="1" applyFont="1" applyBorder="1" applyAlignment="1">
      <alignment horizontal="right" vertical="center"/>
    </xf>
    <xf numFmtId="0" fontId="70" fillId="0" borderId="4" xfId="0" applyFont="1" applyBorder="1" applyAlignment="1">
      <alignment vertical="center"/>
    </xf>
    <xf numFmtId="0" fontId="53" fillId="0" borderId="0" xfId="0" applyNumberFormat="1" applyFont="1" applyAlignment="1">
      <alignment horizontal="center" wrapText="1"/>
    </xf>
    <xf numFmtId="0" fontId="52" fillId="0" borderId="0" xfId="0" applyNumberFormat="1" applyFont="1" applyAlignment="1">
      <alignment wrapText="1"/>
    </xf>
    <xf numFmtId="0" fontId="54" fillId="0" borderId="5" xfId="0" applyNumberFormat="1" applyFont="1" applyFill="1" applyBorder="1" applyAlignment="1">
      <alignment horizontal="center" vertical="center" shrinkToFit="1"/>
    </xf>
    <xf numFmtId="0" fontId="54" fillId="0" borderId="0" xfId="0" applyNumberFormat="1" applyFont="1" applyFill="1" applyAlignment="1">
      <alignment vertical="center" shrinkToFit="1"/>
    </xf>
    <xf numFmtId="0" fontId="54" fillId="0" borderId="7" xfId="0" applyNumberFormat="1" applyFont="1" applyFill="1" applyBorder="1" applyAlignment="1">
      <alignment vertical="center" shrinkToFit="1"/>
    </xf>
    <xf numFmtId="0" fontId="6" fillId="0" borderId="0" xfId="0" applyNumberFormat="1" applyFont="1" applyFill="1" applyBorder="1" applyAlignment="1">
      <alignment horizontal="center" vertical="center"/>
    </xf>
    <xf numFmtId="0" fontId="43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 applyProtection="1">
      <alignment horizontal="center" vertical="center" shrinkToFit="1"/>
    </xf>
    <xf numFmtId="0" fontId="6" fillId="0" borderId="7" xfId="0" applyNumberFormat="1" applyFont="1" applyFill="1" applyBorder="1" applyAlignment="1" applyProtection="1">
      <alignment horizontal="center" vertical="center" shrinkToFit="1"/>
    </xf>
    <xf numFmtId="0" fontId="54" fillId="0" borderId="19" xfId="0" applyNumberFormat="1" applyFont="1" applyFill="1" applyBorder="1" applyAlignment="1">
      <alignment horizontal="center" vertical="center"/>
    </xf>
    <xf numFmtId="0" fontId="54" fillId="0" borderId="8" xfId="0" applyNumberFormat="1" applyFont="1" applyFill="1" applyBorder="1" applyAlignment="1">
      <alignment horizontal="center" vertical="center"/>
    </xf>
    <xf numFmtId="0" fontId="54" fillId="0" borderId="9" xfId="0" applyNumberFormat="1" applyFont="1" applyFill="1" applyBorder="1" applyAlignment="1">
      <alignment horizontal="center" vertical="center" shrinkToFit="1"/>
    </xf>
    <xf numFmtId="0" fontId="54" fillId="0" borderId="8" xfId="0" applyNumberFormat="1" applyFont="1" applyFill="1" applyBorder="1" applyAlignment="1">
      <alignment horizontal="center" vertical="center" shrinkToFit="1"/>
    </xf>
    <xf numFmtId="0" fontId="54" fillId="0" borderId="14" xfId="0" applyNumberFormat="1" applyFont="1" applyFill="1" applyBorder="1" applyAlignment="1">
      <alignment horizontal="center" vertical="center" shrinkToFit="1"/>
    </xf>
    <xf numFmtId="0" fontId="54" fillId="0" borderId="11" xfId="0" applyNumberFormat="1" applyFont="1" applyFill="1" applyBorder="1" applyAlignment="1">
      <alignment horizontal="center" vertical="center" shrinkToFit="1"/>
    </xf>
    <xf numFmtId="0" fontId="55" fillId="0" borderId="11" xfId="0" applyNumberFormat="1" applyFont="1" applyFill="1" applyBorder="1" applyAlignment="1">
      <alignment horizontal="center" vertical="center" shrinkToFit="1"/>
    </xf>
    <xf numFmtId="0" fontId="55" fillId="0" borderId="10" xfId="0" applyNumberFormat="1" applyFont="1" applyFill="1" applyBorder="1" applyAlignment="1">
      <alignment horizontal="center" vertical="center" shrinkToFit="1"/>
    </xf>
    <xf numFmtId="0" fontId="54" fillId="0" borderId="7" xfId="0" applyNumberFormat="1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54" fillId="0" borderId="4" xfId="0" applyNumberFormat="1" applyFont="1" applyFill="1" applyBorder="1" applyAlignment="1">
      <alignment horizontal="center" vertical="center"/>
    </xf>
    <xf numFmtId="0" fontId="54" fillId="0" borderId="6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6" fillId="0" borderId="18" xfId="0" applyNumberFormat="1" applyFont="1" applyFill="1" applyBorder="1" applyAlignment="1" applyProtection="1">
      <alignment horizontal="center" vertical="center" shrinkToFit="1"/>
    </xf>
    <xf numFmtId="0" fontId="6" fillId="0" borderId="20" xfId="0" applyNumberFormat="1" applyFont="1" applyFill="1" applyBorder="1" applyAlignment="1" applyProtection="1">
      <alignment horizontal="center" vertical="center" shrinkToFit="1"/>
    </xf>
    <xf numFmtId="0" fontId="54" fillId="0" borderId="0" xfId="0" applyNumberFormat="1" applyFont="1" applyFill="1" applyBorder="1" applyAlignment="1">
      <alignment horizontal="distributed" shrinkToFit="1"/>
    </xf>
    <xf numFmtId="0" fontId="54" fillId="0" borderId="7" xfId="0" applyNumberFormat="1" applyFont="1" applyFill="1" applyBorder="1" applyAlignment="1">
      <alignment horizontal="distributed" shrinkToFit="1"/>
    </xf>
    <xf numFmtId="0" fontId="7" fillId="0" borderId="0" xfId="0" applyNumberFormat="1" applyFont="1" applyFill="1" applyBorder="1" applyAlignment="1" applyProtection="1">
      <alignment horizontal="center" vertical="center" shrinkToFit="1"/>
    </xf>
    <xf numFmtId="0" fontId="7" fillId="0" borderId="7" xfId="0" applyNumberFormat="1" applyFont="1" applyFill="1" applyBorder="1" applyAlignment="1" applyProtection="1">
      <alignment horizontal="center" vertical="center" shrinkToFit="1"/>
    </xf>
    <xf numFmtId="0" fontId="42" fillId="0" borderId="18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6" fillId="0" borderId="11" xfId="0" applyNumberFormat="1" applyFon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19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54" fillId="0" borderId="14" xfId="0" applyNumberFormat="1" applyFont="1" applyFill="1" applyBorder="1" applyAlignment="1">
      <alignment horizontal="center" vertical="center"/>
    </xf>
    <xf numFmtId="0" fontId="54" fillId="0" borderId="11" xfId="0" applyNumberFormat="1" applyFont="1" applyFill="1" applyBorder="1" applyAlignment="1">
      <alignment horizontal="center" vertical="center"/>
    </xf>
    <xf numFmtId="0" fontId="42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2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55" fillId="0" borderId="18" xfId="0" applyNumberFormat="1" applyFont="1" applyFill="1" applyBorder="1" applyAlignment="1">
      <alignment horizontal="distributed" shrinkToFit="1"/>
    </xf>
    <xf numFmtId="0" fontId="55" fillId="0" borderId="20" xfId="0" applyNumberFormat="1" applyFont="1" applyFill="1" applyBorder="1" applyAlignment="1">
      <alignment horizontal="distributed" shrinkToFit="1"/>
    </xf>
    <xf numFmtId="0" fontId="55" fillId="0" borderId="0" xfId="0" applyNumberFormat="1" applyFont="1" applyFill="1" applyBorder="1" applyAlignment="1">
      <alignment horizontal="distributed" shrinkToFit="1"/>
    </xf>
    <xf numFmtId="0" fontId="55" fillId="0" borderId="7" xfId="0" applyNumberFormat="1" applyFont="1" applyFill="1" applyBorder="1" applyAlignment="1">
      <alignment horizontal="distributed" shrinkToFit="1"/>
    </xf>
    <xf numFmtId="0" fontId="6" fillId="0" borderId="12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 shrinkToFit="1"/>
    </xf>
    <xf numFmtId="0" fontId="0" fillId="0" borderId="0" xfId="0" applyNumberFormat="1" applyFill="1" applyAlignment="1">
      <alignment vertical="center" shrinkToFit="1"/>
    </xf>
    <xf numFmtId="0" fontId="54" fillId="0" borderId="9" xfId="0" applyNumberFormat="1" applyFont="1" applyFill="1" applyBorder="1" applyAlignment="1">
      <alignment horizontal="center" vertical="center"/>
    </xf>
    <xf numFmtId="0" fontId="0" fillId="0" borderId="11" xfId="0" applyNumberFormat="1" applyFill="1" applyBorder="1" applyAlignment="1">
      <alignment vertical="center"/>
    </xf>
    <xf numFmtId="0" fontId="0" fillId="0" borderId="10" xfId="0" applyNumberFormat="1" applyFill="1" applyBorder="1" applyAlignment="1">
      <alignment vertical="center"/>
    </xf>
    <xf numFmtId="0" fontId="6" fillId="0" borderId="1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2" fillId="0" borderId="0" xfId="0" applyNumberFormat="1" applyFont="1" applyFill="1" applyBorder="1" applyAlignment="1">
      <alignment horizontal="left"/>
    </xf>
    <xf numFmtId="0" fontId="0" fillId="0" borderId="6" xfId="0" applyNumberFormat="1" applyFont="1" applyFill="1" applyBorder="1" applyAlignment="1">
      <alignment horizontal="center" vertical="center" shrinkToFit="1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34" fillId="0" borderId="12" xfId="0" applyNumberFormat="1" applyFont="1" applyFill="1" applyBorder="1" applyAlignment="1">
      <alignment horizontal="center" vertical="center"/>
    </xf>
    <xf numFmtId="0" fontId="34" fillId="0" borderId="4" xfId="0" applyNumberFormat="1" applyFont="1" applyFill="1" applyBorder="1" applyAlignment="1">
      <alignment horizontal="center" vertical="center"/>
    </xf>
    <xf numFmtId="0" fontId="34" fillId="0" borderId="6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right"/>
    </xf>
    <xf numFmtId="0" fontId="2" fillId="0" borderId="18" xfId="0" applyNumberFormat="1" applyFont="1" applyFill="1" applyBorder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54" fillId="0" borderId="19" xfId="0" applyNumberFormat="1" applyFont="1" applyFill="1" applyBorder="1" applyAlignment="1">
      <alignment horizontal="center" vertical="center" shrinkToFit="1"/>
    </xf>
    <xf numFmtId="0" fontId="54" fillId="0" borderId="9" xfId="0" applyNumberFormat="1" applyFont="1" applyFill="1" applyBorder="1" applyAlignment="1">
      <alignment horizontal="center" vertical="center" wrapText="1"/>
    </xf>
    <xf numFmtId="0" fontId="54" fillId="0" borderId="19" xfId="0" applyNumberFormat="1" applyFont="1" applyFill="1" applyBorder="1" applyAlignment="1">
      <alignment horizontal="center" vertical="center" wrapText="1"/>
    </xf>
    <xf numFmtId="0" fontId="54" fillId="0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54" fillId="0" borderId="16" xfId="0" applyNumberFormat="1" applyFont="1" applyFill="1" applyBorder="1" applyAlignment="1">
      <alignment horizontal="center" vertical="center"/>
    </xf>
    <xf numFmtId="0" fontId="54" fillId="0" borderId="18" xfId="0" applyNumberFormat="1" applyFont="1" applyFill="1" applyBorder="1" applyAlignment="1">
      <alignment horizontal="center" vertical="center"/>
    </xf>
    <xf numFmtId="0" fontId="54" fillId="0" borderId="20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54" fillId="0" borderId="10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NumberForma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21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1" xfId="0" applyNumberFormat="1" applyFont="1" applyFill="1" applyBorder="1" applyAlignment="1" applyProtection="1">
      <alignment horizontal="center" vertical="center" wrapText="1"/>
    </xf>
    <xf numFmtId="0" fontId="6" fillId="0" borderId="15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8" xfId="0" applyNumberFormat="1" applyFont="1" applyFill="1" applyBorder="1" applyAlignment="1" applyProtection="1">
      <alignment horizontal="center" vertical="center" wrapText="1"/>
    </xf>
    <xf numFmtId="0" fontId="6" fillId="0" borderId="15" xfId="0" applyNumberFormat="1" applyFont="1" applyFill="1" applyBorder="1" applyAlignment="1" applyProtection="1">
      <alignment horizontal="center" vertical="center"/>
    </xf>
    <xf numFmtId="0" fontId="6" fillId="0" borderId="9" xfId="0" applyNumberFormat="1" applyFont="1" applyFill="1" applyBorder="1" applyAlignment="1" applyProtection="1">
      <alignment horizontal="center" vertical="center" wrapText="1"/>
    </xf>
    <xf numFmtId="0" fontId="0" fillId="0" borderId="19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6" fillId="0" borderId="16" xfId="0" applyNumberFormat="1" applyFont="1" applyFill="1" applyBorder="1" applyAlignment="1" applyProtection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16" xfId="0" applyNumberFormat="1" applyFont="1" applyFill="1" applyBorder="1" applyAlignment="1" applyProtection="1">
      <alignment horizontal="center" vertical="center"/>
    </xf>
    <xf numFmtId="0" fontId="6" fillId="0" borderId="5" xfId="0" applyNumberFormat="1" applyFont="1" applyFill="1" applyBorder="1" applyAlignment="1" applyProtection="1">
      <alignment horizontal="center" vertical="center"/>
    </xf>
    <xf numFmtId="0" fontId="6" fillId="0" borderId="23" xfId="0" applyNumberFormat="1" applyFont="1" applyFill="1" applyBorder="1" applyAlignment="1" applyProtection="1">
      <alignment horizontal="center" vertical="center" wrapText="1"/>
    </xf>
    <xf numFmtId="0" fontId="6" fillId="0" borderId="22" xfId="0" applyNumberFormat="1" applyFont="1" applyFill="1" applyBorder="1" applyAlignment="1" applyProtection="1">
      <alignment horizontal="center" vertical="center" wrapText="1"/>
    </xf>
    <xf numFmtId="0" fontId="6" fillId="0" borderId="9" xfId="0" applyNumberFormat="1" applyFont="1" applyFill="1" applyBorder="1" applyAlignment="1" applyProtection="1">
      <alignment horizontal="center" vertical="center"/>
    </xf>
    <xf numFmtId="0" fontId="6" fillId="0" borderId="19" xfId="0" applyNumberFormat="1" applyFont="1" applyFill="1" applyBorder="1" applyAlignment="1" applyProtection="1">
      <alignment horizontal="center" vertical="center"/>
    </xf>
    <xf numFmtId="0" fontId="6" fillId="0" borderId="12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6" fillId="0" borderId="17" xfId="0" applyNumberFormat="1" applyFont="1" applyFill="1" applyBorder="1" applyAlignment="1" applyProtection="1">
      <alignment horizontal="center" vertical="center" wrapText="1"/>
    </xf>
    <xf numFmtId="0" fontId="6" fillId="0" borderId="19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horizontal="center" vertical="center" wrapText="1"/>
    </xf>
    <xf numFmtId="0" fontId="34" fillId="0" borderId="8" xfId="0" applyNumberFormat="1" applyFont="1" applyFill="1" applyBorder="1" applyAlignment="1">
      <alignment horizontal="center" vertical="center"/>
    </xf>
    <xf numFmtId="0" fontId="54" fillId="0" borderId="18" xfId="0" applyNumberFormat="1" applyFont="1" applyFill="1" applyBorder="1" applyAlignment="1">
      <alignment horizontal="center" vertical="center" wrapText="1"/>
    </xf>
    <xf numFmtId="0" fontId="34" fillId="0" borderId="0" xfId="0" applyNumberFormat="1" applyFont="1" applyFill="1" applyBorder="1" applyAlignment="1">
      <alignment horizontal="center" vertical="center" wrapText="1"/>
    </xf>
    <xf numFmtId="0" fontId="34" fillId="0" borderId="4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Fill="1" applyBorder="1" applyAlignment="1">
      <alignment horizontal="center" vertical="center" wrapText="1"/>
    </xf>
    <xf numFmtId="0" fontId="2" fillId="0" borderId="19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54" fillId="0" borderId="16" xfId="0" applyNumberFormat="1" applyFont="1" applyFill="1" applyBorder="1" applyAlignment="1">
      <alignment horizontal="center" vertical="center" wrapText="1"/>
    </xf>
    <xf numFmtId="0" fontId="54" fillId="0" borderId="20" xfId="0" applyNumberFormat="1" applyFont="1" applyFill="1" applyBorder="1" applyAlignment="1">
      <alignment horizontal="center" vertical="center" wrapText="1"/>
    </xf>
    <xf numFmtId="0" fontId="34" fillId="0" borderId="5" xfId="0" applyNumberFormat="1" applyFont="1" applyFill="1" applyBorder="1" applyAlignment="1">
      <alignment horizontal="center" vertical="center" wrapText="1"/>
    </xf>
    <xf numFmtId="0" fontId="34" fillId="0" borderId="7" xfId="0" applyNumberFormat="1" applyFont="1" applyFill="1" applyBorder="1" applyAlignment="1">
      <alignment horizontal="center" vertical="center" wrapText="1"/>
    </xf>
    <xf numFmtId="0" fontId="34" fillId="0" borderId="5" xfId="0" applyNumberFormat="1" applyFont="1" applyFill="1" applyBorder="1" applyAlignment="1">
      <alignment horizontal="center" vertical="center"/>
    </xf>
    <xf numFmtId="0" fontId="34" fillId="0" borderId="7" xfId="0" applyNumberFormat="1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54" fillId="0" borderId="5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 shrinkToFit="1"/>
    </xf>
    <xf numFmtId="0" fontId="5" fillId="0" borderId="14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</cellXfs>
  <cellStyles count="5">
    <cellStyle name="표준" xfId="0" builtinId="0"/>
    <cellStyle name="표준 11 3 2 2 5" xfId="2"/>
    <cellStyle name="표준 2" xfId="3"/>
    <cellStyle name="표준 3" xfId="1"/>
    <cellStyle name="표준 4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3" zoomScaleSheetLayoutView="4" workbookViewId="0"/>
  </sheetViews>
  <sheetFormatPr defaultRowHeight="12"/>
  <sheetData/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G29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0.5703125" style="77" customWidth="1"/>
    <col min="2" max="15" width="6.85546875" style="77" customWidth="1"/>
    <col min="16" max="27" width="7.140625" style="77" customWidth="1"/>
    <col min="28" max="28" width="20.85546875" style="308" customWidth="1"/>
    <col min="29" max="16384" width="9.140625" style="77"/>
  </cols>
  <sheetData>
    <row r="1" spans="1:28" s="313" customFormat="1" ht="24.95" customHeight="1">
      <c r="A1" s="313" t="s">
        <v>770</v>
      </c>
      <c r="B1" s="104"/>
      <c r="C1" s="104"/>
      <c r="D1" s="104"/>
      <c r="E1" s="105"/>
      <c r="W1" s="104"/>
      <c r="X1" s="104"/>
      <c r="Z1" s="104"/>
      <c r="AA1" s="104"/>
      <c r="AB1" s="601" t="s">
        <v>771</v>
      </c>
    </row>
    <row r="2" spans="1:28" s="446" customFormat="1" ht="24.95" customHeight="1">
      <c r="A2" s="101" t="s">
        <v>1291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572"/>
      <c r="P2" s="310" t="s">
        <v>8</v>
      </c>
      <c r="Q2" s="79"/>
      <c r="R2" s="79"/>
      <c r="S2" s="79"/>
      <c r="T2" s="79"/>
      <c r="U2" s="79"/>
      <c r="V2" s="79"/>
      <c r="W2" s="100"/>
      <c r="X2" s="100"/>
      <c r="Y2" s="573"/>
      <c r="Z2" s="100"/>
      <c r="AA2" s="100"/>
      <c r="AB2" s="67"/>
    </row>
    <row r="3" spans="1:28" s="126" customFormat="1" ht="23.1" customHeight="1">
      <c r="A3" s="117"/>
      <c r="B3" s="127"/>
      <c r="C3" s="127"/>
      <c r="D3" s="127"/>
      <c r="E3" s="127"/>
      <c r="F3" s="127"/>
      <c r="G3" s="574"/>
      <c r="H3" s="127"/>
      <c r="I3" s="127"/>
      <c r="J3" s="127"/>
      <c r="K3" s="127"/>
      <c r="L3" s="127"/>
      <c r="M3" s="127"/>
      <c r="N3" s="127"/>
      <c r="O3" s="127"/>
      <c r="P3" s="574"/>
      <c r="Q3" s="127"/>
      <c r="R3" s="575"/>
      <c r="S3" s="127"/>
      <c r="T3" s="127"/>
      <c r="U3" s="127"/>
      <c r="V3" s="127"/>
      <c r="W3" s="127"/>
      <c r="X3" s="127"/>
      <c r="Y3" s="127"/>
      <c r="Z3" s="127"/>
      <c r="AA3" s="127"/>
      <c r="AB3" s="311"/>
    </row>
    <row r="4" spans="1:28" s="350" customFormat="1" ht="15" customHeight="1" thickBot="1">
      <c r="A4" s="350" t="s">
        <v>961</v>
      </c>
      <c r="AB4" s="390" t="s">
        <v>962</v>
      </c>
    </row>
    <row r="5" spans="1:28" s="243" customFormat="1" ht="17.25" customHeight="1">
      <c r="A5" s="375" t="s">
        <v>421</v>
      </c>
      <c r="B5" s="370" t="s">
        <v>854</v>
      </c>
      <c r="C5" s="576"/>
      <c r="D5" s="616"/>
      <c r="E5" s="375" t="s">
        <v>288</v>
      </c>
      <c r="F5" s="375" t="s">
        <v>141</v>
      </c>
      <c r="G5" s="375" t="s">
        <v>257</v>
      </c>
      <c r="H5" s="534" t="s">
        <v>862</v>
      </c>
      <c r="I5" s="534"/>
      <c r="J5" s="534"/>
      <c r="K5" s="577"/>
      <c r="L5" s="577"/>
      <c r="M5" s="577"/>
      <c r="N5" s="577"/>
      <c r="O5" s="577"/>
      <c r="P5" s="578" t="s">
        <v>566</v>
      </c>
      <c r="Q5" s="578"/>
      <c r="R5" s="578"/>
      <c r="S5" s="578"/>
      <c r="T5" s="578"/>
      <c r="U5" s="579"/>
      <c r="V5" s="998" t="s">
        <v>1027</v>
      </c>
      <c r="W5" s="1062"/>
      <c r="X5" s="999"/>
      <c r="Y5" s="1063" t="s">
        <v>1028</v>
      </c>
      <c r="Z5" s="1064"/>
      <c r="AA5" s="1065"/>
      <c r="AB5" s="45" t="s">
        <v>523</v>
      </c>
    </row>
    <row r="6" spans="1:28" s="243" customFormat="1" ht="17.25" customHeight="1">
      <c r="A6" s="221"/>
      <c r="B6" s="377"/>
      <c r="C6" s="222" t="s">
        <v>256</v>
      </c>
      <c r="D6" s="222" t="s">
        <v>157</v>
      </c>
      <c r="E6" s="222"/>
      <c r="F6" s="222"/>
      <c r="G6" s="222"/>
      <c r="H6" s="596" t="s">
        <v>205</v>
      </c>
      <c r="I6" s="598"/>
      <c r="J6" s="597"/>
      <c r="K6" s="377" t="s">
        <v>838</v>
      </c>
      <c r="L6" s="377" t="s">
        <v>839</v>
      </c>
      <c r="M6" s="377" t="s">
        <v>852</v>
      </c>
      <c r="N6" s="377" t="s">
        <v>841</v>
      </c>
      <c r="O6" s="492" t="s">
        <v>842</v>
      </c>
      <c r="P6" s="491" t="s">
        <v>843</v>
      </c>
      <c r="Q6" s="377" t="s">
        <v>844</v>
      </c>
      <c r="R6" s="377" t="s">
        <v>845</v>
      </c>
      <c r="S6" s="377" t="s">
        <v>846</v>
      </c>
      <c r="T6" s="221" t="s">
        <v>277</v>
      </c>
      <c r="U6" s="221" t="s">
        <v>136</v>
      </c>
      <c r="V6" s="317" t="s">
        <v>1031</v>
      </c>
      <c r="W6" s="226" t="s">
        <v>256</v>
      </c>
      <c r="X6" s="224" t="s">
        <v>157</v>
      </c>
      <c r="Y6" s="580"/>
      <c r="Z6" s="226" t="s">
        <v>256</v>
      </c>
      <c r="AA6" s="224" t="s">
        <v>157</v>
      </c>
      <c r="AB6" s="602"/>
    </row>
    <row r="7" spans="1:28" s="243" customFormat="1" ht="17.25" customHeight="1">
      <c r="A7" s="221"/>
      <c r="B7" s="377"/>
      <c r="C7" s="377"/>
      <c r="D7" s="377"/>
      <c r="E7" s="377"/>
      <c r="F7" s="377"/>
      <c r="G7" s="377"/>
      <c r="H7" s="471"/>
      <c r="I7" s="222" t="s">
        <v>256</v>
      </c>
      <c r="J7" s="222" t="s">
        <v>157</v>
      </c>
      <c r="K7" s="377"/>
      <c r="L7" s="377"/>
      <c r="M7" s="377"/>
      <c r="N7" s="377"/>
      <c r="O7" s="376"/>
      <c r="P7" s="377"/>
      <c r="Q7" s="377"/>
      <c r="R7" s="377"/>
      <c r="S7" s="377"/>
      <c r="T7" s="377"/>
      <c r="U7" s="377"/>
      <c r="V7" s="403" t="s">
        <v>1032</v>
      </c>
      <c r="W7" s="377"/>
      <c r="X7" s="377"/>
      <c r="Y7" s="581"/>
      <c r="Z7" s="377"/>
      <c r="AA7" s="377"/>
      <c r="AB7" s="602"/>
    </row>
    <row r="8" spans="1:28" s="243" customFormat="1" ht="17.25" customHeight="1">
      <c r="A8" s="221"/>
      <c r="B8" s="377"/>
      <c r="C8" s="377"/>
      <c r="D8" s="377"/>
      <c r="E8" s="312"/>
      <c r="F8" s="403"/>
      <c r="G8" s="403"/>
      <c r="H8" s="471"/>
      <c r="I8" s="377"/>
      <c r="J8" s="377"/>
      <c r="K8" s="377" t="s">
        <v>172</v>
      </c>
      <c r="L8" s="377" t="s">
        <v>160</v>
      </c>
      <c r="M8" s="377" t="s">
        <v>121</v>
      </c>
      <c r="N8" s="377" t="s">
        <v>151</v>
      </c>
      <c r="O8" s="369" t="s">
        <v>181</v>
      </c>
      <c r="P8" s="377" t="s">
        <v>278</v>
      </c>
      <c r="Q8" s="471" t="s">
        <v>161</v>
      </c>
      <c r="R8" s="377" t="s">
        <v>137</v>
      </c>
      <c r="S8" s="377" t="s">
        <v>174</v>
      </c>
      <c r="T8" s="377"/>
      <c r="U8" s="377"/>
      <c r="V8" s="403" t="s">
        <v>1033</v>
      </c>
      <c r="W8" s="377"/>
      <c r="X8" s="377"/>
      <c r="Y8" s="581" t="s">
        <v>1029</v>
      </c>
      <c r="Z8" s="377"/>
      <c r="AA8" s="377"/>
      <c r="AB8" s="433"/>
    </row>
    <row r="9" spans="1:28" s="243" customFormat="1" ht="17.25" customHeight="1">
      <c r="A9" s="408" t="s">
        <v>349</v>
      </c>
      <c r="B9" s="410" t="s">
        <v>538</v>
      </c>
      <c r="C9" s="410" t="s">
        <v>806</v>
      </c>
      <c r="D9" s="410" t="s">
        <v>519</v>
      </c>
      <c r="E9" s="154" t="s">
        <v>1025</v>
      </c>
      <c r="F9" s="410" t="s">
        <v>1026</v>
      </c>
      <c r="G9" s="410" t="s">
        <v>381</v>
      </c>
      <c r="H9" s="410" t="s">
        <v>538</v>
      </c>
      <c r="I9" s="410" t="s">
        <v>806</v>
      </c>
      <c r="J9" s="410" t="s">
        <v>519</v>
      </c>
      <c r="K9" s="410" t="s">
        <v>458</v>
      </c>
      <c r="L9" s="410" t="s">
        <v>458</v>
      </c>
      <c r="M9" s="410" t="s">
        <v>458</v>
      </c>
      <c r="N9" s="410" t="s">
        <v>458</v>
      </c>
      <c r="O9" s="42" t="s">
        <v>458</v>
      </c>
      <c r="P9" s="410" t="s">
        <v>458</v>
      </c>
      <c r="Q9" s="410" t="s">
        <v>458</v>
      </c>
      <c r="R9" s="410" t="s">
        <v>458</v>
      </c>
      <c r="S9" s="410" t="s">
        <v>458</v>
      </c>
      <c r="T9" s="410" t="s">
        <v>617</v>
      </c>
      <c r="U9" s="410" t="s">
        <v>631</v>
      </c>
      <c r="V9" s="410" t="s">
        <v>1034</v>
      </c>
      <c r="W9" s="410" t="s">
        <v>806</v>
      </c>
      <c r="X9" s="410" t="s">
        <v>519</v>
      </c>
      <c r="Y9" s="154" t="s">
        <v>1030</v>
      </c>
      <c r="Z9" s="410" t="s">
        <v>806</v>
      </c>
      <c r="AA9" s="410" t="s">
        <v>519</v>
      </c>
      <c r="AB9" s="582" t="s">
        <v>29</v>
      </c>
    </row>
    <row r="10" spans="1:28" s="244" customFormat="1" ht="33.950000000000003" customHeight="1">
      <c r="A10" s="476">
        <v>2015</v>
      </c>
      <c r="B10" s="245">
        <v>836</v>
      </c>
      <c r="C10" s="245">
        <v>709</v>
      </c>
      <c r="D10" s="245">
        <v>127</v>
      </c>
      <c r="E10" s="245">
        <v>0</v>
      </c>
      <c r="F10" s="245">
        <v>6</v>
      </c>
      <c r="G10" s="245">
        <v>48</v>
      </c>
      <c r="H10" s="245">
        <v>768</v>
      </c>
      <c r="I10" s="245">
        <v>650</v>
      </c>
      <c r="J10" s="245">
        <v>118</v>
      </c>
      <c r="K10" s="245">
        <v>0</v>
      </c>
      <c r="L10" s="245">
        <v>1</v>
      </c>
      <c r="M10" s="245">
        <v>10</v>
      </c>
      <c r="N10" s="245">
        <v>71</v>
      </c>
      <c r="O10" s="245">
        <v>228</v>
      </c>
      <c r="P10" s="245">
        <v>236</v>
      </c>
      <c r="Q10" s="245">
        <v>88</v>
      </c>
      <c r="R10" s="245">
        <v>27</v>
      </c>
      <c r="S10" s="245">
        <v>63</v>
      </c>
      <c r="T10" s="245">
        <v>15</v>
      </c>
      <c r="U10" s="245">
        <v>29</v>
      </c>
      <c r="V10" s="245" t="s">
        <v>241</v>
      </c>
      <c r="W10" s="245" t="s">
        <v>241</v>
      </c>
      <c r="X10" s="245" t="s">
        <v>241</v>
      </c>
      <c r="Y10" s="800">
        <v>14</v>
      </c>
      <c r="Z10" s="245">
        <v>7</v>
      </c>
      <c r="AA10" s="245">
        <v>7</v>
      </c>
      <c r="AB10" s="43">
        <v>2015</v>
      </c>
    </row>
    <row r="11" spans="1:28" s="244" customFormat="1" ht="33.950000000000003" customHeight="1">
      <c r="A11" s="73">
        <v>2016</v>
      </c>
      <c r="B11" s="245">
        <v>812</v>
      </c>
      <c r="C11" s="245">
        <v>665</v>
      </c>
      <c r="D11" s="245">
        <v>147</v>
      </c>
      <c r="E11" s="245">
        <v>0</v>
      </c>
      <c r="F11" s="245">
        <v>6</v>
      </c>
      <c r="G11" s="245">
        <v>66</v>
      </c>
      <c r="H11" s="245">
        <v>697</v>
      </c>
      <c r="I11" s="245">
        <v>574</v>
      </c>
      <c r="J11" s="245">
        <v>123</v>
      </c>
      <c r="K11" s="245">
        <v>1</v>
      </c>
      <c r="L11" s="245">
        <v>2</v>
      </c>
      <c r="M11" s="245">
        <v>13</v>
      </c>
      <c r="N11" s="245">
        <v>77</v>
      </c>
      <c r="O11" s="245">
        <v>155</v>
      </c>
      <c r="P11" s="245">
        <v>198</v>
      </c>
      <c r="Q11" s="245">
        <v>108</v>
      </c>
      <c r="R11" s="245">
        <v>29</v>
      </c>
      <c r="S11" s="245">
        <v>70</v>
      </c>
      <c r="T11" s="245">
        <v>14</v>
      </c>
      <c r="U11" s="245">
        <v>30</v>
      </c>
      <c r="V11" s="245" t="s">
        <v>241</v>
      </c>
      <c r="W11" s="245" t="s">
        <v>241</v>
      </c>
      <c r="X11" s="245" t="s">
        <v>241</v>
      </c>
      <c r="Y11" s="245">
        <v>43</v>
      </c>
      <c r="Z11" s="245">
        <v>27</v>
      </c>
      <c r="AA11" s="245">
        <v>16</v>
      </c>
      <c r="AB11" s="254">
        <v>2016</v>
      </c>
    </row>
    <row r="12" spans="1:28" s="247" customFormat="1" ht="33.950000000000003" customHeight="1">
      <c r="A12" s="73">
        <v>2017</v>
      </c>
      <c r="B12" s="245">
        <v>904</v>
      </c>
      <c r="C12" s="245">
        <v>715</v>
      </c>
      <c r="D12" s="245">
        <v>189</v>
      </c>
      <c r="E12" s="245">
        <v>2</v>
      </c>
      <c r="F12" s="245">
        <v>16</v>
      </c>
      <c r="G12" s="245">
        <v>55</v>
      </c>
      <c r="H12" s="245">
        <v>784</v>
      </c>
      <c r="I12" s="245">
        <v>647</v>
      </c>
      <c r="J12" s="245">
        <v>137</v>
      </c>
      <c r="K12" s="245">
        <v>0</v>
      </c>
      <c r="L12" s="245">
        <v>0</v>
      </c>
      <c r="M12" s="245">
        <v>11</v>
      </c>
      <c r="N12" s="245">
        <v>72</v>
      </c>
      <c r="O12" s="245">
        <v>225</v>
      </c>
      <c r="P12" s="245">
        <v>218</v>
      </c>
      <c r="Q12" s="245">
        <v>93</v>
      </c>
      <c r="R12" s="245">
        <v>35</v>
      </c>
      <c r="S12" s="245">
        <v>68</v>
      </c>
      <c r="T12" s="245">
        <v>10</v>
      </c>
      <c r="U12" s="245">
        <v>52</v>
      </c>
      <c r="V12" s="245">
        <v>0</v>
      </c>
      <c r="W12" s="245">
        <v>0</v>
      </c>
      <c r="X12" s="245">
        <v>0</v>
      </c>
      <c r="Y12" s="245">
        <v>47</v>
      </c>
      <c r="Z12" s="245">
        <v>18</v>
      </c>
      <c r="AA12" s="245">
        <v>29</v>
      </c>
      <c r="AB12" s="254">
        <v>2017</v>
      </c>
    </row>
    <row r="13" spans="1:28" s="247" customFormat="1" ht="33.950000000000003" customHeight="1">
      <c r="A13" s="73">
        <v>2018</v>
      </c>
      <c r="B13" s="245">
        <v>984</v>
      </c>
      <c r="C13" s="245">
        <v>792</v>
      </c>
      <c r="D13" s="245">
        <v>192</v>
      </c>
      <c r="E13" s="245">
        <v>0</v>
      </c>
      <c r="F13" s="245">
        <v>14</v>
      </c>
      <c r="G13" s="245">
        <v>73</v>
      </c>
      <c r="H13" s="245">
        <v>791</v>
      </c>
      <c r="I13" s="245">
        <v>632</v>
      </c>
      <c r="J13" s="245">
        <v>159</v>
      </c>
      <c r="K13" s="245">
        <v>1</v>
      </c>
      <c r="L13" s="245">
        <v>0</v>
      </c>
      <c r="M13" s="245">
        <v>16</v>
      </c>
      <c r="N13" s="245">
        <v>81</v>
      </c>
      <c r="O13" s="245">
        <v>226</v>
      </c>
      <c r="P13" s="245">
        <v>192</v>
      </c>
      <c r="Q13" s="245">
        <v>84</v>
      </c>
      <c r="R13" s="245">
        <v>45</v>
      </c>
      <c r="S13" s="245">
        <v>94</v>
      </c>
      <c r="T13" s="245">
        <v>16</v>
      </c>
      <c r="U13" s="245">
        <v>36</v>
      </c>
      <c r="V13" s="245">
        <v>35</v>
      </c>
      <c r="W13" s="245">
        <v>27</v>
      </c>
      <c r="X13" s="245">
        <v>8</v>
      </c>
      <c r="Y13" s="245">
        <v>71</v>
      </c>
      <c r="Z13" s="245">
        <v>51</v>
      </c>
      <c r="AA13" s="245">
        <v>20</v>
      </c>
      <c r="AB13" s="254">
        <v>2018</v>
      </c>
    </row>
    <row r="14" spans="1:28" s="247" customFormat="1" ht="33.950000000000003" customHeight="1">
      <c r="A14" s="73">
        <v>2019</v>
      </c>
      <c r="B14" s="245">
        <v>1083</v>
      </c>
      <c r="C14" s="245">
        <v>838</v>
      </c>
      <c r="D14" s="245">
        <v>245</v>
      </c>
      <c r="E14" s="245">
        <v>0</v>
      </c>
      <c r="F14" s="245">
        <v>5</v>
      </c>
      <c r="G14" s="245">
        <v>89</v>
      </c>
      <c r="H14" s="245">
        <v>879</v>
      </c>
      <c r="I14" s="245">
        <v>674</v>
      </c>
      <c r="J14" s="245">
        <v>205</v>
      </c>
      <c r="K14" s="245">
        <v>0</v>
      </c>
      <c r="L14" s="245">
        <v>1</v>
      </c>
      <c r="M14" s="245">
        <v>9</v>
      </c>
      <c r="N14" s="245">
        <v>87</v>
      </c>
      <c r="O14" s="245">
        <v>229</v>
      </c>
      <c r="P14" s="245">
        <v>230</v>
      </c>
      <c r="Q14" s="245">
        <v>84</v>
      </c>
      <c r="R14" s="245">
        <v>76</v>
      </c>
      <c r="S14" s="245">
        <v>103</v>
      </c>
      <c r="T14" s="245">
        <v>13</v>
      </c>
      <c r="U14" s="245">
        <v>47</v>
      </c>
      <c r="V14" s="245">
        <v>48</v>
      </c>
      <c r="W14" s="245">
        <v>35</v>
      </c>
      <c r="X14" s="245">
        <v>13</v>
      </c>
      <c r="Y14" s="245">
        <v>62</v>
      </c>
      <c r="Z14" s="245">
        <v>44</v>
      </c>
      <c r="AA14" s="245">
        <v>18</v>
      </c>
      <c r="AB14" s="254">
        <v>2019</v>
      </c>
    </row>
    <row r="15" spans="1:28" s="247" customFormat="1" ht="39.950000000000003" customHeight="1">
      <c r="A15" s="583">
        <f>A14+1</f>
        <v>2020</v>
      </c>
      <c r="B15" s="584">
        <f>SUM(B16:B23)</f>
        <v>1039</v>
      </c>
      <c r="C15" s="584">
        <f t="shared" ref="C15:AA15" si="0">SUM(C16:C23)</f>
        <v>767</v>
      </c>
      <c r="D15" s="584">
        <f t="shared" si="0"/>
        <v>272</v>
      </c>
      <c r="E15" s="584">
        <f t="shared" si="0"/>
        <v>0</v>
      </c>
      <c r="F15" s="584">
        <f t="shared" si="0"/>
        <v>9</v>
      </c>
      <c r="G15" s="584">
        <f t="shared" si="0"/>
        <v>4</v>
      </c>
      <c r="H15" s="584">
        <f t="shared" si="0"/>
        <v>919</v>
      </c>
      <c r="I15" s="584">
        <f t="shared" si="0"/>
        <v>683</v>
      </c>
      <c r="J15" s="584">
        <f t="shared" si="0"/>
        <v>226</v>
      </c>
      <c r="K15" s="584">
        <f t="shared" si="0"/>
        <v>0</v>
      </c>
      <c r="L15" s="584">
        <f t="shared" si="0"/>
        <v>0</v>
      </c>
      <c r="M15" s="584">
        <f t="shared" si="0"/>
        <v>10</v>
      </c>
      <c r="N15" s="584">
        <f t="shared" si="0"/>
        <v>84</v>
      </c>
      <c r="O15" s="584">
        <f t="shared" si="0"/>
        <v>239</v>
      </c>
      <c r="P15" s="584">
        <f t="shared" si="0"/>
        <v>229</v>
      </c>
      <c r="Q15" s="584">
        <f t="shared" si="0"/>
        <v>66</v>
      </c>
      <c r="R15" s="584">
        <f t="shared" si="0"/>
        <v>82</v>
      </c>
      <c r="S15" s="584">
        <f t="shared" si="0"/>
        <v>150</v>
      </c>
      <c r="T15" s="584">
        <f t="shared" si="0"/>
        <v>15</v>
      </c>
      <c r="U15" s="584">
        <f t="shared" si="0"/>
        <v>44</v>
      </c>
      <c r="V15" s="584">
        <f t="shared" si="0"/>
        <v>46</v>
      </c>
      <c r="W15" s="584">
        <f t="shared" si="0"/>
        <v>33</v>
      </c>
      <c r="X15" s="584">
        <f t="shared" si="0"/>
        <v>13</v>
      </c>
      <c r="Y15" s="584">
        <f t="shared" si="0"/>
        <v>61</v>
      </c>
      <c r="Z15" s="584">
        <f t="shared" si="0"/>
        <v>39</v>
      </c>
      <c r="AA15" s="584">
        <f t="shared" si="0"/>
        <v>22</v>
      </c>
      <c r="AB15" s="585">
        <f>A15</f>
        <v>2020</v>
      </c>
    </row>
    <row r="16" spans="1:28" s="244" customFormat="1" ht="39.950000000000003" customHeight="1">
      <c r="A16" s="504" t="s">
        <v>543</v>
      </c>
      <c r="B16" s="245">
        <v>567</v>
      </c>
      <c r="C16" s="245">
        <v>455</v>
      </c>
      <c r="D16" s="245">
        <v>112</v>
      </c>
      <c r="E16" s="245">
        <v>0</v>
      </c>
      <c r="F16" s="245">
        <v>2</v>
      </c>
      <c r="G16" s="245">
        <v>1</v>
      </c>
      <c r="H16" s="245">
        <v>495</v>
      </c>
      <c r="I16" s="245">
        <v>401</v>
      </c>
      <c r="J16" s="245">
        <v>84</v>
      </c>
      <c r="K16" s="245">
        <v>0</v>
      </c>
      <c r="L16" s="245">
        <v>0</v>
      </c>
      <c r="M16" s="245">
        <v>5</v>
      </c>
      <c r="N16" s="497">
        <v>52</v>
      </c>
      <c r="O16" s="497">
        <v>181</v>
      </c>
      <c r="P16" s="245">
        <v>196</v>
      </c>
      <c r="Q16" s="245">
        <v>26</v>
      </c>
      <c r="R16" s="245">
        <v>1</v>
      </c>
      <c r="S16" s="245">
        <v>0</v>
      </c>
      <c r="T16" s="245">
        <v>8</v>
      </c>
      <c r="U16" s="497">
        <v>26</v>
      </c>
      <c r="V16" s="245">
        <v>35</v>
      </c>
      <c r="W16" s="245">
        <v>25</v>
      </c>
      <c r="X16" s="245">
        <v>10</v>
      </c>
      <c r="Y16" s="245">
        <v>34</v>
      </c>
      <c r="Z16" s="245">
        <v>20</v>
      </c>
      <c r="AA16" s="245">
        <v>14</v>
      </c>
      <c r="AB16" s="438" t="s">
        <v>97</v>
      </c>
    </row>
    <row r="17" spans="1:59" s="244" customFormat="1" ht="39.950000000000003" customHeight="1">
      <c r="A17" s="504" t="s">
        <v>412</v>
      </c>
      <c r="B17" s="245">
        <v>339</v>
      </c>
      <c r="C17" s="245">
        <v>207</v>
      </c>
      <c r="D17" s="245">
        <v>132</v>
      </c>
      <c r="E17" s="245">
        <v>0</v>
      </c>
      <c r="F17" s="497">
        <v>7</v>
      </c>
      <c r="G17" s="245">
        <v>2</v>
      </c>
      <c r="H17" s="245">
        <v>302</v>
      </c>
      <c r="I17" s="245">
        <v>186</v>
      </c>
      <c r="J17" s="245">
        <v>116</v>
      </c>
      <c r="K17" s="245">
        <v>0</v>
      </c>
      <c r="L17" s="245">
        <v>0</v>
      </c>
      <c r="M17" s="245">
        <v>2</v>
      </c>
      <c r="N17" s="497">
        <v>9</v>
      </c>
      <c r="O17" s="497">
        <v>6</v>
      </c>
      <c r="P17" s="497">
        <v>6</v>
      </c>
      <c r="Q17" s="497">
        <v>34</v>
      </c>
      <c r="R17" s="497">
        <v>81</v>
      </c>
      <c r="S17" s="497">
        <v>146</v>
      </c>
      <c r="T17" s="497">
        <v>4</v>
      </c>
      <c r="U17" s="497">
        <v>14</v>
      </c>
      <c r="V17" s="245">
        <v>1</v>
      </c>
      <c r="W17" s="245">
        <v>0</v>
      </c>
      <c r="X17" s="245">
        <v>1</v>
      </c>
      <c r="Y17" s="245">
        <v>27</v>
      </c>
      <c r="Z17" s="245">
        <v>19</v>
      </c>
      <c r="AA17" s="245">
        <v>8</v>
      </c>
      <c r="AB17" s="438" t="s">
        <v>34</v>
      </c>
      <c r="AC17" s="256"/>
    </row>
    <row r="18" spans="1:59" s="244" customFormat="1" ht="39.950000000000003" customHeight="1">
      <c r="A18" s="586" t="s">
        <v>334</v>
      </c>
      <c r="B18" s="245">
        <v>5</v>
      </c>
      <c r="C18" s="245">
        <v>5</v>
      </c>
      <c r="D18" s="245">
        <v>0</v>
      </c>
      <c r="E18" s="245">
        <v>0</v>
      </c>
      <c r="F18" s="245">
        <v>0</v>
      </c>
      <c r="G18" s="245">
        <v>0</v>
      </c>
      <c r="H18" s="245">
        <v>5</v>
      </c>
      <c r="I18" s="245">
        <v>5</v>
      </c>
      <c r="J18" s="245">
        <v>0</v>
      </c>
      <c r="K18" s="245">
        <v>0</v>
      </c>
      <c r="L18" s="245">
        <v>0</v>
      </c>
      <c r="M18" s="245">
        <v>0</v>
      </c>
      <c r="N18" s="245">
        <v>0</v>
      </c>
      <c r="O18" s="245">
        <v>1</v>
      </c>
      <c r="P18" s="245">
        <v>2</v>
      </c>
      <c r="Q18" s="245">
        <v>0</v>
      </c>
      <c r="R18" s="245">
        <v>0</v>
      </c>
      <c r="S18" s="245">
        <v>2</v>
      </c>
      <c r="T18" s="245">
        <v>0</v>
      </c>
      <c r="U18" s="245">
        <v>0</v>
      </c>
      <c r="V18" s="245">
        <v>0</v>
      </c>
      <c r="W18" s="245">
        <v>0</v>
      </c>
      <c r="X18" s="245">
        <v>0</v>
      </c>
      <c r="Y18" s="245">
        <v>0</v>
      </c>
      <c r="Z18" s="245">
        <v>0</v>
      </c>
      <c r="AA18" s="245">
        <v>0</v>
      </c>
      <c r="AB18" s="438" t="s">
        <v>570</v>
      </c>
      <c r="AC18" s="256"/>
    </row>
    <row r="19" spans="1:59" s="244" customFormat="1" ht="39.950000000000003" customHeight="1">
      <c r="A19" s="504" t="s">
        <v>333</v>
      </c>
      <c r="B19" s="245">
        <v>0</v>
      </c>
      <c r="C19" s="245">
        <v>0</v>
      </c>
      <c r="D19" s="245">
        <v>0</v>
      </c>
      <c r="E19" s="245">
        <v>0</v>
      </c>
      <c r="F19" s="245">
        <v>0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245">
        <v>0</v>
      </c>
      <c r="N19" s="245">
        <v>0</v>
      </c>
      <c r="O19" s="245">
        <v>0</v>
      </c>
      <c r="P19" s="245">
        <v>0</v>
      </c>
      <c r="Q19" s="245">
        <v>0</v>
      </c>
      <c r="R19" s="245">
        <v>0</v>
      </c>
      <c r="S19" s="245">
        <v>0</v>
      </c>
      <c r="T19" s="245">
        <v>0</v>
      </c>
      <c r="U19" s="245">
        <v>0</v>
      </c>
      <c r="V19" s="245">
        <v>0</v>
      </c>
      <c r="W19" s="245">
        <v>0</v>
      </c>
      <c r="X19" s="245">
        <v>0</v>
      </c>
      <c r="Y19" s="245">
        <v>0</v>
      </c>
      <c r="Z19" s="245">
        <v>0</v>
      </c>
      <c r="AA19" s="245">
        <v>0</v>
      </c>
      <c r="AB19" s="438" t="s">
        <v>42</v>
      </c>
      <c r="AC19" s="256"/>
    </row>
    <row r="20" spans="1:59" s="244" customFormat="1" ht="39.950000000000003" customHeight="1">
      <c r="A20" s="504" t="s">
        <v>340</v>
      </c>
      <c r="B20" s="245">
        <v>0</v>
      </c>
      <c r="C20" s="245">
        <v>0</v>
      </c>
      <c r="D20" s="245">
        <v>0</v>
      </c>
      <c r="E20" s="245">
        <v>0</v>
      </c>
      <c r="F20" s="245">
        <v>0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245">
        <v>0</v>
      </c>
      <c r="N20" s="245">
        <v>0</v>
      </c>
      <c r="O20" s="245">
        <v>0</v>
      </c>
      <c r="P20" s="245">
        <v>0</v>
      </c>
      <c r="Q20" s="245">
        <v>0</v>
      </c>
      <c r="R20" s="245">
        <v>0</v>
      </c>
      <c r="S20" s="245">
        <v>0</v>
      </c>
      <c r="T20" s="245">
        <v>0</v>
      </c>
      <c r="U20" s="245">
        <v>0</v>
      </c>
      <c r="V20" s="245">
        <v>0</v>
      </c>
      <c r="W20" s="245">
        <v>0</v>
      </c>
      <c r="X20" s="245">
        <v>0</v>
      </c>
      <c r="Y20" s="245">
        <v>0</v>
      </c>
      <c r="Z20" s="245">
        <v>0</v>
      </c>
      <c r="AA20" s="245">
        <v>0</v>
      </c>
      <c r="AB20" s="438" t="s">
        <v>739</v>
      </c>
      <c r="AC20" s="256"/>
    </row>
    <row r="21" spans="1:59" s="244" customFormat="1" ht="39.950000000000003" customHeight="1">
      <c r="A21" s="504" t="s">
        <v>559</v>
      </c>
      <c r="B21" s="245">
        <v>118</v>
      </c>
      <c r="C21" s="245">
        <v>92</v>
      </c>
      <c r="D21" s="245">
        <v>26</v>
      </c>
      <c r="E21" s="245">
        <v>0</v>
      </c>
      <c r="F21" s="245">
        <v>0</v>
      </c>
      <c r="G21" s="245">
        <v>1</v>
      </c>
      <c r="H21" s="245">
        <v>110</v>
      </c>
      <c r="I21" s="245">
        <v>86</v>
      </c>
      <c r="J21" s="245">
        <v>24</v>
      </c>
      <c r="K21" s="245">
        <v>0</v>
      </c>
      <c r="L21" s="245">
        <v>0</v>
      </c>
      <c r="M21" s="497">
        <v>3</v>
      </c>
      <c r="N21" s="497">
        <v>23</v>
      </c>
      <c r="O21" s="497">
        <v>50</v>
      </c>
      <c r="P21" s="497">
        <v>23</v>
      </c>
      <c r="Q21" s="497">
        <v>4</v>
      </c>
      <c r="R21" s="245">
        <v>0</v>
      </c>
      <c r="S21" s="245">
        <v>0</v>
      </c>
      <c r="T21" s="245">
        <v>3</v>
      </c>
      <c r="U21" s="245">
        <v>4</v>
      </c>
      <c r="V21" s="245">
        <v>7</v>
      </c>
      <c r="W21" s="245">
        <v>5</v>
      </c>
      <c r="X21" s="245">
        <v>2</v>
      </c>
      <c r="Y21" s="245">
        <v>0</v>
      </c>
      <c r="Z21" s="245">
        <v>0</v>
      </c>
      <c r="AA21" s="245">
        <v>0</v>
      </c>
      <c r="AB21" s="438" t="s">
        <v>75</v>
      </c>
      <c r="AC21" s="256"/>
    </row>
    <row r="22" spans="1:59" s="244" customFormat="1" ht="39.950000000000003" customHeight="1">
      <c r="A22" s="504" t="s">
        <v>441</v>
      </c>
      <c r="B22" s="245">
        <v>0</v>
      </c>
      <c r="C22" s="245">
        <v>0</v>
      </c>
      <c r="D22" s="245">
        <v>0</v>
      </c>
      <c r="E22" s="245">
        <v>0</v>
      </c>
      <c r="F22" s="245">
        <v>0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245">
        <v>0</v>
      </c>
      <c r="N22" s="245">
        <v>0</v>
      </c>
      <c r="O22" s="245">
        <v>0</v>
      </c>
      <c r="P22" s="245">
        <v>0</v>
      </c>
      <c r="Q22" s="245">
        <v>0</v>
      </c>
      <c r="R22" s="245">
        <v>0</v>
      </c>
      <c r="S22" s="245">
        <v>0</v>
      </c>
      <c r="T22" s="245">
        <v>0</v>
      </c>
      <c r="U22" s="245">
        <v>0</v>
      </c>
      <c r="V22" s="245">
        <v>0</v>
      </c>
      <c r="W22" s="245">
        <v>0</v>
      </c>
      <c r="X22" s="245">
        <v>0</v>
      </c>
      <c r="Y22" s="245">
        <v>0</v>
      </c>
      <c r="Z22" s="245">
        <v>0</v>
      </c>
      <c r="AA22" s="245">
        <v>0</v>
      </c>
      <c r="AB22" s="438" t="s">
        <v>43</v>
      </c>
      <c r="AC22" s="256"/>
    </row>
    <row r="23" spans="1:59" s="249" customFormat="1" ht="39.950000000000003" customHeight="1">
      <c r="A23" s="504" t="s">
        <v>1284</v>
      </c>
      <c r="B23" s="245">
        <v>10</v>
      </c>
      <c r="C23" s="245">
        <v>8</v>
      </c>
      <c r="D23" s="245">
        <v>2</v>
      </c>
      <c r="E23" s="245">
        <v>0</v>
      </c>
      <c r="F23" s="245">
        <v>0</v>
      </c>
      <c r="G23" s="245">
        <v>0</v>
      </c>
      <c r="H23" s="245">
        <v>7</v>
      </c>
      <c r="I23" s="245">
        <v>5</v>
      </c>
      <c r="J23" s="245">
        <v>2</v>
      </c>
      <c r="K23" s="245">
        <v>0</v>
      </c>
      <c r="L23" s="245">
        <v>0</v>
      </c>
      <c r="M23" s="245">
        <v>0</v>
      </c>
      <c r="N23" s="245">
        <v>0</v>
      </c>
      <c r="O23" s="587">
        <v>1</v>
      </c>
      <c r="P23" s="587">
        <v>2</v>
      </c>
      <c r="Q23" s="587">
        <v>2</v>
      </c>
      <c r="R23" s="245">
        <v>0</v>
      </c>
      <c r="S23" s="245">
        <v>2</v>
      </c>
      <c r="T23" s="245">
        <v>0</v>
      </c>
      <c r="U23" s="245">
        <v>0</v>
      </c>
      <c r="V23" s="245">
        <v>3</v>
      </c>
      <c r="W23" s="245">
        <v>3</v>
      </c>
      <c r="X23" s="245">
        <v>0</v>
      </c>
      <c r="Y23" s="245">
        <v>0</v>
      </c>
      <c r="Z23" s="245">
        <v>0</v>
      </c>
      <c r="AA23" s="245">
        <v>0</v>
      </c>
      <c r="AB23" s="438" t="s">
        <v>463</v>
      </c>
      <c r="AC23" s="256"/>
    </row>
    <row r="24" spans="1:59" s="313" customFormat="1" ht="9.9499999999999993" customHeight="1">
      <c r="A24" s="588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89"/>
      <c r="P24" s="589"/>
      <c r="Q24" s="589"/>
      <c r="R24" s="589"/>
      <c r="S24" s="589"/>
      <c r="T24" s="589"/>
      <c r="U24" s="589"/>
      <c r="V24" s="589"/>
      <c r="W24" s="589"/>
      <c r="X24" s="589"/>
      <c r="Y24" s="589"/>
      <c r="Z24" s="589"/>
      <c r="AA24" s="589"/>
      <c r="AB24" s="590"/>
    </row>
    <row r="25" spans="1:59" s="86" customFormat="1" ht="15" customHeight="1">
      <c r="A25" s="591" t="s">
        <v>964</v>
      </c>
      <c r="P25" s="1058" t="s">
        <v>965</v>
      </c>
      <c r="Q25" s="1059"/>
      <c r="R25" s="1059"/>
      <c r="S25" s="1059"/>
      <c r="T25" s="1059"/>
      <c r="U25" s="1059"/>
      <c r="V25" s="1059"/>
      <c r="W25" s="1059"/>
      <c r="X25" s="1059"/>
      <c r="Y25" s="1059"/>
      <c r="Z25" s="1059"/>
      <c r="AA25" s="1059"/>
      <c r="AB25" s="1059"/>
    </row>
    <row r="26" spans="1:59" s="76" customFormat="1" ht="15" customHeight="1">
      <c r="A26" s="330" t="s">
        <v>1189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060" t="s">
        <v>1192</v>
      </c>
      <c r="Q26" s="1061"/>
      <c r="R26" s="1061"/>
      <c r="S26" s="1061"/>
      <c r="T26" s="1061"/>
      <c r="U26" s="1061"/>
      <c r="V26" s="1061"/>
      <c r="W26" s="1061"/>
      <c r="X26" s="1061"/>
      <c r="Y26" s="1061"/>
      <c r="Z26" s="1061"/>
      <c r="AA26" s="1061"/>
      <c r="AB26" s="1061"/>
    </row>
    <row r="27" spans="1:59" ht="12.75"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</row>
    <row r="28" spans="1:59"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</row>
    <row r="29" spans="1:59">
      <c r="BG29" s="486"/>
    </row>
  </sheetData>
  <mergeCells count="4">
    <mergeCell ref="P25:AB25"/>
    <mergeCell ref="P26:AB26"/>
    <mergeCell ref="V5:X5"/>
    <mergeCell ref="Y5:AA5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9" pageOrder="overThenDown" orientation="portrait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41"/>
  <sheetViews>
    <sheetView view="pageBreakPreview" zoomScale="85" zoomScaleNormal="100" zoomScaleSheetLayoutView="85" workbookViewId="0">
      <selection activeCell="A2" sqref="A2:L2"/>
    </sheetView>
  </sheetViews>
  <sheetFormatPr defaultRowHeight="12"/>
  <cols>
    <col min="1" max="1" width="8.7109375" style="77" customWidth="1"/>
    <col min="2" max="6" width="7.140625" style="77" customWidth="1"/>
    <col min="7" max="7" width="9.7109375" style="77" customWidth="1"/>
    <col min="8" max="8" width="8.7109375" style="77" customWidth="1"/>
    <col min="9" max="9" width="11.7109375" style="77" customWidth="1"/>
    <col min="10" max="10" width="9.7109375" style="77" customWidth="1"/>
    <col min="11" max="11" width="10.7109375" style="77" customWidth="1"/>
    <col min="12" max="12" width="11.5703125" style="77" customWidth="1"/>
    <col min="13" max="25" width="7" style="77" customWidth="1"/>
    <col min="26" max="26" width="15.28515625" style="77" customWidth="1"/>
    <col min="27" max="16384" width="9.140625" style="77"/>
  </cols>
  <sheetData>
    <row r="1" spans="1:31" s="313" customFormat="1" ht="24.95" customHeight="1">
      <c r="A1" s="313" t="s">
        <v>1125</v>
      </c>
      <c r="B1" s="104"/>
      <c r="C1" s="105"/>
      <c r="Z1" s="332" t="s">
        <v>1126</v>
      </c>
    </row>
    <row r="2" spans="1:31" s="320" customFormat="1" ht="24.95" customHeight="1">
      <c r="A2" s="1047" t="s">
        <v>1292</v>
      </c>
      <c r="B2" s="1066"/>
      <c r="C2" s="1066"/>
      <c r="D2" s="1066"/>
      <c r="E2" s="1066"/>
      <c r="F2" s="1066"/>
      <c r="G2" s="1066"/>
      <c r="H2" s="1066"/>
      <c r="I2" s="1066"/>
      <c r="J2" s="1066"/>
      <c r="K2" s="1066"/>
      <c r="L2" s="1066"/>
      <c r="M2" s="1044" t="s">
        <v>58</v>
      </c>
      <c r="N2" s="1044"/>
      <c r="O2" s="1044"/>
      <c r="P2" s="1044"/>
      <c r="Q2" s="1044"/>
      <c r="R2" s="1044"/>
      <c r="S2" s="1044"/>
      <c r="T2" s="1044"/>
      <c r="U2" s="1044"/>
      <c r="V2" s="1044"/>
      <c r="W2" s="1044"/>
      <c r="X2" s="1044"/>
      <c r="Y2" s="1044"/>
      <c r="Z2" s="1044"/>
    </row>
    <row r="3" spans="1:31" s="126" customFormat="1" ht="23.1" customHeight="1">
      <c r="A3" s="80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spans="1:31" s="350" customFormat="1" ht="15" customHeight="1" thickBot="1">
      <c r="A4" s="350" t="s">
        <v>1127</v>
      </c>
      <c r="Z4" s="328" t="s">
        <v>1128</v>
      </c>
    </row>
    <row r="5" spans="1:31" s="243" customFormat="1" ht="15.95" customHeight="1">
      <c r="A5" s="365" t="s">
        <v>520</v>
      </c>
      <c r="B5" s="534" t="s">
        <v>863</v>
      </c>
      <c r="C5" s="603"/>
      <c r="D5" s="603"/>
      <c r="E5" s="604"/>
      <c r="F5" s="534" t="s">
        <v>864</v>
      </c>
      <c r="G5" s="603"/>
      <c r="H5" s="604"/>
      <c r="I5" s="534" t="s">
        <v>865</v>
      </c>
      <c r="J5" s="603"/>
      <c r="K5" s="604"/>
      <c r="L5" s="358" t="s">
        <v>305</v>
      </c>
      <c r="M5" s="534" t="s">
        <v>872</v>
      </c>
      <c r="N5" s="603"/>
      <c r="O5" s="603"/>
      <c r="P5" s="603"/>
      <c r="Q5" s="604"/>
      <c r="R5" s="603"/>
      <c r="S5" s="604"/>
      <c r="T5" s="1040" t="s">
        <v>306</v>
      </c>
      <c r="U5" s="996"/>
      <c r="V5" s="997"/>
      <c r="W5" s="1040" t="s">
        <v>445</v>
      </c>
      <c r="X5" s="996"/>
      <c r="Y5" s="997"/>
      <c r="Z5" s="91" t="s">
        <v>523</v>
      </c>
    </row>
    <row r="6" spans="1:31" s="243" customFormat="1" ht="15.95" customHeight="1">
      <c r="A6" s="465"/>
      <c r="B6" s="255" t="s">
        <v>1129</v>
      </c>
      <c r="C6" s="474"/>
      <c r="D6" s="474"/>
      <c r="E6" s="475"/>
      <c r="F6" s="474" t="s">
        <v>618</v>
      </c>
      <c r="G6" s="474"/>
      <c r="H6" s="475"/>
      <c r="I6" s="255" t="s">
        <v>576</v>
      </c>
      <c r="J6" s="474"/>
      <c r="K6" s="475"/>
      <c r="L6" s="605" t="s">
        <v>196</v>
      </c>
      <c r="M6" s="255" t="s">
        <v>593</v>
      </c>
      <c r="N6" s="474"/>
      <c r="O6" s="474"/>
      <c r="P6" s="474"/>
      <c r="Q6" s="475"/>
      <c r="R6" s="474"/>
      <c r="S6" s="475"/>
      <c r="T6" s="1046" t="s">
        <v>50</v>
      </c>
      <c r="U6" s="992"/>
      <c r="V6" s="1070"/>
      <c r="W6" s="1046" t="s">
        <v>737</v>
      </c>
      <c r="X6" s="992"/>
      <c r="Y6" s="1070"/>
      <c r="Z6" s="352"/>
    </row>
    <row r="7" spans="1:31" s="243" customFormat="1" ht="15.95" customHeight="1">
      <c r="A7" s="465"/>
      <c r="B7" s="465"/>
      <c r="C7" s="221" t="s">
        <v>866</v>
      </c>
      <c r="D7" s="221" t="s">
        <v>867</v>
      </c>
      <c r="E7" s="221" t="s">
        <v>868</v>
      </c>
      <c r="F7" s="221" t="s">
        <v>869</v>
      </c>
      <c r="G7" s="325" t="s">
        <v>426</v>
      </c>
      <c r="H7" s="221" t="s">
        <v>870</v>
      </c>
      <c r="I7" s="465"/>
      <c r="J7" s="221" t="s">
        <v>152</v>
      </c>
      <c r="K7" s="221" t="s">
        <v>871</v>
      </c>
      <c r="L7" s="366" t="s">
        <v>668</v>
      </c>
      <c r="M7" s="465"/>
      <c r="N7" s="1067" t="s">
        <v>873</v>
      </c>
      <c r="O7" s="1068"/>
      <c r="P7" s="1069"/>
      <c r="Q7" s="1067" t="s">
        <v>874</v>
      </c>
      <c r="R7" s="1068"/>
      <c r="S7" s="1069"/>
      <c r="T7" s="222"/>
      <c r="U7" s="226" t="s">
        <v>256</v>
      </c>
      <c r="V7" s="224" t="s">
        <v>157</v>
      </c>
      <c r="W7" s="222"/>
      <c r="X7" s="226" t="s">
        <v>256</v>
      </c>
      <c r="Y7" s="224" t="s">
        <v>157</v>
      </c>
      <c r="Z7" s="81"/>
    </row>
    <row r="8" spans="1:31" s="243" customFormat="1" ht="15.95" customHeight="1">
      <c r="A8" s="465"/>
      <c r="B8" s="367"/>
      <c r="C8" s="367"/>
      <c r="D8" s="367"/>
      <c r="E8" s="367"/>
      <c r="F8" s="367" t="s">
        <v>526</v>
      </c>
      <c r="G8" s="367" t="s">
        <v>526</v>
      </c>
      <c r="H8" s="367" t="s">
        <v>762</v>
      </c>
      <c r="I8" s="367"/>
      <c r="J8" s="367" t="s">
        <v>596</v>
      </c>
      <c r="K8" s="367" t="s">
        <v>302</v>
      </c>
      <c r="L8" s="366" t="s">
        <v>682</v>
      </c>
      <c r="M8" s="367"/>
      <c r="N8" s="222"/>
      <c r="O8" s="226" t="s">
        <v>256</v>
      </c>
      <c r="P8" s="224" t="s">
        <v>157</v>
      </c>
      <c r="Q8" s="222"/>
      <c r="R8" s="226" t="s">
        <v>256</v>
      </c>
      <c r="S8" s="224" t="s">
        <v>157</v>
      </c>
      <c r="T8" s="222"/>
      <c r="U8" s="222"/>
      <c r="V8" s="222"/>
      <c r="W8" s="222"/>
      <c r="X8" s="222"/>
      <c r="Y8" s="222"/>
      <c r="Z8" s="81"/>
    </row>
    <row r="9" spans="1:31" s="243" customFormat="1" ht="15.95" customHeight="1">
      <c r="A9" s="235" t="s">
        <v>225</v>
      </c>
      <c r="B9" s="364"/>
      <c r="C9" s="364" t="s">
        <v>686</v>
      </c>
      <c r="D9" s="364" t="s">
        <v>346</v>
      </c>
      <c r="E9" s="364" t="s">
        <v>530</v>
      </c>
      <c r="F9" s="364" t="s">
        <v>615</v>
      </c>
      <c r="G9" s="364" t="s">
        <v>629</v>
      </c>
      <c r="H9" s="364" t="s">
        <v>435</v>
      </c>
      <c r="I9" s="364"/>
      <c r="J9" s="364" t="s">
        <v>667</v>
      </c>
      <c r="K9" s="364" t="s">
        <v>667</v>
      </c>
      <c r="L9" s="323" t="s">
        <v>41</v>
      </c>
      <c r="M9" s="364"/>
      <c r="N9" s="364" t="s">
        <v>463</v>
      </c>
      <c r="O9" s="82" t="s">
        <v>527</v>
      </c>
      <c r="P9" s="364" t="s">
        <v>519</v>
      </c>
      <c r="Q9" s="364" t="s">
        <v>320</v>
      </c>
      <c r="R9" s="364" t="s">
        <v>527</v>
      </c>
      <c r="S9" s="364" t="s">
        <v>519</v>
      </c>
      <c r="T9" s="364"/>
      <c r="U9" s="364" t="s">
        <v>527</v>
      </c>
      <c r="V9" s="364" t="s">
        <v>519</v>
      </c>
      <c r="W9" s="364"/>
      <c r="X9" s="364" t="s">
        <v>527</v>
      </c>
      <c r="Y9" s="364" t="s">
        <v>519</v>
      </c>
      <c r="Z9" s="363" t="s">
        <v>536</v>
      </c>
    </row>
    <row r="10" spans="1:31" s="244" customFormat="1" ht="18.95" customHeight="1">
      <c r="A10" s="476">
        <v>2016</v>
      </c>
      <c r="B10" s="479">
        <v>2454</v>
      </c>
      <c r="C10" s="479">
        <v>2267</v>
      </c>
      <c r="D10" s="479">
        <v>55</v>
      </c>
      <c r="E10" s="479">
        <v>132</v>
      </c>
      <c r="F10" s="479">
        <v>673</v>
      </c>
      <c r="G10" s="479">
        <v>87</v>
      </c>
      <c r="H10" s="479">
        <v>179553</v>
      </c>
      <c r="I10" s="479">
        <v>15448305</v>
      </c>
      <c r="J10" s="479">
        <v>7190179</v>
      </c>
      <c r="K10" s="479">
        <v>8258126</v>
      </c>
      <c r="L10" s="606">
        <v>0</v>
      </c>
      <c r="M10" s="479">
        <v>116</v>
      </c>
      <c r="N10" s="479">
        <v>21</v>
      </c>
      <c r="O10" s="479">
        <v>11</v>
      </c>
      <c r="P10" s="479">
        <v>10</v>
      </c>
      <c r="Q10" s="479">
        <v>89</v>
      </c>
      <c r="R10" s="479">
        <v>59</v>
      </c>
      <c r="S10" s="479">
        <v>30</v>
      </c>
      <c r="T10" s="479">
        <v>152</v>
      </c>
      <c r="U10" s="479" t="s">
        <v>241</v>
      </c>
      <c r="V10" s="479" t="s">
        <v>241</v>
      </c>
      <c r="W10" s="479">
        <v>27</v>
      </c>
      <c r="X10" s="479" t="s">
        <v>241</v>
      </c>
      <c r="Y10" s="479" t="s">
        <v>241</v>
      </c>
      <c r="Z10" s="251">
        <v>2016</v>
      </c>
    </row>
    <row r="11" spans="1:31" s="244" customFormat="1" ht="18.95" customHeight="1">
      <c r="A11" s="73">
        <v>2017</v>
      </c>
      <c r="B11" s="479">
        <v>2963</v>
      </c>
      <c r="C11" s="479">
        <v>2610</v>
      </c>
      <c r="D11" s="479">
        <v>62</v>
      </c>
      <c r="E11" s="479">
        <v>291</v>
      </c>
      <c r="F11" s="479">
        <v>783</v>
      </c>
      <c r="G11" s="479">
        <v>95</v>
      </c>
      <c r="H11" s="479">
        <v>349502</v>
      </c>
      <c r="I11" s="479">
        <v>24841124</v>
      </c>
      <c r="J11" s="479">
        <v>9520704</v>
      </c>
      <c r="K11" s="479">
        <v>15320420</v>
      </c>
      <c r="L11" s="606">
        <v>136630937</v>
      </c>
      <c r="M11" s="479">
        <v>118</v>
      </c>
      <c r="N11" s="479">
        <v>19</v>
      </c>
      <c r="O11" s="479">
        <v>8</v>
      </c>
      <c r="P11" s="479">
        <v>11</v>
      </c>
      <c r="Q11" s="479">
        <v>99</v>
      </c>
      <c r="R11" s="479">
        <v>62</v>
      </c>
      <c r="S11" s="479">
        <v>37</v>
      </c>
      <c r="T11" s="479">
        <v>186</v>
      </c>
      <c r="U11" s="479" t="s">
        <v>241</v>
      </c>
      <c r="V11" s="479" t="s">
        <v>241</v>
      </c>
      <c r="W11" s="479">
        <v>71</v>
      </c>
      <c r="X11" s="479" t="s">
        <v>241</v>
      </c>
      <c r="Y11" s="479" t="s">
        <v>241</v>
      </c>
      <c r="Z11" s="253">
        <v>2017</v>
      </c>
    </row>
    <row r="12" spans="1:31" s="244" customFormat="1" ht="18.95" customHeight="1">
      <c r="A12" s="73">
        <v>2018</v>
      </c>
      <c r="B12" s="479">
        <v>2635</v>
      </c>
      <c r="C12" s="479">
        <v>2376</v>
      </c>
      <c r="D12" s="479">
        <v>39</v>
      </c>
      <c r="E12" s="479">
        <v>220</v>
      </c>
      <c r="F12" s="479">
        <v>854</v>
      </c>
      <c r="G12" s="479">
        <v>84</v>
      </c>
      <c r="H12" s="479">
        <v>288561.35999999993</v>
      </c>
      <c r="I12" s="479">
        <v>28312162</v>
      </c>
      <c r="J12" s="479">
        <v>9471302</v>
      </c>
      <c r="K12" s="479">
        <v>18840860</v>
      </c>
      <c r="L12" s="606">
        <v>664158353</v>
      </c>
      <c r="M12" s="479">
        <v>98</v>
      </c>
      <c r="N12" s="479">
        <v>17</v>
      </c>
      <c r="O12" s="479">
        <v>10</v>
      </c>
      <c r="P12" s="479">
        <v>7</v>
      </c>
      <c r="Q12" s="479">
        <v>81</v>
      </c>
      <c r="R12" s="479">
        <v>54</v>
      </c>
      <c r="S12" s="479">
        <v>27</v>
      </c>
      <c r="T12" s="479">
        <v>168</v>
      </c>
      <c r="U12" s="479" t="s">
        <v>241</v>
      </c>
      <c r="V12" s="479" t="s">
        <v>241</v>
      </c>
      <c r="W12" s="479">
        <v>51</v>
      </c>
      <c r="X12" s="479" t="s">
        <v>241</v>
      </c>
      <c r="Y12" s="479" t="s">
        <v>241</v>
      </c>
      <c r="Z12" s="253">
        <v>2018</v>
      </c>
    </row>
    <row r="13" spans="1:31" s="244" customFormat="1" ht="18.95" customHeight="1">
      <c r="A13" s="241">
        <v>2019</v>
      </c>
      <c r="B13" s="543">
        <v>2620</v>
      </c>
      <c r="C13" s="479">
        <v>2374</v>
      </c>
      <c r="D13" s="479">
        <v>46</v>
      </c>
      <c r="E13" s="479">
        <v>200</v>
      </c>
      <c r="F13" s="479">
        <v>856</v>
      </c>
      <c r="G13" s="479">
        <v>114</v>
      </c>
      <c r="H13" s="479">
        <v>306244.61</v>
      </c>
      <c r="I13" s="479">
        <v>26457996</v>
      </c>
      <c r="J13" s="479">
        <v>9859615</v>
      </c>
      <c r="K13" s="479">
        <v>16598381</v>
      </c>
      <c r="L13" s="606">
        <v>277499314</v>
      </c>
      <c r="M13" s="479">
        <v>124</v>
      </c>
      <c r="N13" s="479">
        <v>23</v>
      </c>
      <c r="O13" s="479">
        <v>19</v>
      </c>
      <c r="P13" s="479">
        <v>4</v>
      </c>
      <c r="Q13" s="479">
        <v>101</v>
      </c>
      <c r="R13" s="479">
        <v>67</v>
      </c>
      <c r="S13" s="479">
        <v>34</v>
      </c>
      <c r="T13" s="479">
        <v>221</v>
      </c>
      <c r="U13" s="479" t="s">
        <v>241</v>
      </c>
      <c r="V13" s="479" t="s">
        <v>241</v>
      </c>
      <c r="W13" s="479">
        <v>44</v>
      </c>
      <c r="X13" s="479" t="s">
        <v>241</v>
      </c>
      <c r="Y13" s="479" t="s">
        <v>241</v>
      </c>
      <c r="Z13" s="253">
        <v>2019</v>
      </c>
    </row>
    <row r="14" spans="1:31" s="244" customFormat="1" ht="18.95" customHeight="1">
      <c r="A14" s="241">
        <v>2020</v>
      </c>
      <c r="B14" s="543">
        <v>2472</v>
      </c>
      <c r="C14" s="479">
        <v>2226</v>
      </c>
      <c r="D14" s="479">
        <v>44</v>
      </c>
      <c r="E14" s="479">
        <v>202</v>
      </c>
      <c r="F14" s="479">
        <v>800</v>
      </c>
      <c r="G14" s="479">
        <v>115</v>
      </c>
      <c r="H14" s="479">
        <v>226620</v>
      </c>
      <c r="I14" s="479">
        <v>29170700</v>
      </c>
      <c r="J14" s="479">
        <v>11084647</v>
      </c>
      <c r="K14" s="479">
        <v>18086053</v>
      </c>
      <c r="L14" s="606">
        <v>0</v>
      </c>
      <c r="M14" s="479">
        <v>120</v>
      </c>
      <c r="N14" s="479">
        <v>22</v>
      </c>
      <c r="O14" s="479">
        <v>12</v>
      </c>
      <c r="P14" s="479">
        <v>10</v>
      </c>
      <c r="Q14" s="479">
        <v>98</v>
      </c>
      <c r="R14" s="479">
        <v>71</v>
      </c>
      <c r="S14" s="479">
        <v>27</v>
      </c>
      <c r="T14" s="479">
        <v>222</v>
      </c>
      <c r="U14" s="479" t="s">
        <v>241</v>
      </c>
      <c r="V14" s="479" t="s">
        <v>241</v>
      </c>
      <c r="W14" s="479">
        <v>141</v>
      </c>
      <c r="X14" s="479" t="s">
        <v>241</v>
      </c>
      <c r="Y14" s="479" t="s">
        <v>241</v>
      </c>
      <c r="Z14" s="253">
        <v>2020</v>
      </c>
    </row>
    <row r="15" spans="1:31" s="247" customFormat="1" ht="27.75" customHeight="1">
      <c r="A15" s="177">
        <f>A14+1</f>
        <v>2021</v>
      </c>
      <c r="B15" s="799">
        <f>SUM(B16:B37)</f>
        <v>2509</v>
      </c>
      <c r="C15" s="607">
        <f t="shared" ref="C15:W15" si="0">SUM(C16:C37)</f>
        <v>2272</v>
      </c>
      <c r="D15" s="607">
        <f t="shared" si="0"/>
        <v>36</v>
      </c>
      <c r="E15" s="607">
        <f t="shared" si="0"/>
        <v>201</v>
      </c>
      <c r="F15" s="607">
        <f t="shared" si="0"/>
        <v>712</v>
      </c>
      <c r="G15" s="607">
        <f t="shared" si="0"/>
        <v>156</v>
      </c>
      <c r="H15" s="607">
        <f t="shared" si="0"/>
        <v>340882</v>
      </c>
      <c r="I15" s="607">
        <f t="shared" si="0"/>
        <v>21988766</v>
      </c>
      <c r="J15" s="607">
        <f t="shared" si="0"/>
        <v>9622920</v>
      </c>
      <c r="K15" s="607">
        <f t="shared" si="0"/>
        <v>12365846</v>
      </c>
      <c r="L15" s="607">
        <f t="shared" si="0"/>
        <v>227056038</v>
      </c>
      <c r="M15" s="607">
        <f t="shared" si="0"/>
        <v>82</v>
      </c>
      <c r="N15" s="607">
        <f t="shared" si="0"/>
        <v>23</v>
      </c>
      <c r="O15" s="607">
        <f t="shared" si="0"/>
        <v>17</v>
      </c>
      <c r="P15" s="607">
        <f t="shared" si="0"/>
        <v>6</v>
      </c>
      <c r="Q15" s="607">
        <f t="shared" si="0"/>
        <v>59</v>
      </c>
      <c r="R15" s="607">
        <f t="shared" si="0"/>
        <v>38</v>
      </c>
      <c r="S15" s="607">
        <f t="shared" si="0"/>
        <v>21</v>
      </c>
      <c r="T15" s="607">
        <f t="shared" si="0"/>
        <v>298</v>
      </c>
      <c r="U15" s="606" t="s">
        <v>241</v>
      </c>
      <c r="V15" s="606" t="s">
        <v>241</v>
      </c>
      <c r="W15" s="607">
        <f t="shared" si="0"/>
        <v>30</v>
      </c>
      <c r="X15" s="606" t="s">
        <v>241</v>
      </c>
      <c r="Y15" s="606" t="s">
        <v>241</v>
      </c>
      <c r="Z15" s="608">
        <f>Z14+1</f>
        <v>2021</v>
      </c>
      <c r="AD15" s="352"/>
      <c r="AE15" s="352"/>
    </row>
    <row r="16" spans="1:31" s="244" customFormat="1" ht="17.45" customHeight="1">
      <c r="A16" s="504" t="s">
        <v>283</v>
      </c>
      <c r="B16" s="479">
        <f>SUM(C16:E16)</f>
        <v>143</v>
      </c>
      <c r="C16" s="876">
        <v>132</v>
      </c>
      <c r="D16" s="813">
        <v>2</v>
      </c>
      <c r="E16" s="609">
        <v>9</v>
      </c>
      <c r="F16" s="609">
        <v>9</v>
      </c>
      <c r="G16" s="813">
        <v>8</v>
      </c>
      <c r="H16" s="610">
        <v>1812</v>
      </c>
      <c r="I16" s="863">
        <v>734110</v>
      </c>
      <c r="J16" s="863">
        <v>348237</v>
      </c>
      <c r="K16" s="863">
        <v>385873</v>
      </c>
      <c r="L16" s="520">
        <v>35096124</v>
      </c>
      <c r="M16" s="816">
        <f>SUM(N16,Q16)</f>
        <v>7</v>
      </c>
      <c r="N16" s="662">
        <f>SUM(O16:P16)</f>
        <v>0</v>
      </c>
      <c r="O16" s="610"/>
      <c r="P16" s="610"/>
      <c r="Q16" s="863">
        <f>SUM(R16:S16)</f>
        <v>7</v>
      </c>
      <c r="R16" s="610">
        <v>4</v>
      </c>
      <c r="S16" s="610">
        <v>3</v>
      </c>
      <c r="T16" s="863">
        <v>14</v>
      </c>
      <c r="U16" s="606"/>
      <c r="V16" s="606"/>
      <c r="W16" s="877">
        <v>4</v>
      </c>
      <c r="X16" s="606"/>
      <c r="Y16" s="606"/>
      <c r="Z16" s="22" t="s">
        <v>717</v>
      </c>
    </row>
    <row r="17" spans="1:26" s="244" customFormat="1" ht="17.45" customHeight="1">
      <c r="A17" s="504" t="s">
        <v>182</v>
      </c>
      <c r="B17" s="479">
        <f t="shared" ref="B17:B37" si="1">SUM(C17:E17)</f>
        <v>225</v>
      </c>
      <c r="C17" s="876">
        <v>200</v>
      </c>
      <c r="D17" s="813">
        <v>2</v>
      </c>
      <c r="E17" s="609">
        <v>23</v>
      </c>
      <c r="F17" s="609">
        <v>48</v>
      </c>
      <c r="G17" s="813">
        <v>10</v>
      </c>
      <c r="H17" s="610">
        <v>16442</v>
      </c>
      <c r="I17" s="863">
        <v>1711317</v>
      </c>
      <c r="J17" s="863">
        <v>1000797</v>
      </c>
      <c r="K17" s="863">
        <v>710520</v>
      </c>
      <c r="L17" s="520">
        <v>69551300</v>
      </c>
      <c r="M17" s="816">
        <f t="shared" ref="M17:M37" si="2">SUM(N17,Q17)</f>
        <v>13</v>
      </c>
      <c r="N17" s="662">
        <f t="shared" ref="N17:N37" si="3">SUM(O17:P17)</f>
        <v>4</v>
      </c>
      <c r="O17" s="610">
        <v>4</v>
      </c>
      <c r="P17" s="610"/>
      <c r="Q17" s="863">
        <f t="shared" ref="Q17:Q37" si="4">SUM(R17:S17)</f>
        <v>9</v>
      </c>
      <c r="R17" s="610">
        <v>6</v>
      </c>
      <c r="S17" s="610">
        <v>3</v>
      </c>
      <c r="T17" s="863">
        <v>16</v>
      </c>
      <c r="U17" s="606"/>
      <c r="V17" s="606"/>
      <c r="W17" s="877">
        <v>5</v>
      </c>
      <c r="X17" s="606"/>
      <c r="Y17" s="606"/>
      <c r="Z17" s="22" t="s">
        <v>725</v>
      </c>
    </row>
    <row r="18" spans="1:26" s="244" customFormat="1" ht="17.45" customHeight="1">
      <c r="A18" s="504" t="s">
        <v>234</v>
      </c>
      <c r="B18" s="479">
        <f t="shared" si="1"/>
        <v>185</v>
      </c>
      <c r="C18" s="876">
        <v>173</v>
      </c>
      <c r="D18" s="813">
        <v>0</v>
      </c>
      <c r="E18" s="609">
        <v>12</v>
      </c>
      <c r="F18" s="609">
        <v>53</v>
      </c>
      <c r="G18" s="813">
        <v>38</v>
      </c>
      <c r="H18" s="610">
        <v>113633</v>
      </c>
      <c r="I18" s="863">
        <v>2368718</v>
      </c>
      <c r="J18" s="863">
        <v>951661</v>
      </c>
      <c r="K18" s="863">
        <v>1417057</v>
      </c>
      <c r="L18" s="520">
        <v>4859035</v>
      </c>
      <c r="M18" s="816">
        <f t="shared" si="2"/>
        <v>6</v>
      </c>
      <c r="N18" s="662">
        <f t="shared" si="3"/>
        <v>2</v>
      </c>
      <c r="O18" s="610">
        <v>1</v>
      </c>
      <c r="P18" s="610">
        <v>1</v>
      </c>
      <c r="Q18" s="863">
        <f t="shared" si="4"/>
        <v>4</v>
      </c>
      <c r="R18" s="610">
        <v>3</v>
      </c>
      <c r="S18" s="610">
        <v>1</v>
      </c>
      <c r="T18" s="863">
        <v>61</v>
      </c>
      <c r="U18" s="606"/>
      <c r="V18" s="606"/>
      <c r="W18" s="877">
        <v>9</v>
      </c>
      <c r="X18" s="606"/>
      <c r="Y18" s="606"/>
      <c r="Z18" s="22" t="s">
        <v>726</v>
      </c>
    </row>
    <row r="19" spans="1:26" s="244" customFormat="1" ht="17.45" customHeight="1">
      <c r="A19" s="504" t="s">
        <v>271</v>
      </c>
      <c r="B19" s="479">
        <f t="shared" si="1"/>
        <v>174</v>
      </c>
      <c r="C19" s="876">
        <v>157</v>
      </c>
      <c r="D19" s="813">
        <v>5</v>
      </c>
      <c r="E19" s="609">
        <v>12</v>
      </c>
      <c r="F19" s="609">
        <v>79</v>
      </c>
      <c r="G19" s="813">
        <v>14</v>
      </c>
      <c r="H19" s="610">
        <v>24173</v>
      </c>
      <c r="I19" s="863">
        <v>3706146</v>
      </c>
      <c r="J19" s="863">
        <v>1553546</v>
      </c>
      <c r="K19" s="863">
        <v>2152600</v>
      </c>
      <c r="L19" s="520">
        <v>13820711</v>
      </c>
      <c r="M19" s="816">
        <f t="shared" si="2"/>
        <v>7</v>
      </c>
      <c r="N19" s="662">
        <f t="shared" si="3"/>
        <v>1</v>
      </c>
      <c r="O19" s="610">
        <v>1</v>
      </c>
      <c r="P19" s="610"/>
      <c r="Q19" s="863">
        <f t="shared" si="4"/>
        <v>6</v>
      </c>
      <c r="R19" s="610">
        <v>3</v>
      </c>
      <c r="S19" s="610">
        <v>3</v>
      </c>
      <c r="T19" s="863">
        <v>35</v>
      </c>
      <c r="U19" s="606"/>
      <c r="V19" s="606"/>
      <c r="W19" s="877">
        <v>0</v>
      </c>
      <c r="X19" s="606"/>
      <c r="Y19" s="606"/>
      <c r="Z19" s="22" t="s">
        <v>521</v>
      </c>
    </row>
    <row r="20" spans="1:26" s="244" customFormat="1" ht="17.45" customHeight="1">
      <c r="A20" s="504" t="s">
        <v>252</v>
      </c>
      <c r="B20" s="479">
        <f t="shared" si="1"/>
        <v>137</v>
      </c>
      <c r="C20" s="876">
        <v>113</v>
      </c>
      <c r="D20" s="813">
        <v>8</v>
      </c>
      <c r="E20" s="609">
        <v>16</v>
      </c>
      <c r="F20" s="609">
        <v>53</v>
      </c>
      <c r="G20" s="813">
        <v>6</v>
      </c>
      <c r="H20" s="610">
        <v>37208</v>
      </c>
      <c r="I20" s="863">
        <v>872683</v>
      </c>
      <c r="J20" s="863">
        <v>321664</v>
      </c>
      <c r="K20" s="863">
        <v>551019</v>
      </c>
      <c r="L20" s="520">
        <v>23209392</v>
      </c>
      <c r="M20" s="816">
        <f t="shared" si="2"/>
        <v>3</v>
      </c>
      <c r="N20" s="662">
        <f t="shared" si="3"/>
        <v>2</v>
      </c>
      <c r="O20" s="610">
        <v>1</v>
      </c>
      <c r="P20" s="610">
        <v>1</v>
      </c>
      <c r="Q20" s="863">
        <f t="shared" si="4"/>
        <v>1</v>
      </c>
      <c r="R20" s="610"/>
      <c r="S20" s="610">
        <v>1</v>
      </c>
      <c r="T20" s="863">
        <v>10</v>
      </c>
      <c r="U20" s="606"/>
      <c r="V20" s="606"/>
      <c r="W20" s="877">
        <v>2</v>
      </c>
      <c r="X20" s="606"/>
      <c r="Y20" s="606"/>
      <c r="Z20" s="22" t="s">
        <v>73</v>
      </c>
    </row>
    <row r="21" spans="1:26" s="244" customFormat="1" ht="27.95" customHeight="1">
      <c r="A21" s="504" t="s">
        <v>238</v>
      </c>
      <c r="B21" s="479">
        <f t="shared" si="1"/>
        <v>99</v>
      </c>
      <c r="C21" s="876">
        <v>96</v>
      </c>
      <c r="D21" s="813">
        <v>1</v>
      </c>
      <c r="E21" s="813">
        <v>2</v>
      </c>
      <c r="F21" s="609">
        <v>31</v>
      </c>
      <c r="G21" s="813">
        <v>2</v>
      </c>
      <c r="H21" s="610">
        <v>3670</v>
      </c>
      <c r="I21" s="863">
        <v>694280</v>
      </c>
      <c r="J21" s="863">
        <v>424015</v>
      </c>
      <c r="K21" s="863">
        <v>270265</v>
      </c>
      <c r="L21" s="520">
        <v>2605555</v>
      </c>
      <c r="M21" s="816">
        <f t="shared" si="2"/>
        <v>2</v>
      </c>
      <c r="N21" s="662">
        <f t="shared" si="3"/>
        <v>1</v>
      </c>
      <c r="O21" s="610"/>
      <c r="P21" s="610">
        <v>1</v>
      </c>
      <c r="Q21" s="863">
        <f t="shared" si="4"/>
        <v>1</v>
      </c>
      <c r="R21" s="610">
        <v>1</v>
      </c>
      <c r="S21" s="610"/>
      <c r="T21" s="863">
        <v>8</v>
      </c>
      <c r="U21" s="606"/>
      <c r="V21" s="606"/>
      <c r="W21" s="877">
        <v>0</v>
      </c>
      <c r="X21" s="606"/>
      <c r="Y21" s="606"/>
      <c r="Z21" s="22" t="s">
        <v>721</v>
      </c>
    </row>
    <row r="22" spans="1:26" s="244" customFormat="1" ht="17.45" customHeight="1">
      <c r="A22" s="504" t="s">
        <v>287</v>
      </c>
      <c r="B22" s="479">
        <f t="shared" si="1"/>
        <v>57</v>
      </c>
      <c r="C22" s="876">
        <v>53</v>
      </c>
      <c r="D22" s="813">
        <v>0</v>
      </c>
      <c r="E22" s="813">
        <v>4</v>
      </c>
      <c r="F22" s="609">
        <v>21</v>
      </c>
      <c r="G22" s="813">
        <v>2</v>
      </c>
      <c r="H22" s="610">
        <v>2010</v>
      </c>
      <c r="I22" s="863">
        <v>409341</v>
      </c>
      <c r="J22" s="863">
        <v>159653</v>
      </c>
      <c r="K22" s="863">
        <v>249688</v>
      </c>
      <c r="L22" s="520">
        <v>1908026</v>
      </c>
      <c r="M22" s="816">
        <f t="shared" si="2"/>
        <v>2</v>
      </c>
      <c r="N22" s="662">
        <f t="shared" si="3"/>
        <v>1</v>
      </c>
      <c r="O22" s="610">
        <v>1</v>
      </c>
      <c r="P22" s="610"/>
      <c r="Q22" s="863">
        <f t="shared" si="4"/>
        <v>1</v>
      </c>
      <c r="R22" s="610"/>
      <c r="S22" s="610">
        <v>1</v>
      </c>
      <c r="T22" s="863">
        <v>4</v>
      </c>
      <c r="U22" s="606"/>
      <c r="V22" s="606"/>
      <c r="W22" s="877">
        <v>0</v>
      </c>
      <c r="X22" s="606"/>
      <c r="Y22" s="606"/>
      <c r="Z22" s="22" t="s">
        <v>92</v>
      </c>
    </row>
    <row r="23" spans="1:26" s="244" customFormat="1" ht="17.45" customHeight="1">
      <c r="A23" s="504" t="s">
        <v>123</v>
      </c>
      <c r="B23" s="479">
        <f t="shared" si="1"/>
        <v>32</v>
      </c>
      <c r="C23" s="876">
        <v>29</v>
      </c>
      <c r="D23" s="813">
        <v>0</v>
      </c>
      <c r="E23" s="609">
        <v>3</v>
      </c>
      <c r="F23" s="609">
        <v>16</v>
      </c>
      <c r="G23" s="813">
        <v>3</v>
      </c>
      <c r="H23" s="610">
        <v>2174</v>
      </c>
      <c r="I23" s="863">
        <v>204023</v>
      </c>
      <c r="J23" s="863">
        <v>121309</v>
      </c>
      <c r="K23" s="863">
        <v>82714</v>
      </c>
      <c r="L23" s="520">
        <v>230021</v>
      </c>
      <c r="M23" s="816">
        <f t="shared" si="2"/>
        <v>1</v>
      </c>
      <c r="N23" s="662">
        <f t="shared" si="3"/>
        <v>1</v>
      </c>
      <c r="O23" s="610">
        <v>1</v>
      </c>
      <c r="P23" s="610"/>
      <c r="Q23" s="863">
        <f t="shared" si="4"/>
        <v>0</v>
      </c>
      <c r="R23" s="610"/>
      <c r="S23" s="610"/>
      <c r="T23" s="863">
        <v>5</v>
      </c>
      <c r="U23" s="606"/>
      <c r="V23" s="606"/>
      <c r="W23" s="877">
        <v>0</v>
      </c>
      <c r="X23" s="606"/>
      <c r="Y23" s="606"/>
      <c r="Z23" s="22" t="s">
        <v>722</v>
      </c>
    </row>
    <row r="24" spans="1:26" s="244" customFormat="1" ht="17.45" customHeight="1">
      <c r="A24" s="504" t="s">
        <v>289</v>
      </c>
      <c r="B24" s="479">
        <f t="shared" si="1"/>
        <v>138</v>
      </c>
      <c r="C24" s="876">
        <v>125</v>
      </c>
      <c r="D24" s="813">
        <v>3</v>
      </c>
      <c r="E24" s="609">
        <v>10</v>
      </c>
      <c r="F24" s="609">
        <v>24</v>
      </c>
      <c r="G24" s="813">
        <v>4</v>
      </c>
      <c r="H24" s="610">
        <v>25198</v>
      </c>
      <c r="I24" s="863">
        <v>1201756</v>
      </c>
      <c r="J24" s="863">
        <v>352825</v>
      </c>
      <c r="K24" s="863">
        <v>848931</v>
      </c>
      <c r="L24" s="520">
        <v>1222435</v>
      </c>
      <c r="M24" s="816">
        <f t="shared" si="2"/>
        <v>5</v>
      </c>
      <c r="N24" s="662">
        <f t="shared" si="3"/>
        <v>2</v>
      </c>
      <c r="O24" s="610">
        <v>2</v>
      </c>
      <c r="P24" s="610"/>
      <c r="Q24" s="863">
        <f t="shared" si="4"/>
        <v>3</v>
      </c>
      <c r="R24" s="610">
        <v>3</v>
      </c>
      <c r="S24" s="610"/>
      <c r="T24" s="863">
        <v>6</v>
      </c>
      <c r="U24" s="606"/>
      <c r="V24" s="606"/>
      <c r="W24" s="877">
        <v>0</v>
      </c>
      <c r="X24" s="606"/>
      <c r="Y24" s="606"/>
      <c r="Z24" s="22" t="s">
        <v>731</v>
      </c>
    </row>
    <row r="25" spans="1:26" s="244" customFormat="1" ht="27.95" customHeight="1">
      <c r="A25" s="504" t="s">
        <v>162</v>
      </c>
      <c r="B25" s="479">
        <f t="shared" si="1"/>
        <v>99</v>
      </c>
      <c r="C25" s="876">
        <v>95</v>
      </c>
      <c r="D25" s="813">
        <v>1</v>
      </c>
      <c r="E25" s="609">
        <v>3</v>
      </c>
      <c r="F25" s="609">
        <v>24</v>
      </c>
      <c r="G25" s="813">
        <v>17</v>
      </c>
      <c r="H25" s="610">
        <v>9616</v>
      </c>
      <c r="I25" s="863">
        <v>517494</v>
      </c>
      <c r="J25" s="863">
        <v>211269</v>
      </c>
      <c r="K25" s="863">
        <v>306225</v>
      </c>
      <c r="L25" s="520">
        <v>5264127</v>
      </c>
      <c r="M25" s="816">
        <f t="shared" si="2"/>
        <v>4</v>
      </c>
      <c r="N25" s="662">
        <f t="shared" si="3"/>
        <v>0</v>
      </c>
      <c r="O25" s="610"/>
      <c r="P25" s="610"/>
      <c r="Q25" s="863">
        <f t="shared" si="4"/>
        <v>4</v>
      </c>
      <c r="R25" s="610">
        <v>3</v>
      </c>
      <c r="S25" s="610">
        <v>1</v>
      </c>
      <c r="T25" s="863">
        <v>33</v>
      </c>
      <c r="U25" s="606"/>
      <c r="V25" s="606"/>
      <c r="W25" s="877">
        <v>0</v>
      </c>
      <c r="X25" s="606"/>
      <c r="Y25" s="606"/>
      <c r="Z25" s="22" t="s">
        <v>720</v>
      </c>
    </row>
    <row r="26" spans="1:26" s="244" customFormat="1" ht="17.45" customHeight="1">
      <c r="A26" s="504" t="s">
        <v>189</v>
      </c>
      <c r="B26" s="479">
        <f t="shared" si="1"/>
        <v>114</v>
      </c>
      <c r="C26" s="876">
        <v>108</v>
      </c>
      <c r="D26" s="813">
        <v>1</v>
      </c>
      <c r="E26" s="609">
        <v>5</v>
      </c>
      <c r="F26" s="609">
        <v>26</v>
      </c>
      <c r="G26" s="813">
        <v>5</v>
      </c>
      <c r="H26" s="610">
        <v>3025</v>
      </c>
      <c r="I26" s="863">
        <v>664718</v>
      </c>
      <c r="J26" s="863">
        <v>427657</v>
      </c>
      <c r="K26" s="863">
        <v>237061</v>
      </c>
      <c r="L26" s="520">
        <v>8186420</v>
      </c>
      <c r="M26" s="816">
        <f t="shared" si="2"/>
        <v>4</v>
      </c>
      <c r="N26" s="662">
        <f t="shared" si="3"/>
        <v>0</v>
      </c>
      <c r="O26" s="610"/>
      <c r="P26" s="610"/>
      <c r="Q26" s="863">
        <f t="shared" si="4"/>
        <v>4</v>
      </c>
      <c r="R26" s="610">
        <v>2</v>
      </c>
      <c r="S26" s="610">
        <v>2</v>
      </c>
      <c r="T26" s="863">
        <v>8</v>
      </c>
      <c r="U26" s="606"/>
      <c r="V26" s="606"/>
      <c r="W26" s="877">
        <v>0</v>
      </c>
      <c r="X26" s="606"/>
      <c r="Y26" s="606"/>
      <c r="Z26" s="22" t="s">
        <v>730</v>
      </c>
    </row>
    <row r="27" spans="1:26" s="244" customFormat="1" ht="17.45" customHeight="1">
      <c r="A27" s="504" t="s">
        <v>135</v>
      </c>
      <c r="B27" s="479">
        <f t="shared" si="1"/>
        <v>76</v>
      </c>
      <c r="C27" s="876">
        <v>70</v>
      </c>
      <c r="D27" s="813">
        <v>1</v>
      </c>
      <c r="E27" s="609">
        <v>5</v>
      </c>
      <c r="F27" s="609">
        <v>15</v>
      </c>
      <c r="G27" s="813">
        <v>2</v>
      </c>
      <c r="H27" s="610">
        <v>2671</v>
      </c>
      <c r="I27" s="863">
        <v>249608</v>
      </c>
      <c r="J27" s="863">
        <v>151056</v>
      </c>
      <c r="K27" s="863">
        <v>98552</v>
      </c>
      <c r="L27" s="520">
        <v>2019521</v>
      </c>
      <c r="M27" s="816">
        <f t="shared" si="2"/>
        <v>3</v>
      </c>
      <c r="N27" s="662">
        <f t="shared" si="3"/>
        <v>0</v>
      </c>
      <c r="O27" s="610"/>
      <c r="P27" s="610"/>
      <c r="Q27" s="863">
        <f t="shared" si="4"/>
        <v>3</v>
      </c>
      <c r="R27" s="610">
        <v>2</v>
      </c>
      <c r="S27" s="610">
        <v>1</v>
      </c>
      <c r="T27" s="863">
        <v>3</v>
      </c>
      <c r="U27" s="606"/>
      <c r="V27" s="606"/>
      <c r="W27" s="877">
        <v>0</v>
      </c>
      <c r="X27" s="606"/>
      <c r="Y27" s="606"/>
      <c r="Z27" s="22" t="s">
        <v>107</v>
      </c>
    </row>
    <row r="28" spans="1:26" s="244" customFormat="1" ht="17.45" customHeight="1">
      <c r="A28" s="504" t="s">
        <v>245</v>
      </c>
      <c r="B28" s="479">
        <f t="shared" si="1"/>
        <v>87</v>
      </c>
      <c r="C28" s="876">
        <v>78</v>
      </c>
      <c r="D28" s="813">
        <v>0</v>
      </c>
      <c r="E28" s="609">
        <v>9</v>
      </c>
      <c r="F28" s="609">
        <v>39</v>
      </c>
      <c r="G28" s="813">
        <v>14</v>
      </c>
      <c r="H28" s="610">
        <v>3193</v>
      </c>
      <c r="I28" s="863">
        <v>746140</v>
      </c>
      <c r="J28" s="863">
        <v>325859</v>
      </c>
      <c r="K28" s="863">
        <v>420281</v>
      </c>
      <c r="L28" s="520">
        <v>16785313</v>
      </c>
      <c r="M28" s="816">
        <f t="shared" si="2"/>
        <v>0</v>
      </c>
      <c r="N28" s="662">
        <f t="shared" si="3"/>
        <v>0</v>
      </c>
      <c r="O28" s="610"/>
      <c r="P28" s="610"/>
      <c r="Q28" s="863">
        <f t="shared" si="4"/>
        <v>0</v>
      </c>
      <c r="R28" s="610"/>
      <c r="S28" s="610"/>
      <c r="T28" s="863">
        <v>24</v>
      </c>
      <c r="U28" s="606"/>
      <c r="V28" s="606"/>
      <c r="W28" s="877">
        <v>1</v>
      </c>
      <c r="X28" s="606"/>
      <c r="Y28" s="606"/>
      <c r="Z28" s="22" t="s">
        <v>729</v>
      </c>
    </row>
    <row r="29" spans="1:26" s="244" customFormat="1" ht="27.95" customHeight="1">
      <c r="A29" s="504" t="s">
        <v>130</v>
      </c>
      <c r="B29" s="479">
        <f t="shared" si="1"/>
        <v>129</v>
      </c>
      <c r="C29" s="876">
        <v>111</v>
      </c>
      <c r="D29" s="813">
        <v>2</v>
      </c>
      <c r="E29" s="609">
        <v>16</v>
      </c>
      <c r="F29" s="609">
        <v>43</v>
      </c>
      <c r="G29" s="813">
        <v>7</v>
      </c>
      <c r="H29" s="610">
        <v>5671</v>
      </c>
      <c r="I29" s="863">
        <v>1389730</v>
      </c>
      <c r="J29" s="863">
        <v>499543</v>
      </c>
      <c r="K29" s="863">
        <v>890187</v>
      </c>
      <c r="L29" s="520">
        <v>13649068</v>
      </c>
      <c r="M29" s="816">
        <f t="shared" si="2"/>
        <v>2</v>
      </c>
      <c r="N29" s="662">
        <f t="shared" si="3"/>
        <v>0</v>
      </c>
      <c r="O29" s="610"/>
      <c r="P29" s="610"/>
      <c r="Q29" s="863">
        <f t="shared" si="4"/>
        <v>2</v>
      </c>
      <c r="R29" s="610">
        <v>2</v>
      </c>
      <c r="S29" s="610"/>
      <c r="T29" s="863">
        <v>11</v>
      </c>
      <c r="U29" s="606"/>
      <c r="V29" s="606"/>
      <c r="W29" s="877">
        <v>0</v>
      </c>
      <c r="X29" s="606"/>
      <c r="Y29" s="606"/>
      <c r="Z29" s="22" t="s">
        <v>716</v>
      </c>
    </row>
    <row r="30" spans="1:26" s="244" customFormat="1" ht="17.45" customHeight="1">
      <c r="A30" s="504" t="s">
        <v>235</v>
      </c>
      <c r="B30" s="479">
        <f t="shared" si="1"/>
        <v>174</v>
      </c>
      <c r="C30" s="876">
        <v>168</v>
      </c>
      <c r="D30" s="813">
        <v>0</v>
      </c>
      <c r="E30" s="813">
        <v>6</v>
      </c>
      <c r="F30" s="609">
        <v>31</v>
      </c>
      <c r="G30" s="813">
        <v>3</v>
      </c>
      <c r="H30" s="610">
        <v>7495</v>
      </c>
      <c r="I30" s="863">
        <v>918097</v>
      </c>
      <c r="J30" s="863">
        <v>324004</v>
      </c>
      <c r="K30" s="863">
        <v>594093</v>
      </c>
      <c r="L30" s="520">
        <v>4073788</v>
      </c>
      <c r="M30" s="816">
        <f t="shared" si="2"/>
        <v>3</v>
      </c>
      <c r="N30" s="662">
        <f t="shared" si="3"/>
        <v>1</v>
      </c>
      <c r="O30" s="610">
        <v>1</v>
      </c>
      <c r="P30" s="610"/>
      <c r="Q30" s="863">
        <f t="shared" si="4"/>
        <v>2</v>
      </c>
      <c r="R30" s="610">
        <v>1</v>
      </c>
      <c r="S30" s="610">
        <v>1</v>
      </c>
      <c r="T30" s="863">
        <v>10</v>
      </c>
      <c r="U30" s="606"/>
      <c r="V30" s="606"/>
      <c r="W30" s="877">
        <v>1</v>
      </c>
      <c r="X30" s="606"/>
      <c r="Y30" s="606"/>
      <c r="Z30" s="22" t="s">
        <v>718</v>
      </c>
    </row>
    <row r="31" spans="1:26" s="244" customFormat="1" ht="17.45" customHeight="1">
      <c r="A31" s="504" t="s">
        <v>220</v>
      </c>
      <c r="B31" s="479">
        <f t="shared" si="1"/>
        <v>133</v>
      </c>
      <c r="C31" s="876">
        <v>120</v>
      </c>
      <c r="D31" s="813">
        <v>2</v>
      </c>
      <c r="E31" s="813">
        <v>11</v>
      </c>
      <c r="F31" s="609">
        <v>49</v>
      </c>
      <c r="G31" s="813">
        <v>4</v>
      </c>
      <c r="H31" s="610">
        <v>10998</v>
      </c>
      <c r="I31" s="863">
        <v>1443415</v>
      </c>
      <c r="J31" s="863">
        <v>743333</v>
      </c>
      <c r="K31" s="863">
        <v>700082</v>
      </c>
      <c r="L31" s="520">
        <v>9336407</v>
      </c>
      <c r="M31" s="816">
        <f t="shared" si="2"/>
        <v>4</v>
      </c>
      <c r="N31" s="662">
        <f t="shared" si="3"/>
        <v>3</v>
      </c>
      <c r="O31" s="610">
        <v>1</v>
      </c>
      <c r="P31" s="610">
        <v>2</v>
      </c>
      <c r="Q31" s="863">
        <f t="shared" si="4"/>
        <v>1</v>
      </c>
      <c r="R31" s="610"/>
      <c r="S31" s="610">
        <v>1</v>
      </c>
      <c r="T31" s="863">
        <v>7</v>
      </c>
      <c r="U31" s="606"/>
      <c r="V31" s="606"/>
      <c r="W31" s="877">
        <v>0</v>
      </c>
      <c r="X31" s="606"/>
      <c r="Y31" s="606"/>
      <c r="Z31" s="22" t="s">
        <v>727</v>
      </c>
    </row>
    <row r="32" spans="1:26" s="244" customFormat="1" ht="17.45" customHeight="1">
      <c r="A32" s="504" t="s">
        <v>145</v>
      </c>
      <c r="B32" s="479">
        <f t="shared" si="1"/>
        <v>106</v>
      </c>
      <c r="C32" s="876">
        <v>100</v>
      </c>
      <c r="D32" s="813">
        <v>1</v>
      </c>
      <c r="E32" s="813">
        <v>5</v>
      </c>
      <c r="F32" s="609">
        <v>30</v>
      </c>
      <c r="G32" s="813">
        <v>2</v>
      </c>
      <c r="H32" s="610">
        <v>34298</v>
      </c>
      <c r="I32" s="863">
        <v>545026</v>
      </c>
      <c r="J32" s="863">
        <v>155828</v>
      </c>
      <c r="K32" s="863">
        <v>389198</v>
      </c>
      <c r="L32" s="520">
        <v>2325197</v>
      </c>
      <c r="M32" s="816">
        <f t="shared" si="2"/>
        <v>3</v>
      </c>
      <c r="N32" s="662">
        <f t="shared" si="3"/>
        <v>2</v>
      </c>
      <c r="O32" s="610">
        <v>2</v>
      </c>
      <c r="P32" s="610"/>
      <c r="Q32" s="863">
        <f t="shared" si="4"/>
        <v>1</v>
      </c>
      <c r="R32" s="610">
        <v>1</v>
      </c>
      <c r="S32" s="610"/>
      <c r="T32" s="863">
        <v>4</v>
      </c>
      <c r="U32" s="606"/>
      <c r="V32" s="606"/>
      <c r="W32" s="877">
        <v>3</v>
      </c>
      <c r="X32" s="606"/>
      <c r="Y32" s="606"/>
      <c r="Z32" s="22" t="s">
        <v>100</v>
      </c>
    </row>
    <row r="33" spans="1:26" s="244" customFormat="1" ht="27.95" customHeight="1">
      <c r="A33" s="504" t="s">
        <v>115</v>
      </c>
      <c r="B33" s="479">
        <f t="shared" si="1"/>
        <v>100</v>
      </c>
      <c r="C33" s="876">
        <v>91</v>
      </c>
      <c r="D33" s="813">
        <v>2</v>
      </c>
      <c r="E33" s="609">
        <v>7</v>
      </c>
      <c r="F33" s="609">
        <v>34</v>
      </c>
      <c r="G33" s="813">
        <v>4</v>
      </c>
      <c r="H33" s="610">
        <v>7982</v>
      </c>
      <c r="I33" s="863">
        <v>605817</v>
      </c>
      <c r="J33" s="863">
        <v>225397</v>
      </c>
      <c r="K33" s="863">
        <v>380420</v>
      </c>
      <c r="L33" s="520">
        <v>3947466</v>
      </c>
      <c r="M33" s="816">
        <f t="shared" si="2"/>
        <v>0</v>
      </c>
      <c r="N33" s="662">
        <f t="shared" si="3"/>
        <v>0</v>
      </c>
      <c r="O33" s="610"/>
      <c r="P33" s="610"/>
      <c r="Q33" s="863">
        <f t="shared" si="4"/>
        <v>0</v>
      </c>
      <c r="R33" s="610"/>
      <c r="S33" s="610"/>
      <c r="T33" s="863">
        <v>7</v>
      </c>
      <c r="U33" s="606"/>
      <c r="V33" s="606"/>
      <c r="W33" s="877">
        <v>0</v>
      </c>
      <c r="X33" s="606"/>
      <c r="Y33" s="606"/>
      <c r="Z33" s="22" t="s">
        <v>65</v>
      </c>
    </row>
    <row r="34" spans="1:26" s="244" customFormat="1" ht="17.45" customHeight="1">
      <c r="A34" s="504" t="s">
        <v>276</v>
      </c>
      <c r="B34" s="479">
        <f t="shared" si="1"/>
        <v>89</v>
      </c>
      <c r="C34" s="876">
        <v>72</v>
      </c>
      <c r="D34" s="813">
        <v>0</v>
      </c>
      <c r="E34" s="609">
        <v>17</v>
      </c>
      <c r="F34" s="609">
        <v>42</v>
      </c>
      <c r="G34" s="813">
        <v>0</v>
      </c>
      <c r="H34" s="610">
        <v>11336</v>
      </c>
      <c r="I34" s="863">
        <v>672818</v>
      </c>
      <c r="J34" s="863">
        <v>329436</v>
      </c>
      <c r="K34" s="863">
        <v>343382</v>
      </c>
      <c r="L34" s="520">
        <v>3213523</v>
      </c>
      <c r="M34" s="816">
        <f t="shared" si="2"/>
        <v>1</v>
      </c>
      <c r="N34" s="662">
        <f t="shared" si="3"/>
        <v>0</v>
      </c>
      <c r="O34" s="610"/>
      <c r="P34" s="610"/>
      <c r="Q34" s="863">
        <f t="shared" si="4"/>
        <v>1</v>
      </c>
      <c r="R34" s="610">
        <v>1</v>
      </c>
      <c r="S34" s="610"/>
      <c r="T34" s="863">
        <v>0</v>
      </c>
      <c r="U34" s="606"/>
      <c r="V34" s="606"/>
      <c r="W34" s="877">
        <v>3</v>
      </c>
      <c r="X34" s="606"/>
      <c r="Y34" s="606"/>
      <c r="Z34" s="22" t="s">
        <v>105</v>
      </c>
    </row>
    <row r="35" spans="1:26" s="244" customFormat="1" ht="17.45" customHeight="1">
      <c r="A35" s="504" t="s">
        <v>166</v>
      </c>
      <c r="B35" s="479">
        <f t="shared" si="1"/>
        <v>101</v>
      </c>
      <c r="C35" s="876">
        <v>85</v>
      </c>
      <c r="D35" s="813">
        <v>4</v>
      </c>
      <c r="E35" s="813">
        <v>12</v>
      </c>
      <c r="F35" s="609">
        <v>24</v>
      </c>
      <c r="G35" s="813">
        <v>5</v>
      </c>
      <c r="H35" s="610">
        <v>9763</v>
      </c>
      <c r="I35" s="863">
        <v>1053462</v>
      </c>
      <c r="J35" s="863">
        <v>513801</v>
      </c>
      <c r="K35" s="863">
        <v>539661</v>
      </c>
      <c r="L35" s="520">
        <v>4722576</v>
      </c>
      <c r="M35" s="816">
        <f t="shared" si="2"/>
        <v>4</v>
      </c>
      <c r="N35" s="662">
        <f t="shared" si="3"/>
        <v>1</v>
      </c>
      <c r="O35" s="610">
        <v>1</v>
      </c>
      <c r="P35" s="610"/>
      <c r="Q35" s="863">
        <f t="shared" si="4"/>
        <v>3</v>
      </c>
      <c r="R35" s="610">
        <v>2</v>
      </c>
      <c r="S35" s="610">
        <v>1</v>
      </c>
      <c r="T35" s="863">
        <v>17</v>
      </c>
      <c r="U35" s="606"/>
      <c r="V35" s="606"/>
      <c r="W35" s="877">
        <v>2</v>
      </c>
      <c r="X35" s="606"/>
      <c r="Y35" s="606"/>
      <c r="Z35" s="22" t="s">
        <v>715</v>
      </c>
    </row>
    <row r="36" spans="1:26" s="244" customFormat="1" ht="17.45" customHeight="1">
      <c r="A36" s="504" t="s">
        <v>265</v>
      </c>
      <c r="B36" s="479">
        <f t="shared" si="1"/>
        <v>41</v>
      </c>
      <c r="C36" s="876">
        <v>36</v>
      </c>
      <c r="D36" s="813">
        <v>0</v>
      </c>
      <c r="E36" s="813">
        <v>5</v>
      </c>
      <c r="F36" s="609">
        <v>16</v>
      </c>
      <c r="G36" s="813">
        <v>2</v>
      </c>
      <c r="H36" s="610">
        <v>3634</v>
      </c>
      <c r="I36" s="863">
        <v>333229</v>
      </c>
      <c r="J36" s="863">
        <v>147374</v>
      </c>
      <c r="K36" s="863">
        <v>185855</v>
      </c>
      <c r="L36" s="520">
        <v>216512</v>
      </c>
      <c r="M36" s="816">
        <f t="shared" si="2"/>
        <v>4</v>
      </c>
      <c r="N36" s="662">
        <f t="shared" si="3"/>
        <v>2</v>
      </c>
      <c r="O36" s="610">
        <v>1</v>
      </c>
      <c r="P36" s="610">
        <v>1</v>
      </c>
      <c r="Q36" s="863">
        <f t="shared" si="4"/>
        <v>2</v>
      </c>
      <c r="R36" s="610">
        <v>1</v>
      </c>
      <c r="S36" s="610">
        <v>1</v>
      </c>
      <c r="T36" s="863">
        <v>2</v>
      </c>
      <c r="U36" s="606"/>
      <c r="V36" s="606"/>
      <c r="W36" s="877">
        <v>0</v>
      </c>
      <c r="X36" s="606"/>
      <c r="Y36" s="606"/>
      <c r="Z36" s="22" t="s">
        <v>728</v>
      </c>
    </row>
    <row r="37" spans="1:26" s="244" customFormat="1" ht="17.45" customHeight="1">
      <c r="A37" s="504" t="s">
        <v>125</v>
      </c>
      <c r="B37" s="479">
        <f t="shared" si="1"/>
        <v>70</v>
      </c>
      <c r="C37" s="876">
        <v>60</v>
      </c>
      <c r="D37" s="813">
        <v>1</v>
      </c>
      <c r="E37" s="609">
        <v>9</v>
      </c>
      <c r="F37" s="609">
        <v>5</v>
      </c>
      <c r="G37" s="813">
        <v>4</v>
      </c>
      <c r="H37" s="610">
        <v>4880</v>
      </c>
      <c r="I37" s="863">
        <v>946838</v>
      </c>
      <c r="J37" s="863">
        <v>334656</v>
      </c>
      <c r="K37" s="863">
        <v>612182</v>
      </c>
      <c r="L37" s="520">
        <v>813521</v>
      </c>
      <c r="M37" s="816">
        <f t="shared" si="2"/>
        <v>4</v>
      </c>
      <c r="N37" s="662">
        <f t="shared" si="3"/>
        <v>0</v>
      </c>
      <c r="O37" s="610"/>
      <c r="P37" s="610"/>
      <c r="Q37" s="863">
        <f t="shared" si="4"/>
        <v>4</v>
      </c>
      <c r="R37" s="610">
        <v>3</v>
      </c>
      <c r="S37" s="610">
        <v>1</v>
      </c>
      <c r="T37" s="863">
        <v>13</v>
      </c>
      <c r="U37" s="606"/>
      <c r="V37" s="606"/>
      <c r="W37" s="877">
        <v>0</v>
      </c>
      <c r="X37" s="606"/>
      <c r="Y37" s="606"/>
      <c r="Z37" s="22" t="s">
        <v>723</v>
      </c>
    </row>
    <row r="38" spans="1:26" s="243" customFormat="1" ht="6" customHeight="1">
      <c r="A38" s="611"/>
      <c r="B38" s="612"/>
      <c r="C38" s="613"/>
      <c r="D38" s="613"/>
      <c r="E38" s="613"/>
      <c r="F38" s="613"/>
      <c r="G38" s="613"/>
      <c r="H38" s="613"/>
      <c r="I38" s="614"/>
      <c r="J38" s="613"/>
      <c r="K38" s="613"/>
      <c r="L38" s="613"/>
      <c r="M38" s="614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5"/>
      <c r="Z38" s="84"/>
    </row>
    <row r="39" spans="1:26" s="86" customFormat="1" ht="15" customHeight="1">
      <c r="A39" s="350" t="s">
        <v>1123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328" t="s">
        <v>1130</v>
      </c>
    </row>
    <row r="40" spans="1:26" ht="12.75">
      <c r="A40" s="9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34"/>
    </row>
    <row r="41" spans="1:26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</row>
  </sheetData>
  <mergeCells count="8">
    <mergeCell ref="A2:L2"/>
    <mergeCell ref="M2:Z2"/>
    <mergeCell ref="N7:P7"/>
    <mergeCell ref="Q7:S7"/>
    <mergeCell ref="T5:V5"/>
    <mergeCell ref="T6:V6"/>
    <mergeCell ref="W5:Y5"/>
    <mergeCell ref="W6:Y6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42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0.5703125" style="77" customWidth="1"/>
    <col min="2" max="7" width="16" style="77" customWidth="1"/>
    <col min="8" max="13" width="15.42578125" style="77" customWidth="1"/>
    <col min="14" max="14" width="14" style="77" customWidth="1"/>
    <col min="15" max="16384" width="9.140625" style="77"/>
  </cols>
  <sheetData>
    <row r="1" spans="1:16" s="313" customFormat="1" ht="24.95" customHeight="1">
      <c r="A1" s="313" t="s">
        <v>1131</v>
      </c>
      <c r="B1" s="104"/>
      <c r="C1" s="105"/>
      <c r="N1" s="332" t="s">
        <v>1132</v>
      </c>
    </row>
    <row r="2" spans="1:16" s="320" customFormat="1" ht="24.95" customHeight="1">
      <c r="A2" s="101" t="s">
        <v>1293</v>
      </c>
      <c r="B2" s="100"/>
      <c r="C2" s="100"/>
      <c r="D2" s="100"/>
      <c r="E2" s="100"/>
      <c r="F2" s="100"/>
      <c r="G2" s="100"/>
      <c r="H2" s="117" t="s">
        <v>705</v>
      </c>
      <c r="I2" s="79"/>
      <c r="J2" s="79"/>
      <c r="K2" s="79"/>
      <c r="L2" s="79"/>
      <c r="M2" s="79"/>
      <c r="N2" s="79"/>
    </row>
    <row r="3" spans="1:16" s="126" customFormat="1" ht="23.1" customHeight="1">
      <c r="A3" s="11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1:16" s="350" customFormat="1" ht="15" customHeight="1" thickBot="1">
      <c r="A4" s="350" t="s">
        <v>1109</v>
      </c>
      <c r="N4" s="328" t="s">
        <v>1110</v>
      </c>
    </row>
    <row r="5" spans="1:16" s="243" customFormat="1" ht="15.95" customHeight="1">
      <c r="A5" s="365" t="s">
        <v>421</v>
      </c>
      <c r="B5" s="452" t="s">
        <v>205</v>
      </c>
      <c r="C5" s="1026" t="s">
        <v>486</v>
      </c>
      <c r="D5" s="1027"/>
      <c r="E5" s="1027"/>
      <c r="F5" s="1027"/>
      <c r="G5" s="1027"/>
      <c r="H5" s="1027" t="s">
        <v>486</v>
      </c>
      <c r="I5" s="1071"/>
      <c r="J5" s="452" t="s">
        <v>243</v>
      </c>
      <c r="K5" s="1026" t="s">
        <v>423</v>
      </c>
      <c r="L5" s="1071"/>
      <c r="M5" s="452" t="s">
        <v>313</v>
      </c>
      <c r="N5" s="91" t="s">
        <v>523</v>
      </c>
    </row>
    <row r="6" spans="1:16" s="243" customFormat="1" ht="15.95" customHeight="1">
      <c r="A6" s="221"/>
      <c r="B6" s="617"/>
      <c r="C6" s="469" t="s">
        <v>285</v>
      </c>
      <c r="D6" s="469" t="s">
        <v>244</v>
      </c>
      <c r="E6" s="469" t="s">
        <v>164</v>
      </c>
      <c r="F6" s="469" t="s">
        <v>228</v>
      </c>
      <c r="G6" s="359" t="s">
        <v>215</v>
      </c>
      <c r="H6" s="529" t="s">
        <v>293</v>
      </c>
      <c r="I6" s="469" t="s">
        <v>133</v>
      </c>
      <c r="J6" s="469" t="s">
        <v>509</v>
      </c>
      <c r="K6" s="469" t="s">
        <v>436</v>
      </c>
      <c r="L6" s="469" t="s">
        <v>329</v>
      </c>
      <c r="M6" s="469" t="s">
        <v>540</v>
      </c>
      <c r="N6" s="1046"/>
    </row>
    <row r="7" spans="1:16" s="243" customFormat="1" ht="15.95" customHeight="1">
      <c r="A7" s="221"/>
      <c r="B7" s="228"/>
      <c r="C7" s="469" t="s">
        <v>509</v>
      </c>
      <c r="D7" s="469" t="s">
        <v>509</v>
      </c>
      <c r="E7" s="469" t="s">
        <v>124</v>
      </c>
      <c r="F7" s="469" t="s">
        <v>509</v>
      </c>
      <c r="G7" s="359" t="s">
        <v>119</v>
      </c>
      <c r="H7" s="618"/>
      <c r="I7" s="617"/>
      <c r="J7" s="469"/>
      <c r="K7" s="617"/>
      <c r="L7" s="469"/>
      <c r="M7" s="469"/>
      <c r="N7" s="1046"/>
    </row>
    <row r="8" spans="1:16" s="243" customFormat="1" ht="15.95" customHeight="1">
      <c r="A8" s="221"/>
      <c r="B8" s="471"/>
      <c r="C8" s="471" t="s">
        <v>630</v>
      </c>
      <c r="D8" s="471"/>
      <c r="E8" s="489" t="s">
        <v>325</v>
      </c>
      <c r="F8" s="471"/>
      <c r="G8" s="366" t="s">
        <v>424</v>
      </c>
      <c r="H8" s="367"/>
      <c r="I8" s="471"/>
      <c r="J8" s="488"/>
      <c r="K8" s="471"/>
      <c r="L8" s="471" t="s">
        <v>645</v>
      </c>
      <c r="M8" s="489"/>
      <c r="N8" s="352"/>
    </row>
    <row r="9" spans="1:16" s="243" customFormat="1" ht="15.95" customHeight="1">
      <c r="A9" s="235" t="s">
        <v>225</v>
      </c>
      <c r="B9" s="82" t="s">
        <v>538</v>
      </c>
      <c r="C9" s="82" t="s">
        <v>51</v>
      </c>
      <c r="D9" s="82" t="s">
        <v>626</v>
      </c>
      <c r="E9" s="82" t="s">
        <v>191</v>
      </c>
      <c r="F9" s="82" t="s">
        <v>724</v>
      </c>
      <c r="G9" s="89" t="s">
        <v>677</v>
      </c>
      <c r="H9" s="364" t="s">
        <v>672</v>
      </c>
      <c r="I9" s="82" t="s">
        <v>537</v>
      </c>
      <c r="J9" s="82" t="s">
        <v>534</v>
      </c>
      <c r="K9" s="82" t="s">
        <v>346</v>
      </c>
      <c r="L9" s="82" t="s">
        <v>592</v>
      </c>
      <c r="M9" s="82" t="s">
        <v>366</v>
      </c>
      <c r="N9" s="363" t="s">
        <v>536</v>
      </c>
    </row>
    <row r="10" spans="1:16" s="249" customFormat="1" ht="18.600000000000001" customHeight="1">
      <c r="A10" s="73">
        <v>2016</v>
      </c>
      <c r="B10" s="479">
        <v>2454</v>
      </c>
      <c r="C10" s="479">
        <v>480</v>
      </c>
      <c r="D10" s="479">
        <v>269</v>
      </c>
      <c r="E10" s="479">
        <v>2</v>
      </c>
      <c r="F10" s="479">
        <v>28</v>
      </c>
      <c r="G10" s="479">
        <v>23</v>
      </c>
      <c r="H10" s="520">
        <v>1465</v>
      </c>
      <c r="I10" s="479">
        <v>0</v>
      </c>
      <c r="J10" s="479">
        <v>11</v>
      </c>
      <c r="K10" s="479">
        <v>25</v>
      </c>
      <c r="L10" s="479">
        <v>30</v>
      </c>
      <c r="M10" s="479">
        <v>121</v>
      </c>
      <c r="N10" s="253">
        <v>2016</v>
      </c>
    </row>
    <row r="11" spans="1:16" s="249" customFormat="1" ht="18.600000000000001" customHeight="1">
      <c r="A11" s="73">
        <v>2017</v>
      </c>
      <c r="B11" s="479">
        <v>2963</v>
      </c>
      <c r="C11" s="479">
        <v>533</v>
      </c>
      <c r="D11" s="479">
        <v>237</v>
      </c>
      <c r="E11" s="479">
        <v>12</v>
      </c>
      <c r="F11" s="479">
        <v>36</v>
      </c>
      <c r="G11" s="479">
        <v>31</v>
      </c>
      <c r="H11" s="520">
        <v>1760</v>
      </c>
      <c r="I11" s="479">
        <v>1</v>
      </c>
      <c r="J11" s="479">
        <v>34</v>
      </c>
      <c r="K11" s="479">
        <v>23</v>
      </c>
      <c r="L11" s="479">
        <v>39</v>
      </c>
      <c r="M11" s="479">
        <v>257</v>
      </c>
      <c r="N11" s="253">
        <v>2017</v>
      </c>
    </row>
    <row r="12" spans="1:16" s="249" customFormat="1" ht="18.600000000000001" customHeight="1">
      <c r="A12" s="73">
        <v>2018</v>
      </c>
      <c r="B12" s="479">
        <v>2635</v>
      </c>
      <c r="C12" s="479">
        <v>561</v>
      </c>
      <c r="D12" s="479">
        <v>249</v>
      </c>
      <c r="E12" s="479">
        <v>9</v>
      </c>
      <c r="F12" s="479">
        <v>27</v>
      </c>
      <c r="G12" s="479">
        <v>31</v>
      </c>
      <c r="H12" s="520">
        <v>1480</v>
      </c>
      <c r="I12" s="479">
        <v>11</v>
      </c>
      <c r="J12" s="479">
        <v>20</v>
      </c>
      <c r="K12" s="479">
        <v>16</v>
      </c>
      <c r="L12" s="479">
        <v>23</v>
      </c>
      <c r="M12" s="479">
        <v>208</v>
      </c>
      <c r="N12" s="253">
        <v>2018</v>
      </c>
    </row>
    <row r="13" spans="1:16" s="249" customFormat="1" ht="18.600000000000001" customHeight="1">
      <c r="A13" s="73">
        <v>2019</v>
      </c>
      <c r="B13" s="479">
        <v>2645</v>
      </c>
      <c r="C13" s="479">
        <v>535</v>
      </c>
      <c r="D13" s="479">
        <v>239</v>
      </c>
      <c r="E13" s="479">
        <v>6</v>
      </c>
      <c r="F13" s="479">
        <v>34</v>
      </c>
      <c r="G13" s="479">
        <v>17</v>
      </c>
      <c r="H13" s="520">
        <v>1535</v>
      </c>
      <c r="I13" s="479">
        <v>8</v>
      </c>
      <c r="J13" s="479">
        <v>25</v>
      </c>
      <c r="K13" s="479">
        <v>15</v>
      </c>
      <c r="L13" s="479">
        <v>31</v>
      </c>
      <c r="M13" s="479">
        <v>200</v>
      </c>
      <c r="N13" s="253">
        <v>2019</v>
      </c>
    </row>
    <row r="14" spans="1:16" s="249" customFormat="1" ht="18.600000000000001" customHeight="1">
      <c r="A14" s="73">
        <v>2020</v>
      </c>
      <c r="B14" s="479">
        <v>2472</v>
      </c>
      <c r="C14" s="479">
        <v>524</v>
      </c>
      <c r="D14" s="479">
        <v>243</v>
      </c>
      <c r="E14" s="479">
        <v>6</v>
      </c>
      <c r="F14" s="479">
        <v>34</v>
      </c>
      <c r="G14" s="479">
        <v>21</v>
      </c>
      <c r="H14" s="520">
        <v>1384</v>
      </c>
      <c r="I14" s="479">
        <v>14</v>
      </c>
      <c r="J14" s="479">
        <v>21</v>
      </c>
      <c r="K14" s="479">
        <v>16</v>
      </c>
      <c r="L14" s="479">
        <v>28</v>
      </c>
      <c r="M14" s="479">
        <v>181</v>
      </c>
      <c r="N14" s="253">
        <v>2020</v>
      </c>
    </row>
    <row r="15" spans="1:16" s="247" customFormat="1" ht="30" customHeight="1">
      <c r="A15" s="74">
        <f>A14+1</f>
        <v>2021</v>
      </c>
      <c r="B15" s="59">
        <f>SUM(B16:B37)</f>
        <v>2473</v>
      </c>
      <c r="C15" s="59">
        <f>SUM(C16:C37)</f>
        <v>554</v>
      </c>
      <c r="D15" s="59">
        <f t="shared" ref="D15:M15" si="0">SUM(D16:D37)</f>
        <v>273</v>
      </c>
      <c r="E15" s="59">
        <f t="shared" si="0"/>
        <v>4</v>
      </c>
      <c r="F15" s="59">
        <f t="shared" si="0"/>
        <v>44</v>
      </c>
      <c r="G15" s="59">
        <f t="shared" si="0"/>
        <v>23</v>
      </c>
      <c r="H15" s="59">
        <f t="shared" si="0"/>
        <v>1361</v>
      </c>
      <c r="I15" s="59">
        <f t="shared" si="0"/>
        <v>13</v>
      </c>
      <c r="J15" s="59">
        <f t="shared" si="0"/>
        <v>30</v>
      </c>
      <c r="K15" s="59">
        <f t="shared" si="0"/>
        <v>13</v>
      </c>
      <c r="L15" s="59">
        <f t="shared" si="0"/>
        <v>23</v>
      </c>
      <c r="M15" s="59">
        <f t="shared" si="0"/>
        <v>135</v>
      </c>
      <c r="N15" s="83">
        <f>N14+1</f>
        <v>2021</v>
      </c>
      <c r="P15" s="204"/>
    </row>
    <row r="16" spans="1:16" s="244" customFormat="1" ht="17.45" customHeight="1">
      <c r="A16" s="276" t="s">
        <v>283</v>
      </c>
      <c r="B16" s="813">
        <f>SUM(C16:M16)</f>
        <v>141</v>
      </c>
      <c r="C16" s="813">
        <v>33</v>
      </c>
      <c r="D16" s="813">
        <v>8</v>
      </c>
      <c r="E16" s="813"/>
      <c r="F16" s="813">
        <v>1</v>
      </c>
      <c r="G16" s="813">
        <v>5</v>
      </c>
      <c r="H16" s="813">
        <v>85</v>
      </c>
      <c r="I16" s="813"/>
      <c r="J16" s="813">
        <v>2</v>
      </c>
      <c r="K16" s="813"/>
      <c r="L16" s="813">
        <v>2</v>
      </c>
      <c r="M16" s="813">
        <v>5</v>
      </c>
      <c r="N16" s="122" t="s">
        <v>717</v>
      </c>
    </row>
    <row r="17" spans="1:14" s="244" customFormat="1" ht="17.45" customHeight="1">
      <c r="A17" s="276" t="s">
        <v>182</v>
      </c>
      <c r="B17" s="813">
        <f t="shared" ref="B17:B37" si="1">SUM(C17:M17)</f>
        <v>223</v>
      </c>
      <c r="C17" s="813">
        <v>43</v>
      </c>
      <c r="D17" s="813">
        <v>30</v>
      </c>
      <c r="E17" s="813">
        <v>3</v>
      </c>
      <c r="F17" s="813">
        <v>12</v>
      </c>
      <c r="G17" s="813">
        <v>2</v>
      </c>
      <c r="H17" s="813">
        <v>106</v>
      </c>
      <c r="I17" s="813">
        <v>4</v>
      </c>
      <c r="J17" s="813">
        <v>6</v>
      </c>
      <c r="K17" s="813">
        <v>1</v>
      </c>
      <c r="L17" s="813">
        <v>1</v>
      </c>
      <c r="M17" s="813">
        <v>15</v>
      </c>
      <c r="N17" s="122" t="s">
        <v>725</v>
      </c>
    </row>
    <row r="18" spans="1:14" s="244" customFormat="1" ht="17.45" customHeight="1">
      <c r="A18" s="276" t="s">
        <v>234</v>
      </c>
      <c r="B18" s="813">
        <f t="shared" si="1"/>
        <v>185</v>
      </c>
      <c r="C18" s="813">
        <v>36</v>
      </c>
      <c r="D18" s="813">
        <v>35</v>
      </c>
      <c r="E18" s="813"/>
      <c r="F18" s="813">
        <v>5</v>
      </c>
      <c r="G18" s="813">
        <v>2</v>
      </c>
      <c r="H18" s="813">
        <v>94</v>
      </c>
      <c r="I18" s="813">
        <v>1</v>
      </c>
      <c r="J18" s="813">
        <v>2</v>
      </c>
      <c r="K18" s="813"/>
      <c r="L18" s="813"/>
      <c r="M18" s="813">
        <v>10</v>
      </c>
      <c r="N18" s="122" t="s">
        <v>726</v>
      </c>
    </row>
    <row r="19" spans="1:14" s="244" customFormat="1" ht="17.45" customHeight="1">
      <c r="A19" s="276" t="s">
        <v>271</v>
      </c>
      <c r="B19" s="813">
        <f t="shared" si="1"/>
        <v>169</v>
      </c>
      <c r="C19" s="813">
        <v>51</v>
      </c>
      <c r="D19" s="813">
        <v>18</v>
      </c>
      <c r="E19" s="813"/>
      <c r="F19" s="813"/>
      <c r="G19" s="813">
        <v>2</v>
      </c>
      <c r="H19" s="813">
        <v>85</v>
      </c>
      <c r="I19" s="813">
        <v>1</v>
      </c>
      <c r="J19" s="813">
        <v>2</v>
      </c>
      <c r="K19" s="813">
        <v>1</v>
      </c>
      <c r="L19" s="813">
        <v>4</v>
      </c>
      <c r="M19" s="813">
        <v>5</v>
      </c>
      <c r="N19" s="122" t="s">
        <v>521</v>
      </c>
    </row>
    <row r="20" spans="1:14" s="244" customFormat="1" ht="17.45" customHeight="1">
      <c r="A20" s="276" t="s">
        <v>252</v>
      </c>
      <c r="B20" s="813">
        <f t="shared" si="1"/>
        <v>129</v>
      </c>
      <c r="C20" s="813">
        <v>25</v>
      </c>
      <c r="D20" s="813">
        <v>12</v>
      </c>
      <c r="E20" s="813">
        <v>1</v>
      </c>
      <c r="F20" s="813">
        <v>4</v>
      </c>
      <c r="G20" s="813"/>
      <c r="H20" s="813">
        <v>71</v>
      </c>
      <c r="I20" s="813"/>
      <c r="J20" s="813">
        <v>1</v>
      </c>
      <c r="K20" s="813">
        <v>1</v>
      </c>
      <c r="L20" s="813">
        <v>7</v>
      </c>
      <c r="M20" s="813">
        <v>7</v>
      </c>
      <c r="N20" s="122" t="s">
        <v>73</v>
      </c>
    </row>
    <row r="21" spans="1:14" s="244" customFormat="1" ht="19.5" customHeight="1">
      <c r="A21" s="276" t="s">
        <v>238</v>
      </c>
      <c r="B21" s="813">
        <f t="shared" si="1"/>
        <v>98</v>
      </c>
      <c r="C21" s="813">
        <v>31</v>
      </c>
      <c r="D21" s="813">
        <v>11</v>
      </c>
      <c r="E21" s="813"/>
      <c r="F21" s="813">
        <v>2</v>
      </c>
      <c r="G21" s="813"/>
      <c r="H21" s="813">
        <v>52</v>
      </c>
      <c r="I21" s="813"/>
      <c r="J21" s="813"/>
      <c r="K21" s="813">
        <v>1</v>
      </c>
      <c r="L21" s="813"/>
      <c r="M21" s="813">
        <v>1</v>
      </c>
      <c r="N21" s="122" t="s">
        <v>721</v>
      </c>
    </row>
    <row r="22" spans="1:14" s="244" customFormat="1" ht="17.45" customHeight="1">
      <c r="A22" s="276" t="s">
        <v>287</v>
      </c>
      <c r="B22" s="813">
        <f t="shared" si="1"/>
        <v>57</v>
      </c>
      <c r="C22" s="813">
        <v>11</v>
      </c>
      <c r="D22" s="813">
        <v>9</v>
      </c>
      <c r="E22" s="813"/>
      <c r="F22" s="813"/>
      <c r="G22" s="813">
        <v>1</v>
      </c>
      <c r="H22" s="813">
        <v>32</v>
      </c>
      <c r="I22" s="813"/>
      <c r="J22" s="813"/>
      <c r="K22" s="813"/>
      <c r="L22" s="813"/>
      <c r="M22" s="813">
        <v>4</v>
      </c>
      <c r="N22" s="122" t="s">
        <v>92</v>
      </c>
    </row>
    <row r="23" spans="1:14" s="244" customFormat="1" ht="17.45" customHeight="1">
      <c r="A23" s="276" t="s">
        <v>123</v>
      </c>
      <c r="B23" s="813">
        <f t="shared" si="1"/>
        <v>32</v>
      </c>
      <c r="C23" s="813">
        <v>6</v>
      </c>
      <c r="D23" s="813">
        <v>4</v>
      </c>
      <c r="E23" s="813"/>
      <c r="F23" s="813">
        <v>1</v>
      </c>
      <c r="G23" s="813"/>
      <c r="H23" s="813">
        <v>18</v>
      </c>
      <c r="I23" s="813"/>
      <c r="J23" s="813"/>
      <c r="K23" s="813"/>
      <c r="L23" s="813"/>
      <c r="M23" s="813">
        <v>3</v>
      </c>
      <c r="N23" s="122" t="s">
        <v>722</v>
      </c>
    </row>
    <row r="24" spans="1:14" s="244" customFormat="1" ht="17.45" customHeight="1">
      <c r="A24" s="276" t="s">
        <v>289</v>
      </c>
      <c r="B24" s="813">
        <f t="shared" si="1"/>
        <v>135</v>
      </c>
      <c r="C24" s="813">
        <v>28</v>
      </c>
      <c r="D24" s="813">
        <v>16</v>
      </c>
      <c r="E24" s="813"/>
      <c r="F24" s="813">
        <v>1</v>
      </c>
      <c r="G24" s="813"/>
      <c r="H24" s="813">
        <v>80</v>
      </c>
      <c r="I24" s="813"/>
      <c r="J24" s="813"/>
      <c r="K24" s="813">
        <v>2</v>
      </c>
      <c r="L24" s="813">
        <v>1</v>
      </c>
      <c r="M24" s="813">
        <v>7</v>
      </c>
      <c r="N24" s="122" t="s">
        <v>731</v>
      </c>
    </row>
    <row r="25" spans="1:14" s="244" customFormat="1" ht="17.45" customHeight="1">
      <c r="A25" s="276" t="s">
        <v>162</v>
      </c>
      <c r="B25" s="813">
        <f t="shared" si="1"/>
        <v>98</v>
      </c>
      <c r="C25" s="813">
        <v>11</v>
      </c>
      <c r="D25" s="813">
        <v>10</v>
      </c>
      <c r="E25" s="813"/>
      <c r="F25" s="813">
        <v>2</v>
      </c>
      <c r="G25" s="813"/>
      <c r="H25" s="813">
        <v>71</v>
      </c>
      <c r="I25" s="813">
        <v>1</v>
      </c>
      <c r="J25" s="813"/>
      <c r="K25" s="813">
        <v>1</v>
      </c>
      <c r="L25" s="813"/>
      <c r="M25" s="813">
        <v>2</v>
      </c>
      <c r="N25" s="122" t="s">
        <v>720</v>
      </c>
    </row>
    <row r="26" spans="1:14" s="244" customFormat="1" ht="17.45" customHeight="1">
      <c r="A26" s="276" t="s">
        <v>189</v>
      </c>
      <c r="B26" s="813">
        <f t="shared" si="1"/>
        <v>113</v>
      </c>
      <c r="C26" s="813">
        <v>28</v>
      </c>
      <c r="D26" s="813">
        <v>12</v>
      </c>
      <c r="E26" s="813"/>
      <c r="F26" s="813"/>
      <c r="G26" s="813">
        <v>1</v>
      </c>
      <c r="H26" s="813">
        <v>66</v>
      </c>
      <c r="I26" s="813">
        <v>1</v>
      </c>
      <c r="J26" s="813"/>
      <c r="K26" s="813"/>
      <c r="L26" s="813">
        <v>1</v>
      </c>
      <c r="M26" s="813">
        <v>4</v>
      </c>
      <c r="N26" s="122" t="s">
        <v>730</v>
      </c>
    </row>
    <row r="27" spans="1:14" s="244" customFormat="1" ht="17.45" customHeight="1">
      <c r="A27" s="276" t="s">
        <v>135</v>
      </c>
      <c r="B27" s="813">
        <f t="shared" si="1"/>
        <v>75</v>
      </c>
      <c r="C27" s="813">
        <v>11</v>
      </c>
      <c r="D27" s="813">
        <v>4</v>
      </c>
      <c r="E27" s="813"/>
      <c r="F27" s="813"/>
      <c r="G27" s="813"/>
      <c r="H27" s="813">
        <v>54</v>
      </c>
      <c r="I27" s="813">
        <v>1</v>
      </c>
      <c r="J27" s="813">
        <v>3</v>
      </c>
      <c r="K27" s="813">
        <v>1</v>
      </c>
      <c r="L27" s="813"/>
      <c r="M27" s="813">
        <v>1</v>
      </c>
      <c r="N27" s="122" t="s">
        <v>107</v>
      </c>
    </row>
    <row r="28" spans="1:14" s="244" customFormat="1" ht="17.45" customHeight="1">
      <c r="A28" s="276" t="s">
        <v>245</v>
      </c>
      <c r="B28" s="813">
        <f t="shared" si="1"/>
        <v>87</v>
      </c>
      <c r="C28" s="813">
        <v>18</v>
      </c>
      <c r="D28" s="813">
        <v>17</v>
      </c>
      <c r="E28" s="813"/>
      <c r="F28" s="813"/>
      <c r="G28" s="813">
        <v>3</v>
      </c>
      <c r="H28" s="813">
        <v>40</v>
      </c>
      <c r="I28" s="813"/>
      <c r="J28" s="813">
        <v>5</v>
      </c>
      <c r="K28" s="813"/>
      <c r="L28" s="813"/>
      <c r="M28" s="813">
        <v>4</v>
      </c>
      <c r="N28" s="122" t="s">
        <v>729</v>
      </c>
    </row>
    <row r="29" spans="1:14" s="244" customFormat="1" ht="17.45" customHeight="1">
      <c r="A29" s="276" t="s">
        <v>130</v>
      </c>
      <c r="B29" s="813">
        <f t="shared" si="1"/>
        <v>127</v>
      </c>
      <c r="C29" s="813">
        <v>32</v>
      </c>
      <c r="D29" s="813">
        <v>19</v>
      </c>
      <c r="E29" s="813"/>
      <c r="F29" s="813">
        <v>1</v>
      </c>
      <c r="G29" s="813">
        <v>1</v>
      </c>
      <c r="H29" s="813">
        <v>58</v>
      </c>
      <c r="I29" s="813"/>
      <c r="J29" s="813">
        <v>1</v>
      </c>
      <c r="K29" s="813">
        <v>1</v>
      </c>
      <c r="L29" s="813">
        <v>1</v>
      </c>
      <c r="M29" s="813">
        <v>13</v>
      </c>
      <c r="N29" s="122" t="s">
        <v>716</v>
      </c>
    </row>
    <row r="30" spans="1:14" s="244" customFormat="1" ht="17.45" customHeight="1">
      <c r="A30" s="276" t="s">
        <v>235</v>
      </c>
      <c r="B30" s="813">
        <f t="shared" si="1"/>
        <v>174</v>
      </c>
      <c r="C30" s="813">
        <v>33</v>
      </c>
      <c r="D30" s="813">
        <v>11</v>
      </c>
      <c r="E30" s="813"/>
      <c r="F30" s="813">
        <v>3</v>
      </c>
      <c r="G30" s="813">
        <v>2</v>
      </c>
      <c r="H30" s="813">
        <v>119</v>
      </c>
      <c r="I30" s="813"/>
      <c r="J30" s="813">
        <v>2</v>
      </c>
      <c r="K30" s="813"/>
      <c r="L30" s="813"/>
      <c r="M30" s="813">
        <v>4</v>
      </c>
      <c r="N30" s="122" t="s">
        <v>718</v>
      </c>
    </row>
    <row r="31" spans="1:14" s="244" customFormat="1" ht="17.45" customHeight="1">
      <c r="A31" s="276" t="s">
        <v>220</v>
      </c>
      <c r="B31" s="813">
        <f t="shared" si="1"/>
        <v>131</v>
      </c>
      <c r="C31" s="813">
        <v>28</v>
      </c>
      <c r="D31" s="813">
        <v>13</v>
      </c>
      <c r="E31" s="813"/>
      <c r="F31" s="813">
        <v>8</v>
      </c>
      <c r="G31" s="813">
        <v>1</v>
      </c>
      <c r="H31" s="813">
        <v>69</v>
      </c>
      <c r="I31" s="813">
        <v>1</v>
      </c>
      <c r="J31" s="813">
        <v>2</v>
      </c>
      <c r="K31" s="813">
        <v>1</v>
      </c>
      <c r="L31" s="813">
        <v>1</v>
      </c>
      <c r="M31" s="813">
        <v>7</v>
      </c>
      <c r="N31" s="122" t="s">
        <v>727</v>
      </c>
    </row>
    <row r="32" spans="1:14" s="244" customFormat="1" ht="17.45" customHeight="1">
      <c r="A32" s="276" t="s">
        <v>145</v>
      </c>
      <c r="B32" s="813">
        <f t="shared" si="1"/>
        <v>105</v>
      </c>
      <c r="C32" s="813">
        <v>21</v>
      </c>
      <c r="D32" s="813">
        <v>9</v>
      </c>
      <c r="E32" s="813"/>
      <c r="F32" s="813"/>
      <c r="G32" s="813">
        <v>1</v>
      </c>
      <c r="H32" s="813">
        <v>69</v>
      </c>
      <c r="I32" s="813"/>
      <c r="J32" s="813">
        <v>1</v>
      </c>
      <c r="K32" s="813">
        <v>1</v>
      </c>
      <c r="L32" s="813"/>
      <c r="M32" s="813">
        <v>3</v>
      </c>
      <c r="N32" s="122" t="s">
        <v>100</v>
      </c>
    </row>
    <row r="33" spans="1:26" s="244" customFormat="1" ht="17.45" customHeight="1">
      <c r="A33" s="276" t="s">
        <v>115</v>
      </c>
      <c r="B33" s="813">
        <f t="shared" si="1"/>
        <v>98</v>
      </c>
      <c r="C33" s="813">
        <v>29</v>
      </c>
      <c r="D33" s="813">
        <v>2</v>
      </c>
      <c r="E33" s="813"/>
      <c r="F33" s="813"/>
      <c r="G33" s="813"/>
      <c r="H33" s="813">
        <v>57</v>
      </c>
      <c r="I33" s="813">
        <v>3</v>
      </c>
      <c r="J33" s="813"/>
      <c r="K33" s="813"/>
      <c r="L33" s="813">
        <v>2</v>
      </c>
      <c r="M33" s="813">
        <v>5</v>
      </c>
      <c r="N33" s="122" t="s">
        <v>65</v>
      </c>
    </row>
    <row r="34" spans="1:26" s="244" customFormat="1" ht="17.45" customHeight="1">
      <c r="A34" s="276" t="s">
        <v>276</v>
      </c>
      <c r="B34" s="813">
        <f t="shared" si="1"/>
        <v>89</v>
      </c>
      <c r="C34" s="813">
        <v>22</v>
      </c>
      <c r="D34" s="813">
        <v>13</v>
      </c>
      <c r="E34" s="813"/>
      <c r="F34" s="813">
        <v>3</v>
      </c>
      <c r="G34" s="813">
        <v>1</v>
      </c>
      <c r="H34" s="813">
        <v>33</v>
      </c>
      <c r="I34" s="813"/>
      <c r="J34" s="813"/>
      <c r="K34" s="813"/>
      <c r="L34" s="813"/>
      <c r="M34" s="813">
        <v>17</v>
      </c>
      <c r="N34" s="122" t="s">
        <v>105</v>
      </c>
    </row>
    <row r="35" spans="1:26" s="244" customFormat="1" ht="17.45" customHeight="1">
      <c r="A35" s="276" t="s">
        <v>166</v>
      </c>
      <c r="B35" s="813">
        <f t="shared" si="1"/>
        <v>97</v>
      </c>
      <c r="C35" s="813">
        <v>24</v>
      </c>
      <c r="D35" s="813">
        <v>15</v>
      </c>
      <c r="E35" s="813"/>
      <c r="F35" s="813"/>
      <c r="G35" s="813"/>
      <c r="H35" s="813">
        <v>46</v>
      </c>
      <c r="I35" s="813"/>
      <c r="J35" s="813">
        <v>1</v>
      </c>
      <c r="K35" s="813">
        <v>1</v>
      </c>
      <c r="L35" s="813">
        <v>3</v>
      </c>
      <c r="M35" s="813">
        <v>7</v>
      </c>
      <c r="N35" s="122" t="s">
        <v>715</v>
      </c>
    </row>
    <row r="36" spans="1:26" s="244" customFormat="1" ht="17.45" customHeight="1">
      <c r="A36" s="276" t="s">
        <v>265</v>
      </c>
      <c r="B36" s="813">
        <f t="shared" si="1"/>
        <v>41</v>
      </c>
      <c r="C36" s="813">
        <v>16</v>
      </c>
      <c r="D36" s="813">
        <v>3</v>
      </c>
      <c r="E36" s="813"/>
      <c r="F36" s="813"/>
      <c r="G36" s="813"/>
      <c r="H36" s="813">
        <v>17</v>
      </c>
      <c r="I36" s="813"/>
      <c r="J36" s="813"/>
      <c r="K36" s="813"/>
      <c r="L36" s="813"/>
      <c r="M36" s="813">
        <v>5</v>
      </c>
      <c r="N36" s="122" t="s">
        <v>728</v>
      </c>
    </row>
    <row r="37" spans="1:26" s="244" customFormat="1" ht="17.45" customHeight="1">
      <c r="A37" s="276" t="s">
        <v>125</v>
      </c>
      <c r="B37" s="813">
        <f t="shared" si="1"/>
        <v>69</v>
      </c>
      <c r="C37" s="813">
        <v>17</v>
      </c>
      <c r="D37" s="813">
        <v>2</v>
      </c>
      <c r="E37" s="813"/>
      <c r="F37" s="813">
        <v>1</v>
      </c>
      <c r="G37" s="813">
        <v>1</v>
      </c>
      <c r="H37" s="813">
        <v>39</v>
      </c>
      <c r="I37" s="813"/>
      <c r="J37" s="813">
        <v>2</v>
      </c>
      <c r="K37" s="813">
        <v>1</v>
      </c>
      <c r="L37" s="813"/>
      <c r="M37" s="813">
        <v>6</v>
      </c>
      <c r="N37" s="122" t="s">
        <v>723</v>
      </c>
    </row>
    <row r="38" spans="1:26" s="243" customFormat="1" ht="6" customHeight="1">
      <c r="A38" s="611"/>
      <c r="B38" s="621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502"/>
    </row>
    <row r="39" spans="1:26" s="243" customFormat="1" ht="15" customHeight="1">
      <c r="A39" s="503" t="s">
        <v>1121</v>
      </c>
      <c r="B39" s="620"/>
      <c r="C39" s="622"/>
      <c r="D39" s="622"/>
      <c r="E39" s="622"/>
      <c r="F39" s="622"/>
      <c r="G39" s="622"/>
      <c r="H39" s="622"/>
      <c r="I39" s="622"/>
      <c r="J39" s="622"/>
      <c r="K39" s="622"/>
      <c r="L39" s="622"/>
      <c r="M39" s="622"/>
      <c r="N39" s="6"/>
    </row>
    <row r="40" spans="1:26" s="86" customFormat="1" ht="15" customHeight="1">
      <c r="A40" s="350" t="s">
        <v>1123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328" t="s">
        <v>1130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328"/>
    </row>
    <row r="41" spans="1:26" ht="12.75">
      <c r="A41" s="9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34"/>
    </row>
    <row r="42" spans="1:26"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</sheetData>
  <mergeCells count="4">
    <mergeCell ref="C5:G5"/>
    <mergeCell ref="H5:I5"/>
    <mergeCell ref="K5:L5"/>
    <mergeCell ref="N6:N7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Z44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0.85546875" style="77" customWidth="1"/>
    <col min="2" max="11" width="9.5703125" style="77" customWidth="1"/>
    <col min="12" max="21" width="9.28515625" style="77" customWidth="1"/>
    <col min="22" max="22" width="13.7109375" style="77" customWidth="1"/>
    <col min="23" max="16384" width="9.140625" style="77"/>
  </cols>
  <sheetData>
    <row r="1" spans="1:24" s="313" customFormat="1" ht="24.95" customHeight="1">
      <c r="A1" s="313" t="s">
        <v>1107</v>
      </c>
      <c r="B1" s="104"/>
      <c r="C1" s="105"/>
      <c r="V1" s="332" t="s">
        <v>1108</v>
      </c>
    </row>
    <row r="2" spans="1:24" s="320" customFormat="1" ht="24.95" customHeight="1">
      <c r="A2" s="101" t="s">
        <v>1294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17" t="s">
        <v>699</v>
      </c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24" s="126" customFormat="1" ht="23.1" customHeight="1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</row>
    <row r="4" spans="1:24" s="350" customFormat="1" ht="15" customHeight="1" thickBot="1">
      <c r="A4" s="350" t="s">
        <v>1109</v>
      </c>
      <c r="V4" s="328" t="s">
        <v>1110</v>
      </c>
    </row>
    <row r="5" spans="1:24" s="81" customFormat="1" ht="15" customHeight="1">
      <c r="A5" s="365" t="s">
        <v>875</v>
      </c>
      <c r="B5" s="452" t="s">
        <v>205</v>
      </c>
      <c r="C5" s="1072" t="s">
        <v>1111</v>
      </c>
      <c r="D5" s="1019"/>
      <c r="E5" s="1043"/>
      <c r="F5" s="1073" t="s">
        <v>1112</v>
      </c>
      <c r="G5" s="1019"/>
      <c r="H5" s="1019"/>
      <c r="I5" s="1019"/>
      <c r="J5" s="1019"/>
      <c r="K5" s="1019"/>
      <c r="L5" s="1020" t="s">
        <v>1113</v>
      </c>
      <c r="M5" s="1019"/>
      <c r="N5" s="1019"/>
      <c r="O5" s="1019"/>
      <c r="P5" s="1019"/>
      <c r="Q5" s="1043"/>
      <c r="R5" s="452" t="s">
        <v>216</v>
      </c>
      <c r="S5" s="452" t="s">
        <v>266</v>
      </c>
      <c r="T5" s="452" t="s">
        <v>122</v>
      </c>
      <c r="U5" s="452" t="s">
        <v>133</v>
      </c>
      <c r="V5" s="91" t="s">
        <v>523</v>
      </c>
    </row>
    <row r="6" spans="1:24" s="81" customFormat="1" ht="15" customHeight="1">
      <c r="A6" s="222"/>
      <c r="B6" s="471"/>
      <c r="C6" s="469" t="s">
        <v>200</v>
      </c>
      <c r="D6" s="469" t="s">
        <v>290</v>
      </c>
      <c r="E6" s="469" t="s">
        <v>133</v>
      </c>
      <c r="F6" s="469" t="s">
        <v>128</v>
      </c>
      <c r="G6" s="469" t="s">
        <v>134</v>
      </c>
      <c r="H6" s="469" t="s">
        <v>186</v>
      </c>
      <c r="I6" s="469" t="s">
        <v>204</v>
      </c>
      <c r="J6" s="469" t="s">
        <v>258</v>
      </c>
      <c r="K6" s="359" t="s">
        <v>155</v>
      </c>
      <c r="L6" s="221" t="s">
        <v>876</v>
      </c>
      <c r="M6" s="469" t="s">
        <v>211</v>
      </c>
      <c r="N6" s="469" t="s">
        <v>255</v>
      </c>
      <c r="O6" s="469" t="s">
        <v>208</v>
      </c>
      <c r="P6" s="469" t="s">
        <v>134</v>
      </c>
      <c r="Q6" s="469" t="s">
        <v>133</v>
      </c>
      <c r="R6" s="228" t="s">
        <v>877</v>
      </c>
      <c r="S6" s="228" t="s">
        <v>878</v>
      </c>
      <c r="T6" s="471"/>
      <c r="U6" s="471"/>
      <c r="V6" s="1046"/>
    </row>
    <row r="7" spans="1:24" s="81" customFormat="1" ht="15" customHeight="1">
      <c r="A7" s="222"/>
      <c r="B7" s="471"/>
      <c r="C7" s="469" t="s">
        <v>111</v>
      </c>
      <c r="D7" s="469" t="s">
        <v>111</v>
      </c>
      <c r="E7" s="469" t="s">
        <v>111</v>
      </c>
      <c r="F7" s="228"/>
      <c r="G7" s="469" t="s">
        <v>223</v>
      </c>
      <c r="H7" s="469" t="s">
        <v>143</v>
      </c>
      <c r="I7" s="469" t="s">
        <v>143</v>
      </c>
      <c r="J7" s="469" t="s">
        <v>143</v>
      </c>
      <c r="K7" s="359" t="s">
        <v>143</v>
      </c>
      <c r="L7" s="221" t="s">
        <v>112</v>
      </c>
      <c r="M7" s="228"/>
      <c r="N7" s="469" t="s">
        <v>259</v>
      </c>
      <c r="O7" s="228"/>
      <c r="P7" s="469" t="s">
        <v>240</v>
      </c>
      <c r="Q7" s="228"/>
      <c r="R7" s="435" t="s">
        <v>879</v>
      </c>
      <c r="S7" s="469" t="s">
        <v>880</v>
      </c>
      <c r="T7" s="471"/>
      <c r="U7" s="471"/>
      <c r="V7" s="1046"/>
    </row>
    <row r="8" spans="1:24" s="81" customFormat="1" ht="15" customHeight="1">
      <c r="A8" s="222"/>
      <c r="B8" s="471"/>
      <c r="C8" s="469"/>
      <c r="D8" s="469"/>
      <c r="E8" s="469"/>
      <c r="F8" s="228"/>
      <c r="G8" s="469"/>
      <c r="H8" s="469"/>
      <c r="I8" s="469"/>
      <c r="J8" s="469"/>
      <c r="K8" s="359"/>
      <c r="L8" s="221"/>
      <c r="M8" s="228"/>
      <c r="N8" s="469" t="s">
        <v>143</v>
      </c>
      <c r="O8" s="228"/>
      <c r="P8" s="469" t="s">
        <v>143</v>
      </c>
      <c r="Q8" s="228"/>
      <c r="R8" s="469"/>
      <c r="S8" s="469"/>
      <c r="T8" s="471"/>
      <c r="U8" s="471"/>
      <c r="V8" s="352"/>
    </row>
    <row r="9" spans="1:24" s="81" customFormat="1" ht="15" customHeight="1">
      <c r="A9" s="222"/>
      <c r="B9" s="471"/>
      <c r="C9" s="623" t="s">
        <v>606</v>
      </c>
      <c r="D9" s="471" t="s">
        <v>719</v>
      </c>
      <c r="E9" s="471" t="s">
        <v>537</v>
      </c>
      <c r="F9" s="471"/>
      <c r="G9" s="471" t="s">
        <v>566</v>
      </c>
      <c r="H9" s="471" t="s">
        <v>1114</v>
      </c>
      <c r="I9" s="312"/>
      <c r="J9" s="471" t="s">
        <v>599</v>
      </c>
      <c r="K9" s="366" t="s">
        <v>419</v>
      </c>
      <c r="L9" s="367" t="s">
        <v>1115</v>
      </c>
      <c r="M9" s="471"/>
      <c r="N9" s="312" t="s">
        <v>661</v>
      </c>
      <c r="O9" s="471"/>
      <c r="P9" s="471" t="s">
        <v>566</v>
      </c>
      <c r="Q9" s="471"/>
      <c r="R9" s="312"/>
      <c r="S9" s="471" t="s">
        <v>395</v>
      </c>
      <c r="T9" s="471"/>
      <c r="U9" s="471"/>
      <c r="V9" s="352"/>
    </row>
    <row r="10" spans="1:24" s="81" customFormat="1" ht="15" customHeight="1">
      <c r="A10" s="235" t="s">
        <v>225</v>
      </c>
      <c r="B10" s="82" t="s">
        <v>538</v>
      </c>
      <c r="C10" s="82" t="s">
        <v>301</v>
      </c>
      <c r="D10" s="82" t="s">
        <v>555</v>
      </c>
      <c r="E10" s="82" t="s">
        <v>1116</v>
      </c>
      <c r="F10" s="82" t="s">
        <v>1117</v>
      </c>
      <c r="G10" s="624" t="s">
        <v>598</v>
      </c>
      <c r="H10" s="82" t="s">
        <v>1118</v>
      </c>
      <c r="I10" s="154" t="s">
        <v>1036</v>
      </c>
      <c r="J10" s="82" t="s">
        <v>614</v>
      </c>
      <c r="K10" s="89" t="s">
        <v>614</v>
      </c>
      <c r="L10" s="324" t="s">
        <v>611</v>
      </c>
      <c r="M10" s="82" t="s">
        <v>1119</v>
      </c>
      <c r="N10" s="154" t="s">
        <v>1120</v>
      </c>
      <c r="O10" s="625" t="s">
        <v>681</v>
      </c>
      <c r="P10" s="154" t="s">
        <v>36</v>
      </c>
      <c r="Q10" s="82" t="s">
        <v>530</v>
      </c>
      <c r="R10" s="154" t="s">
        <v>609</v>
      </c>
      <c r="S10" s="82" t="s">
        <v>660</v>
      </c>
      <c r="T10" s="82" t="s">
        <v>322</v>
      </c>
      <c r="U10" s="82" t="s">
        <v>530</v>
      </c>
      <c r="V10" s="363" t="s">
        <v>536</v>
      </c>
    </row>
    <row r="11" spans="1:24" s="250" customFormat="1" ht="17.100000000000001" customHeight="1">
      <c r="A11" s="73">
        <v>2016</v>
      </c>
      <c r="B11" s="626">
        <v>2454</v>
      </c>
      <c r="C11" s="242">
        <v>393</v>
      </c>
      <c r="D11" s="242">
        <v>107</v>
      </c>
      <c r="E11" s="242">
        <v>24</v>
      </c>
      <c r="F11" s="242">
        <v>9</v>
      </c>
      <c r="G11" s="242">
        <v>25</v>
      </c>
      <c r="H11" s="242">
        <v>26</v>
      </c>
      <c r="I11" s="242">
        <v>20</v>
      </c>
      <c r="J11" s="242">
        <v>15</v>
      </c>
      <c r="K11" s="242">
        <v>3</v>
      </c>
      <c r="L11" s="242">
        <v>177</v>
      </c>
      <c r="M11" s="242">
        <v>23</v>
      </c>
      <c r="N11" s="242">
        <v>10</v>
      </c>
      <c r="O11" s="242">
        <v>89</v>
      </c>
      <c r="P11" s="242">
        <v>43</v>
      </c>
      <c r="Q11" s="242">
        <v>220</v>
      </c>
      <c r="R11" s="242">
        <v>3</v>
      </c>
      <c r="S11" s="242">
        <v>224</v>
      </c>
      <c r="T11" s="242">
        <v>58</v>
      </c>
      <c r="U11" s="627">
        <v>985</v>
      </c>
      <c r="V11" s="253">
        <v>2016</v>
      </c>
    </row>
    <row r="12" spans="1:24" s="250" customFormat="1" ht="17.100000000000001" customHeight="1">
      <c r="A12" s="73">
        <v>2017</v>
      </c>
      <c r="B12" s="626">
        <v>2963</v>
      </c>
      <c r="C12" s="242">
        <v>439</v>
      </c>
      <c r="D12" s="242">
        <v>100</v>
      </c>
      <c r="E12" s="242">
        <v>35</v>
      </c>
      <c r="F12" s="242">
        <v>5</v>
      </c>
      <c r="G12" s="242">
        <v>21</v>
      </c>
      <c r="H12" s="242">
        <v>35</v>
      </c>
      <c r="I12" s="242">
        <v>14</v>
      </c>
      <c r="J12" s="242">
        <v>18</v>
      </c>
      <c r="K12" s="242">
        <v>9</v>
      </c>
      <c r="L12" s="242">
        <v>229</v>
      </c>
      <c r="M12" s="242">
        <v>23</v>
      </c>
      <c r="N12" s="242">
        <v>12</v>
      </c>
      <c r="O12" s="242">
        <v>116</v>
      </c>
      <c r="P12" s="242">
        <v>25</v>
      </c>
      <c r="Q12" s="242">
        <v>359</v>
      </c>
      <c r="R12" s="242">
        <v>3</v>
      </c>
      <c r="S12" s="242">
        <v>337</v>
      </c>
      <c r="T12" s="242">
        <v>529</v>
      </c>
      <c r="U12" s="627">
        <v>654</v>
      </c>
      <c r="V12" s="253">
        <v>2017</v>
      </c>
    </row>
    <row r="13" spans="1:24" s="250" customFormat="1" ht="17.100000000000001" customHeight="1">
      <c r="A13" s="73">
        <v>2018</v>
      </c>
      <c r="B13" s="626">
        <v>2635</v>
      </c>
      <c r="C13" s="242">
        <v>388</v>
      </c>
      <c r="D13" s="242">
        <v>116</v>
      </c>
      <c r="E13" s="242">
        <v>42</v>
      </c>
      <c r="F13" s="242">
        <v>8</v>
      </c>
      <c r="G13" s="242">
        <v>31</v>
      </c>
      <c r="H13" s="242">
        <v>34</v>
      </c>
      <c r="I13" s="242">
        <v>16</v>
      </c>
      <c r="J13" s="242">
        <v>6</v>
      </c>
      <c r="K13" s="242">
        <v>13</v>
      </c>
      <c r="L13" s="242">
        <v>365</v>
      </c>
      <c r="M13" s="242">
        <v>20</v>
      </c>
      <c r="N13" s="242">
        <v>10</v>
      </c>
      <c r="O13" s="242">
        <v>107</v>
      </c>
      <c r="P13" s="242">
        <v>52</v>
      </c>
      <c r="Q13" s="242">
        <v>188</v>
      </c>
      <c r="R13" s="242">
        <v>5</v>
      </c>
      <c r="S13" s="242">
        <v>347</v>
      </c>
      <c r="T13" s="242">
        <v>402</v>
      </c>
      <c r="U13" s="627">
        <v>485</v>
      </c>
      <c r="V13" s="253">
        <v>2018</v>
      </c>
    </row>
    <row r="14" spans="1:24" s="250" customFormat="1" ht="17.100000000000001" customHeight="1">
      <c r="A14" s="73">
        <v>2019</v>
      </c>
      <c r="B14" s="242">
        <v>2645</v>
      </c>
      <c r="C14" s="242">
        <v>427</v>
      </c>
      <c r="D14" s="242">
        <v>121</v>
      </c>
      <c r="E14" s="242">
        <v>28</v>
      </c>
      <c r="F14" s="242">
        <v>15</v>
      </c>
      <c r="G14" s="242">
        <v>24</v>
      </c>
      <c r="H14" s="242">
        <v>36</v>
      </c>
      <c r="I14" s="242">
        <v>24</v>
      </c>
      <c r="J14" s="242">
        <v>8</v>
      </c>
      <c r="K14" s="242">
        <v>2</v>
      </c>
      <c r="L14" s="242">
        <v>218</v>
      </c>
      <c r="M14" s="242">
        <v>28</v>
      </c>
      <c r="N14" s="242">
        <v>11</v>
      </c>
      <c r="O14" s="242">
        <v>75</v>
      </c>
      <c r="P14" s="242">
        <v>35</v>
      </c>
      <c r="Q14" s="242">
        <v>212</v>
      </c>
      <c r="R14" s="242">
        <v>5</v>
      </c>
      <c r="S14" s="242">
        <v>310</v>
      </c>
      <c r="T14" s="242">
        <v>414</v>
      </c>
      <c r="U14" s="627">
        <v>652</v>
      </c>
      <c r="V14" s="253">
        <v>2019</v>
      </c>
    </row>
    <row r="15" spans="1:24" s="250" customFormat="1" ht="17.100000000000001" customHeight="1">
      <c r="A15" s="73">
        <v>2020</v>
      </c>
      <c r="B15" s="242">
        <v>2472</v>
      </c>
      <c r="C15" s="242">
        <v>400</v>
      </c>
      <c r="D15" s="242">
        <v>86</v>
      </c>
      <c r="E15" s="242">
        <v>40</v>
      </c>
      <c r="F15" s="242">
        <v>7</v>
      </c>
      <c r="G15" s="242">
        <v>21</v>
      </c>
      <c r="H15" s="242">
        <v>24</v>
      </c>
      <c r="I15" s="242">
        <v>19</v>
      </c>
      <c r="J15" s="242">
        <v>6</v>
      </c>
      <c r="K15" s="242">
        <v>8</v>
      </c>
      <c r="L15" s="242">
        <v>226</v>
      </c>
      <c r="M15" s="242">
        <v>21</v>
      </c>
      <c r="N15" s="242">
        <v>10</v>
      </c>
      <c r="O15" s="242">
        <v>77</v>
      </c>
      <c r="P15" s="242">
        <v>31</v>
      </c>
      <c r="Q15" s="242">
        <v>359</v>
      </c>
      <c r="R15" s="242">
        <v>2</v>
      </c>
      <c r="S15" s="242">
        <v>295</v>
      </c>
      <c r="T15" s="242">
        <v>277</v>
      </c>
      <c r="U15" s="627">
        <v>563</v>
      </c>
      <c r="V15" s="253">
        <v>2020</v>
      </c>
    </row>
    <row r="16" spans="1:24" s="247" customFormat="1" ht="24" customHeight="1">
      <c r="A16" s="74">
        <f>A15+1</f>
        <v>2021</v>
      </c>
      <c r="B16" s="197">
        <f>SUM(B17:B38)</f>
        <v>2473</v>
      </c>
      <c r="C16" s="197">
        <f t="shared" ref="C16:U16" si="0">SUM(C17:C38)</f>
        <v>376</v>
      </c>
      <c r="D16" s="197">
        <f t="shared" si="0"/>
        <v>86</v>
      </c>
      <c r="E16" s="197">
        <f t="shared" si="0"/>
        <v>45</v>
      </c>
      <c r="F16" s="197">
        <f t="shared" si="0"/>
        <v>12</v>
      </c>
      <c r="G16" s="197">
        <f t="shared" si="0"/>
        <v>39</v>
      </c>
      <c r="H16" s="197">
        <f t="shared" si="0"/>
        <v>33</v>
      </c>
      <c r="I16" s="197">
        <f t="shared" si="0"/>
        <v>24</v>
      </c>
      <c r="J16" s="197">
        <f t="shared" si="0"/>
        <v>7</v>
      </c>
      <c r="K16" s="197">
        <f t="shared" si="0"/>
        <v>12</v>
      </c>
      <c r="L16" s="197">
        <f t="shared" si="0"/>
        <v>229</v>
      </c>
      <c r="M16" s="197">
        <f t="shared" si="0"/>
        <v>141</v>
      </c>
      <c r="N16" s="197">
        <f t="shared" si="0"/>
        <v>12</v>
      </c>
      <c r="O16" s="197">
        <f t="shared" si="0"/>
        <v>82</v>
      </c>
      <c r="P16" s="197">
        <f t="shared" si="0"/>
        <v>25</v>
      </c>
      <c r="Q16" s="197">
        <f t="shared" si="0"/>
        <v>211</v>
      </c>
      <c r="R16" s="197">
        <f t="shared" si="0"/>
        <v>2</v>
      </c>
      <c r="S16" s="197">
        <f t="shared" si="0"/>
        <v>349</v>
      </c>
      <c r="T16" s="197">
        <f t="shared" si="0"/>
        <v>234</v>
      </c>
      <c r="U16" s="197">
        <f t="shared" si="0"/>
        <v>554</v>
      </c>
      <c r="V16" s="83">
        <f>V15+1</f>
        <v>2021</v>
      </c>
      <c r="X16" s="150"/>
    </row>
    <row r="17" spans="1:22" s="244" customFormat="1" ht="17.100000000000001" customHeight="1">
      <c r="A17" s="276" t="s">
        <v>283</v>
      </c>
      <c r="B17" s="626">
        <f>SUM(C17:U17)</f>
        <v>141</v>
      </c>
      <c r="C17" s="587">
        <v>14</v>
      </c>
      <c r="D17" s="587">
        <v>28</v>
      </c>
      <c r="E17" s="587">
        <v>2</v>
      </c>
      <c r="F17" s="587">
        <v>2</v>
      </c>
      <c r="G17" s="587">
        <v>5</v>
      </c>
      <c r="H17" s="587">
        <v>4</v>
      </c>
      <c r="I17" s="800">
        <v>2</v>
      </c>
      <c r="J17" s="587">
        <v>1</v>
      </c>
      <c r="K17" s="587">
        <v>2</v>
      </c>
      <c r="L17" s="744">
        <v>5</v>
      </c>
      <c r="M17" s="587">
        <v>1</v>
      </c>
      <c r="N17" s="744">
        <v>1</v>
      </c>
      <c r="O17" s="744">
        <v>10</v>
      </c>
      <c r="P17" s="744">
        <v>4</v>
      </c>
      <c r="Q17" s="744">
        <v>7</v>
      </c>
      <c r="R17" s="587"/>
      <c r="S17" s="744">
        <v>23</v>
      </c>
      <c r="T17" s="744">
        <v>2</v>
      </c>
      <c r="U17" s="628">
        <v>28</v>
      </c>
      <c r="V17" s="438" t="s">
        <v>717</v>
      </c>
    </row>
    <row r="18" spans="1:22" s="244" customFormat="1" ht="17.100000000000001" customHeight="1">
      <c r="A18" s="276" t="s">
        <v>182</v>
      </c>
      <c r="B18" s="626">
        <f t="shared" ref="B18:B38" si="1">SUM(C18:U18)</f>
        <v>223</v>
      </c>
      <c r="C18" s="587">
        <v>28</v>
      </c>
      <c r="D18" s="587">
        <v>11</v>
      </c>
      <c r="E18" s="587">
        <v>2</v>
      </c>
      <c r="F18" s="587">
        <v>1</v>
      </c>
      <c r="G18" s="587">
        <v>15</v>
      </c>
      <c r="H18" s="587">
        <v>2</v>
      </c>
      <c r="I18" s="800">
        <v>2</v>
      </c>
      <c r="J18" s="587"/>
      <c r="K18" s="744">
        <v>5</v>
      </c>
      <c r="L18" s="744">
        <v>26</v>
      </c>
      <c r="M18" s="744">
        <v>6</v>
      </c>
      <c r="N18" s="744">
        <v>3</v>
      </c>
      <c r="O18" s="744">
        <v>15</v>
      </c>
      <c r="P18" s="744">
        <v>3</v>
      </c>
      <c r="Q18" s="744">
        <v>9</v>
      </c>
      <c r="R18" s="587">
        <v>2</v>
      </c>
      <c r="S18" s="744">
        <v>37</v>
      </c>
      <c r="T18" s="744">
        <v>20</v>
      </c>
      <c r="U18" s="628">
        <v>36</v>
      </c>
      <c r="V18" s="438" t="s">
        <v>725</v>
      </c>
    </row>
    <row r="19" spans="1:22" s="244" customFormat="1" ht="17.100000000000001" customHeight="1">
      <c r="A19" s="276" t="s">
        <v>234</v>
      </c>
      <c r="B19" s="626">
        <f t="shared" si="1"/>
        <v>185</v>
      </c>
      <c r="C19" s="587">
        <v>32</v>
      </c>
      <c r="D19" s="587">
        <v>14</v>
      </c>
      <c r="E19" s="587">
        <v>3</v>
      </c>
      <c r="F19" s="587">
        <v>2</v>
      </c>
      <c r="G19" s="587">
        <v>2</v>
      </c>
      <c r="H19" s="587">
        <v>4</v>
      </c>
      <c r="I19" s="587">
        <v>3</v>
      </c>
      <c r="J19" s="800"/>
      <c r="K19" s="587">
        <v>1</v>
      </c>
      <c r="L19" s="744">
        <v>16</v>
      </c>
      <c r="M19" s="744">
        <v>8</v>
      </c>
      <c r="N19" s="744">
        <v>3</v>
      </c>
      <c r="O19" s="744">
        <v>8</v>
      </c>
      <c r="P19" s="744">
        <v>6</v>
      </c>
      <c r="Q19" s="744">
        <v>5</v>
      </c>
      <c r="R19" s="587"/>
      <c r="S19" s="744">
        <v>28</v>
      </c>
      <c r="T19" s="744">
        <v>14</v>
      </c>
      <c r="U19" s="628">
        <v>36</v>
      </c>
      <c r="V19" s="438" t="s">
        <v>726</v>
      </c>
    </row>
    <row r="20" spans="1:22" s="244" customFormat="1" ht="17.100000000000001" customHeight="1">
      <c r="A20" s="276" t="s">
        <v>271</v>
      </c>
      <c r="B20" s="626">
        <f t="shared" si="1"/>
        <v>169</v>
      </c>
      <c r="C20" s="587">
        <v>25</v>
      </c>
      <c r="D20" s="587">
        <v>4</v>
      </c>
      <c r="E20" s="587">
        <v>5</v>
      </c>
      <c r="F20" s="587"/>
      <c r="G20" s="587">
        <v>2</v>
      </c>
      <c r="H20" s="587">
        <v>2</v>
      </c>
      <c r="I20" s="587">
        <v>1</v>
      </c>
      <c r="J20" s="587"/>
      <c r="K20" s="587"/>
      <c r="L20" s="744">
        <v>17</v>
      </c>
      <c r="M20" s="587">
        <v>22</v>
      </c>
      <c r="N20" s="587">
        <v>2</v>
      </c>
      <c r="O20" s="744">
        <v>7</v>
      </c>
      <c r="P20" s="744">
        <v>1</v>
      </c>
      <c r="Q20" s="744">
        <v>13</v>
      </c>
      <c r="R20" s="587"/>
      <c r="S20" s="744">
        <v>33</v>
      </c>
      <c r="T20" s="744">
        <v>12</v>
      </c>
      <c r="U20" s="628">
        <v>23</v>
      </c>
      <c r="V20" s="438" t="s">
        <v>521</v>
      </c>
    </row>
    <row r="21" spans="1:22" s="244" customFormat="1" ht="17.100000000000001" customHeight="1">
      <c r="A21" s="276" t="s">
        <v>252</v>
      </c>
      <c r="B21" s="626">
        <f t="shared" si="1"/>
        <v>129</v>
      </c>
      <c r="C21" s="587">
        <v>23</v>
      </c>
      <c r="D21" s="587">
        <v>7</v>
      </c>
      <c r="E21" s="587"/>
      <c r="F21" s="800">
        <v>1</v>
      </c>
      <c r="G21" s="587">
        <v>2</v>
      </c>
      <c r="H21" s="587">
        <v>3</v>
      </c>
      <c r="I21" s="800">
        <v>3</v>
      </c>
      <c r="J21" s="587"/>
      <c r="K21" s="587">
        <v>1</v>
      </c>
      <c r="L21" s="744">
        <v>10</v>
      </c>
      <c r="M21" s="744">
        <v>4</v>
      </c>
      <c r="N21" s="744">
        <v>2</v>
      </c>
      <c r="O21" s="744">
        <v>8</v>
      </c>
      <c r="P21" s="744">
        <v>4</v>
      </c>
      <c r="Q21" s="744">
        <v>9</v>
      </c>
      <c r="R21" s="587"/>
      <c r="S21" s="744">
        <v>21</v>
      </c>
      <c r="T21" s="744">
        <v>13</v>
      </c>
      <c r="U21" s="628">
        <v>18</v>
      </c>
      <c r="V21" s="438" t="s">
        <v>73</v>
      </c>
    </row>
    <row r="22" spans="1:22" s="244" customFormat="1" ht="24.95" customHeight="1">
      <c r="A22" s="276" t="s">
        <v>238</v>
      </c>
      <c r="B22" s="626">
        <f t="shared" si="1"/>
        <v>98</v>
      </c>
      <c r="C22" s="587">
        <v>14</v>
      </c>
      <c r="D22" s="587"/>
      <c r="E22" s="587"/>
      <c r="F22" s="587">
        <v>1</v>
      </c>
      <c r="G22" s="587">
        <v>1</v>
      </c>
      <c r="H22" s="587">
        <v>1</v>
      </c>
      <c r="I22" s="587">
        <v>1</v>
      </c>
      <c r="J22" s="587"/>
      <c r="K22" s="587"/>
      <c r="L22" s="744">
        <v>7</v>
      </c>
      <c r="M22" s="744">
        <v>7</v>
      </c>
      <c r="N22" s="587"/>
      <c r="O22" s="744">
        <v>4</v>
      </c>
      <c r="P22" s="587">
        <v>1</v>
      </c>
      <c r="Q22" s="744">
        <v>27</v>
      </c>
      <c r="R22" s="587"/>
      <c r="S22" s="744">
        <v>8</v>
      </c>
      <c r="T22" s="744">
        <v>4</v>
      </c>
      <c r="U22" s="628">
        <v>22</v>
      </c>
      <c r="V22" s="438" t="s">
        <v>721</v>
      </c>
    </row>
    <row r="23" spans="1:22" s="244" customFormat="1" ht="17.100000000000001" customHeight="1">
      <c r="A23" s="276" t="s">
        <v>287</v>
      </c>
      <c r="B23" s="626">
        <f t="shared" si="1"/>
        <v>57</v>
      </c>
      <c r="C23" s="587">
        <v>11</v>
      </c>
      <c r="D23" s="587"/>
      <c r="E23" s="587">
        <v>1</v>
      </c>
      <c r="F23" s="587"/>
      <c r="G23" s="587"/>
      <c r="H23" s="587"/>
      <c r="I23" s="587">
        <v>1</v>
      </c>
      <c r="J23" s="587"/>
      <c r="K23" s="587"/>
      <c r="L23" s="744">
        <v>1</v>
      </c>
      <c r="M23" s="744">
        <v>4</v>
      </c>
      <c r="N23" s="587"/>
      <c r="O23" s="744">
        <v>2</v>
      </c>
      <c r="P23" s="744">
        <v>1</v>
      </c>
      <c r="Q23" s="744">
        <v>12</v>
      </c>
      <c r="R23" s="587"/>
      <c r="S23" s="744">
        <v>8</v>
      </c>
      <c r="T23" s="744">
        <v>4</v>
      </c>
      <c r="U23" s="628">
        <v>12</v>
      </c>
      <c r="V23" s="438" t="s">
        <v>92</v>
      </c>
    </row>
    <row r="24" spans="1:22" s="244" customFormat="1" ht="17.100000000000001" customHeight="1">
      <c r="A24" s="276" t="s">
        <v>123</v>
      </c>
      <c r="B24" s="626">
        <f t="shared" si="1"/>
        <v>32</v>
      </c>
      <c r="C24" s="587">
        <v>8</v>
      </c>
      <c r="D24" s="587"/>
      <c r="E24" s="587">
        <v>1</v>
      </c>
      <c r="F24" s="587"/>
      <c r="G24" s="587">
        <v>1</v>
      </c>
      <c r="H24" s="587"/>
      <c r="I24" s="587"/>
      <c r="J24" s="587"/>
      <c r="K24" s="587"/>
      <c r="L24" s="744">
        <v>4</v>
      </c>
      <c r="M24" s="587">
        <v>1</v>
      </c>
      <c r="N24" s="587"/>
      <c r="O24" s="744">
        <v>2</v>
      </c>
      <c r="P24" s="587"/>
      <c r="Q24" s="744">
        <v>4</v>
      </c>
      <c r="R24" s="587"/>
      <c r="S24" s="744">
        <v>4</v>
      </c>
      <c r="T24" s="744">
        <v>4</v>
      </c>
      <c r="U24" s="628">
        <v>3</v>
      </c>
      <c r="V24" s="438" t="s">
        <v>722</v>
      </c>
    </row>
    <row r="25" spans="1:22" s="244" customFormat="1" ht="17.100000000000001" customHeight="1">
      <c r="A25" s="276" t="s">
        <v>289</v>
      </c>
      <c r="B25" s="626">
        <f t="shared" si="1"/>
        <v>135</v>
      </c>
      <c r="C25" s="587">
        <v>20</v>
      </c>
      <c r="D25" s="587"/>
      <c r="E25" s="587">
        <v>3</v>
      </c>
      <c r="F25" s="587">
        <v>1</v>
      </c>
      <c r="G25" s="587">
        <v>1</v>
      </c>
      <c r="H25" s="587">
        <v>2</v>
      </c>
      <c r="I25" s="800">
        <v>1</v>
      </c>
      <c r="J25" s="587"/>
      <c r="K25" s="587"/>
      <c r="L25" s="744">
        <v>10</v>
      </c>
      <c r="M25" s="587">
        <v>3</v>
      </c>
      <c r="N25" s="587"/>
      <c r="O25" s="744">
        <v>2</v>
      </c>
      <c r="P25" s="744">
        <v>1</v>
      </c>
      <c r="Q25" s="744">
        <v>15</v>
      </c>
      <c r="R25" s="587"/>
      <c r="S25" s="744">
        <v>21</v>
      </c>
      <c r="T25" s="744">
        <v>14</v>
      </c>
      <c r="U25" s="628">
        <v>41</v>
      </c>
      <c r="V25" s="438" t="s">
        <v>731</v>
      </c>
    </row>
    <row r="26" spans="1:22" s="244" customFormat="1" ht="24.95" customHeight="1">
      <c r="A26" s="276" t="s">
        <v>162</v>
      </c>
      <c r="B26" s="626">
        <f t="shared" si="1"/>
        <v>98</v>
      </c>
      <c r="C26" s="587">
        <v>12</v>
      </c>
      <c r="D26" s="587"/>
      <c r="E26" s="587">
        <v>1</v>
      </c>
      <c r="F26" s="587"/>
      <c r="G26" s="587">
        <v>1</v>
      </c>
      <c r="H26" s="587">
        <v>1</v>
      </c>
      <c r="I26" s="587"/>
      <c r="J26" s="587"/>
      <c r="K26" s="587"/>
      <c r="L26" s="800">
        <v>6</v>
      </c>
      <c r="M26" s="800">
        <v>2</v>
      </c>
      <c r="N26" s="587"/>
      <c r="O26" s="587"/>
      <c r="P26" s="587"/>
      <c r="Q26" s="744">
        <v>10</v>
      </c>
      <c r="R26" s="587"/>
      <c r="S26" s="744">
        <v>16</v>
      </c>
      <c r="T26" s="744">
        <v>14</v>
      </c>
      <c r="U26" s="628">
        <v>35</v>
      </c>
      <c r="V26" s="438" t="s">
        <v>720</v>
      </c>
    </row>
    <row r="27" spans="1:22" s="244" customFormat="1" ht="17.100000000000001" customHeight="1">
      <c r="A27" s="276" t="s">
        <v>189</v>
      </c>
      <c r="B27" s="626">
        <f t="shared" si="1"/>
        <v>113</v>
      </c>
      <c r="C27" s="587">
        <v>16</v>
      </c>
      <c r="D27" s="587">
        <v>4</v>
      </c>
      <c r="E27" s="587">
        <v>8</v>
      </c>
      <c r="F27" s="587"/>
      <c r="G27" s="587">
        <v>1</v>
      </c>
      <c r="H27" s="587">
        <v>3</v>
      </c>
      <c r="I27" s="587">
        <v>1</v>
      </c>
      <c r="J27" s="587"/>
      <c r="K27" s="587">
        <v>1</v>
      </c>
      <c r="L27" s="744">
        <v>7</v>
      </c>
      <c r="M27" s="587">
        <v>11</v>
      </c>
      <c r="N27" s="587">
        <v>1</v>
      </c>
      <c r="O27" s="744">
        <v>3</v>
      </c>
      <c r="P27" s="744"/>
      <c r="Q27" s="744">
        <v>11</v>
      </c>
      <c r="R27" s="587"/>
      <c r="S27" s="744">
        <v>10</v>
      </c>
      <c r="T27" s="744">
        <v>4</v>
      </c>
      <c r="U27" s="628">
        <v>32</v>
      </c>
      <c r="V27" s="438" t="s">
        <v>730</v>
      </c>
    </row>
    <row r="28" spans="1:22" s="244" customFormat="1" ht="17.100000000000001" customHeight="1">
      <c r="A28" s="276" t="s">
        <v>135</v>
      </c>
      <c r="B28" s="626">
        <f t="shared" si="1"/>
        <v>75</v>
      </c>
      <c r="C28" s="587">
        <v>10</v>
      </c>
      <c r="D28" s="587"/>
      <c r="E28" s="587">
        <v>1</v>
      </c>
      <c r="F28" s="587"/>
      <c r="G28" s="587">
        <v>1</v>
      </c>
      <c r="H28" s="587">
        <v>1</v>
      </c>
      <c r="I28" s="587">
        <v>1</v>
      </c>
      <c r="J28" s="587"/>
      <c r="K28" s="587"/>
      <c r="L28" s="744">
        <v>4</v>
      </c>
      <c r="M28" s="587">
        <v>3</v>
      </c>
      <c r="N28" s="744"/>
      <c r="O28" s="744">
        <v>2</v>
      </c>
      <c r="P28" s="587"/>
      <c r="Q28" s="744">
        <v>12</v>
      </c>
      <c r="R28" s="587"/>
      <c r="S28" s="744">
        <v>13</v>
      </c>
      <c r="T28" s="744">
        <v>12</v>
      </c>
      <c r="U28" s="628">
        <v>15</v>
      </c>
      <c r="V28" s="438" t="s">
        <v>107</v>
      </c>
    </row>
    <row r="29" spans="1:22" s="244" customFormat="1" ht="17.100000000000001" customHeight="1">
      <c r="A29" s="276" t="s">
        <v>245</v>
      </c>
      <c r="B29" s="626">
        <f t="shared" si="1"/>
        <v>87</v>
      </c>
      <c r="C29" s="587">
        <v>19</v>
      </c>
      <c r="D29" s="587">
        <v>2</v>
      </c>
      <c r="E29" s="587"/>
      <c r="F29" s="587"/>
      <c r="G29" s="587"/>
      <c r="H29" s="587">
        <v>2</v>
      </c>
      <c r="I29" s="587">
        <v>2</v>
      </c>
      <c r="J29" s="587"/>
      <c r="K29" s="587">
        <v>1</v>
      </c>
      <c r="L29" s="744">
        <v>10</v>
      </c>
      <c r="M29" s="587">
        <v>11</v>
      </c>
      <c r="N29" s="587"/>
      <c r="O29" s="587">
        <v>4</v>
      </c>
      <c r="P29" s="587">
        <v>1</v>
      </c>
      <c r="Q29" s="744">
        <v>5</v>
      </c>
      <c r="R29" s="587"/>
      <c r="S29" s="744">
        <v>14</v>
      </c>
      <c r="T29" s="744">
        <v>7</v>
      </c>
      <c r="U29" s="628">
        <v>9</v>
      </c>
      <c r="V29" s="438" t="s">
        <v>729</v>
      </c>
    </row>
    <row r="30" spans="1:22" s="244" customFormat="1" ht="24.95" customHeight="1">
      <c r="A30" s="276" t="s">
        <v>130</v>
      </c>
      <c r="B30" s="626">
        <f t="shared" si="1"/>
        <v>127</v>
      </c>
      <c r="C30" s="587">
        <v>19</v>
      </c>
      <c r="D30" s="587">
        <v>2</v>
      </c>
      <c r="E30" s="587">
        <v>3</v>
      </c>
      <c r="F30" s="587"/>
      <c r="G30" s="587">
        <v>1</v>
      </c>
      <c r="H30" s="587">
        <v>1</v>
      </c>
      <c r="I30" s="800">
        <v>1</v>
      </c>
      <c r="J30" s="587">
        <v>2</v>
      </c>
      <c r="K30" s="587"/>
      <c r="L30" s="744">
        <v>21</v>
      </c>
      <c r="M30" s="744">
        <v>8</v>
      </c>
      <c r="N30" s="744"/>
      <c r="O30" s="744">
        <v>1</v>
      </c>
      <c r="P30" s="587">
        <v>1</v>
      </c>
      <c r="Q30" s="744">
        <v>5</v>
      </c>
      <c r="R30" s="587"/>
      <c r="S30" s="744">
        <v>12</v>
      </c>
      <c r="T30" s="744">
        <v>7</v>
      </c>
      <c r="U30" s="628">
        <v>43</v>
      </c>
      <c r="V30" s="438" t="s">
        <v>716</v>
      </c>
    </row>
    <row r="31" spans="1:22" s="244" customFormat="1" ht="17.100000000000001" customHeight="1">
      <c r="A31" s="276" t="s">
        <v>235</v>
      </c>
      <c r="B31" s="626">
        <f t="shared" si="1"/>
        <v>174</v>
      </c>
      <c r="C31" s="587">
        <v>20</v>
      </c>
      <c r="D31" s="587">
        <v>4</v>
      </c>
      <c r="E31" s="587">
        <v>6</v>
      </c>
      <c r="F31" s="587">
        <v>1</v>
      </c>
      <c r="G31" s="587">
        <v>1</v>
      </c>
      <c r="H31" s="587">
        <v>2</v>
      </c>
      <c r="I31" s="587"/>
      <c r="J31" s="587"/>
      <c r="K31" s="587"/>
      <c r="L31" s="744">
        <v>15</v>
      </c>
      <c r="M31" s="587">
        <v>9</v>
      </c>
      <c r="N31" s="587"/>
      <c r="O31" s="744">
        <v>1</v>
      </c>
      <c r="P31" s="587"/>
      <c r="Q31" s="744">
        <v>14</v>
      </c>
      <c r="R31" s="587"/>
      <c r="S31" s="744">
        <v>22</v>
      </c>
      <c r="T31" s="744">
        <v>33</v>
      </c>
      <c r="U31" s="628">
        <v>46</v>
      </c>
      <c r="V31" s="438" t="s">
        <v>1195</v>
      </c>
    </row>
    <row r="32" spans="1:22" s="244" customFormat="1" ht="17.100000000000001" customHeight="1">
      <c r="A32" s="276" t="s">
        <v>220</v>
      </c>
      <c r="B32" s="626">
        <f t="shared" si="1"/>
        <v>131</v>
      </c>
      <c r="C32" s="587">
        <v>15</v>
      </c>
      <c r="D32" s="587">
        <v>5</v>
      </c>
      <c r="E32" s="587"/>
      <c r="F32" s="587">
        <v>1</v>
      </c>
      <c r="G32" s="587">
        <v>3</v>
      </c>
      <c r="H32" s="587">
        <v>2</v>
      </c>
      <c r="I32" s="587">
        <v>1</v>
      </c>
      <c r="J32" s="587">
        <v>3</v>
      </c>
      <c r="K32" s="587"/>
      <c r="L32" s="744">
        <v>11</v>
      </c>
      <c r="M32" s="587">
        <v>13</v>
      </c>
      <c r="N32" s="587"/>
      <c r="O32" s="744">
        <v>4</v>
      </c>
      <c r="P32" s="744"/>
      <c r="Q32" s="744">
        <v>6</v>
      </c>
      <c r="R32" s="587"/>
      <c r="S32" s="744">
        <v>19</v>
      </c>
      <c r="T32" s="744">
        <v>14</v>
      </c>
      <c r="U32" s="628">
        <v>34</v>
      </c>
      <c r="V32" s="438" t="s">
        <v>727</v>
      </c>
    </row>
    <row r="33" spans="1:26" s="244" customFormat="1" ht="17.100000000000001" customHeight="1">
      <c r="A33" s="276" t="s">
        <v>145</v>
      </c>
      <c r="B33" s="626">
        <f t="shared" si="1"/>
        <v>105</v>
      </c>
      <c r="C33" s="587">
        <v>22</v>
      </c>
      <c r="D33" s="587"/>
      <c r="E33" s="587"/>
      <c r="F33" s="587"/>
      <c r="G33" s="587">
        <v>1</v>
      </c>
      <c r="H33" s="587"/>
      <c r="I33" s="587"/>
      <c r="J33" s="587"/>
      <c r="K33" s="587">
        <v>1</v>
      </c>
      <c r="L33" s="744">
        <v>6</v>
      </c>
      <c r="M33" s="587">
        <v>3</v>
      </c>
      <c r="N33" s="587"/>
      <c r="O33" s="744"/>
      <c r="P33" s="744"/>
      <c r="Q33" s="744">
        <v>7</v>
      </c>
      <c r="R33" s="587"/>
      <c r="S33" s="744">
        <v>10</v>
      </c>
      <c r="T33" s="744">
        <v>21</v>
      </c>
      <c r="U33" s="628">
        <v>34</v>
      </c>
      <c r="V33" s="438" t="s">
        <v>100</v>
      </c>
    </row>
    <row r="34" spans="1:26" s="244" customFormat="1" ht="24.95" customHeight="1">
      <c r="A34" s="276" t="s">
        <v>115</v>
      </c>
      <c r="B34" s="626">
        <f t="shared" si="1"/>
        <v>98</v>
      </c>
      <c r="C34" s="587">
        <v>17</v>
      </c>
      <c r="D34" s="587">
        <v>4</v>
      </c>
      <c r="E34" s="587">
        <v>1</v>
      </c>
      <c r="F34" s="587">
        <v>1</v>
      </c>
      <c r="G34" s="587"/>
      <c r="H34" s="587"/>
      <c r="I34" s="587"/>
      <c r="J34" s="587"/>
      <c r="K34" s="587"/>
      <c r="L34" s="744">
        <v>10</v>
      </c>
      <c r="M34" s="587">
        <v>6</v>
      </c>
      <c r="N34" s="587"/>
      <c r="O34" s="744">
        <v>1</v>
      </c>
      <c r="P34" s="744"/>
      <c r="Q34" s="744">
        <v>17</v>
      </c>
      <c r="R34" s="587"/>
      <c r="S34" s="744">
        <v>4</v>
      </c>
      <c r="T34" s="744">
        <v>7</v>
      </c>
      <c r="U34" s="628">
        <v>30</v>
      </c>
      <c r="V34" s="438" t="s">
        <v>65</v>
      </c>
    </row>
    <row r="35" spans="1:26" s="244" customFormat="1" ht="17.100000000000001" customHeight="1">
      <c r="A35" s="276" t="s">
        <v>276</v>
      </c>
      <c r="B35" s="626">
        <f t="shared" si="1"/>
        <v>89</v>
      </c>
      <c r="C35" s="587">
        <v>13</v>
      </c>
      <c r="D35" s="587">
        <v>1</v>
      </c>
      <c r="E35" s="587">
        <v>2</v>
      </c>
      <c r="F35" s="587"/>
      <c r="G35" s="587">
        <v>1</v>
      </c>
      <c r="H35" s="587">
        <v>2</v>
      </c>
      <c r="I35" s="587">
        <v>1</v>
      </c>
      <c r="J35" s="587"/>
      <c r="K35" s="587"/>
      <c r="L35" s="744">
        <v>14</v>
      </c>
      <c r="M35" s="587">
        <v>9</v>
      </c>
      <c r="N35" s="587"/>
      <c r="O35" s="744"/>
      <c r="P35" s="587"/>
      <c r="Q35" s="744">
        <v>6</v>
      </c>
      <c r="R35" s="587"/>
      <c r="S35" s="744">
        <v>20</v>
      </c>
      <c r="T35" s="744">
        <v>11</v>
      </c>
      <c r="U35" s="628">
        <v>9</v>
      </c>
      <c r="V35" s="438" t="s">
        <v>105</v>
      </c>
    </row>
    <row r="36" spans="1:26" s="244" customFormat="1" ht="17.100000000000001" customHeight="1">
      <c r="A36" s="276" t="s">
        <v>166</v>
      </c>
      <c r="B36" s="626">
        <f t="shared" si="1"/>
        <v>97</v>
      </c>
      <c r="C36" s="587">
        <v>21</v>
      </c>
      <c r="D36" s="587"/>
      <c r="E36" s="587">
        <v>2</v>
      </c>
      <c r="F36" s="587"/>
      <c r="G36" s="587"/>
      <c r="H36" s="587">
        <v>1</v>
      </c>
      <c r="I36" s="587">
        <v>3</v>
      </c>
      <c r="J36" s="587">
        <v>1</v>
      </c>
      <c r="K36" s="587"/>
      <c r="L36" s="744">
        <v>13</v>
      </c>
      <c r="M36" s="587">
        <v>5</v>
      </c>
      <c r="N36" s="587"/>
      <c r="O36" s="744">
        <v>4</v>
      </c>
      <c r="P36" s="587">
        <v>2</v>
      </c>
      <c r="Q36" s="744">
        <v>3</v>
      </c>
      <c r="R36" s="587"/>
      <c r="S36" s="744">
        <v>10</v>
      </c>
      <c r="T36" s="744">
        <v>11</v>
      </c>
      <c r="U36" s="628">
        <v>21</v>
      </c>
      <c r="V36" s="438" t="s">
        <v>715</v>
      </c>
    </row>
    <row r="37" spans="1:26" s="244" customFormat="1" ht="17.100000000000001" customHeight="1">
      <c r="A37" s="276" t="s">
        <v>265</v>
      </c>
      <c r="B37" s="626">
        <f t="shared" si="1"/>
        <v>41</v>
      </c>
      <c r="C37" s="587">
        <v>6</v>
      </c>
      <c r="D37" s="587"/>
      <c r="E37" s="587"/>
      <c r="F37" s="587"/>
      <c r="G37" s="587"/>
      <c r="H37" s="587"/>
      <c r="I37" s="587"/>
      <c r="J37" s="587"/>
      <c r="K37" s="587"/>
      <c r="L37" s="744">
        <v>10</v>
      </c>
      <c r="M37" s="587">
        <v>1</v>
      </c>
      <c r="N37" s="587"/>
      <c r="O37" s="744">
        <v>1</v>
      </c>
      <c r="P37" s="587"/>
      <c r="Q37" s="744">
        <v>4</v>
      </c>
      <c r="R37" s="587"/>
      <c r="S37" s="744">
        <v>6</v>
      </c>
      <c r="T37" s="744">
        <v>2</v>
      </c>
      <c r="U37" s="628">
        <v>11</v>
      </c>
      <c r="V37" s="438" t="s">
        <v>728</v>
      </c>
    </row>
    <row r="38" spans="1:26" s="244" customFormat="1" ht="17.100000000000001" customHeight="1">
      <c r="A38" s="276" t="s">
        <v>125</v>
      </c>
      <c r="B38" s="626">
        <f t="shared" si="1"/>
        <v>69</v>
      </c>
      <c r="C38" s="587">
        <v>11</v>
      </c>
      <c r="D38" s="587"/>
      <c r="E38" s="587">
        <v>4</v>
      </c>
      <c r="F38" s="587">
        <v>1</v>
      </c>
      <c r="G38" s="587"/>
      <c r="H38" s="587"/>
      <c r="I38" s="587"/>
      <c r="J38" s="587"/>
      <c r="K38" s="587"/>
      <c r="L38" s="744">
        <v>6</v>
      </c>
      <c r="M38" s="587">
        <v>4</v>
      </c>
      <c r="N38" s="587"/>
      <c r="O38" s="744">
        <v>3</v>
      </c>
      <c r="P38" s="587"/>
      <c r="Q38" s="587">
        <v>10</v>
      </c>
      <c r="R38" s="587"/>
      <c r="S38" s="744">
        <v>10</v>
      </c>
      <c r="T38" s="744">
        <v>4</v>
      </c>
      <c r="U38" s="628">
        <v>16</v>
      </c>
      <c r="V38" s="438" t="s">
        <v>723</v>
      </c>
    </row>
    <row r="39" spans="1:26" s="243" customFormat="1" ht="5.25" customHeight="1">
      <c r="A39" s="360"/>
      <c r="B39" s="621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7"/>
      <c r="V39" s="502"/>
    </row>
    <row r="40" spans="1:26" s="243" customFormat="1" ht="13.5" customHeight="1">
      <c r="A40" s="503" t="s">
        <v>1121</v>
      </c>
      <c r="B40" s="620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"/>
    </row>
    <row r="41" spans="1:26" s="243" customFormat="1" ht="13.5" customHeight="1">
      <c r="A41" s="547" t="s">
        <v>1122</v>
      </c>
      <c r="B41" s="620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22"/>
      <c r="P41" s="622"/>
      <c r="Q41" s="622"/>
      <c r="R41" s="622"/>
      <c r="S41" s="622"/>
      <c r="T41" s="622"/>
      <c r="U41" s="622"/>
      <c r="V41" s="6"/>
    </row>
    <row r="42" spans="1:26" s="86" customFormat="1" ht="13.5" customHeight="1">
      <c r="A42" s="350" t="s">
        <v>1123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328"/>
      <c r="O42" s="18"/>
      <c r="P42" s="18"/>
      <c r="Q42" s="18"/>
      <c r="R42" s="18"/>
      <c r="S42" s="18"/>
      <c r="T42" s="18"/>
      <c r="U42" s="18"/>
      <c r="V42" s="328" t="s">
        <v>1124</v>
      </c>
      <c r="W42" s="18"/>
      <c r="X42" s="18"/>
      <c r="Y42" s="18"/>
      <c r="Z42" s="328"/>
    </row>
    <row r="43" spans="1:26" ht="12.75">
      <c r="A43" s="9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88"/>
    </row>
    <row r="44" spans="1:26"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</row>
  </sheetData>
  <mergeCells count="4">
    <mergeCell ref="V6:V7"/>
    <mergeCell ref="C5:E5"/>
    <mergeCell ref="F5:K5"/>
    <mergeCell ref="L5:Q5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9"/>
  <sheetViews>
    <sheetView view="pageBreakPreview" zoomScale="85" zoomScaleNormal="100" zoomScaleSheetLayoutView="85" workbookViewId="0">
      <selection activeCell="A2" sqref="A2:E2"/>
    </sheetView>
  </sheetViews>
  <sheetFormatPr defaultRowHeight="12"/>
  <cols>
    <col min="1" max="1" width="11.7109375" style="77" customWidth="1"/>
    <col min="2" max="2" width="17.140625" style="77" customWidth="1"/>
    <col min="3" max="3" width="16.140625" style="77" customWidth="1"/>
    <col min="4" max="4" width="15.42578125" style="77" customWidth="1"/>
    <col min="5" max="5" width="15.5703125" style="77" customWidth="1"/>
    <col min="6" max="6" width="16.28515625" style="77" customWidth="1"/>
    <col min="7" max="7" width="14.28515625" style="77" customWidth="1"/>
    <col min="8" max="9" width="13.42578125" style="77" customWidth="1"/>
    <col min="10" max="11" width="16.28515625" style="77" customWidth="1"/>
    <col min="12" max="12" width="18.140625" style="77" customWidth="1"/>
    <col min="13" max="14" width="9.140625" style="77"/>
    <col min="15" max="15" width="12" style="77" customWidth="1"/>
    <col min="16" max="16384" width="9.140625" style="77"/>
  </cols>
  <sheetData>
    <row r="1" spans="1:15" s="313" customFormat="1" ht="24.95" customHeight="1">
      <c r="A1" s="313" t="s">
        <v>1101</v>
      </c>
      <c r="B1" s="104"/>
      <c r="C1" s="105"/>
      <c r="L1" s="332" t="s">
        <v>1102</v>
      </c>
    </row>
    <row r="2" spans="1:15" s="320" customFormat="1" ht="24.95" customHeight="1">
      <c r="A2" s="1047" t="s">
        <v>1295</v>
      </c>
      <c r="B2" s="1047"/>
      <c r="C2" s="1047"/>
      <c r="D2" s="1047"/>
      <c r="E2" s="1047"/>
      <c r="F2" s="1048" t="s">
        <v>94</v>
      </c>
      <c r="G2" s="1048"/>
      <c r="H2" s="1048"/>
      <c r="I2" s="1048"/>
      <c r="J2" s="1048"/>
      <c r="K2" s="1048"/>
      <c r="L2" s="1048"/>
    </row>
    <row r="3" spans="1:15" s="126" customFormat="1" ht="23.1" customHeight="1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5" s="350" customFormat="1" ht="15" customHeight="1" thickBot="1">
      <c r="A4" s="350" t="s">
        <v>1103</v>
      </c>
      <c r="L4" s="328" t="s">
        <v>1104</v>
      </c>
    </row>
    <row r="5" spans="1:15" s="243" customFormat="1" ht="18" customHeight="1">
      <c r="A5" s="365" t="s">
        <v>421</v>
      </c>
      <c r="B5" s="1040" t="s">
        <v>159</v>
      </c>
      <c r="C5" s="997"/>
      <c r="D5" s="1040" t="s">
        <v>332</v>
      </c>
      <c r="E5" s="996"/>
      <c r="F5" s="996" t="s">
        <v>477</v>
      </c>
      <c r="G5" s="997"/>
      <c r="H5" s="996" t="s">
        <v>495</v>
      </c>
      <c r="I5" s="997"/>
      <c r="J5" s="1040" t="s">
        <v>133</v>
      </c>
      <c r="K5" s="997"/>
      <c r="L5" s="91" t="s">
        <v>523</v>
      </c>
    </row>
    <row r="6" spans="1:15" s="243" customFormat="1" ht="18" customHeight="1">
      <c r="A6" s="465"/>
      <c r="B6" s="1036" t="s">
        <v>538</v>
      </c>
      <c r="C6" s="1037"/>
      <c r="D6" s="1036" t="s">
        <v>738</v>
      </c>
      <c r="E6" s="1074"/>
      <c r="F6" s="1074" t="s">
        <v>70</v>
      </c>
      <c r="G6" s="1037"/>
      <c r="H6" s="1074" t="s">
        <v>579</v>
      </c>
      <c r="I6" s="1037"/>
      <c r="J6" s="1036" t="s">
        <v>530</v>
      </c>
      <c r="K6" s="1037"/>
      <c r="L6" s="1046"/>
    </row>
    <row r="7" spans="1:15" s="243" customFormat="1" ht="18" customHeight="1">
      <c r="A7" s="465"/>
      <c r="B7" s="221" t="s">
        <v>281</v>
      </c>
      <c r="C7" s="221" t="s">
        <v>236</v>
      </c>
      <c r="D7" s="469" t="s">
        <v>281</v>
      </c>
      <c r="E7" s="208" t="s">
        <v>236</v>
      </c>
      <c r="F7" s="221" t="s">
        <v>281</v>
      </c>
      <c r="G7" s="460" t="s">
        <v>236</v>
      </c>
      <c r="H7" s="221" t="s">
        <v>281</v>
      </c>
      <c r="I7" s="221" t="s">
        <v>236</v>
      </c>
      <c r="J7" s="221" t="s">
        <v>281</v>
      </c>
      <c r="K7" s="221" t="s">
        <v>236</v>
      </c>
      <c r="L7" s="1046"/>
    </row>
    <row r="8" spans="1:15" s="243" customFormat="1" ht="18" customHeight="1">
      <c r="A8" s="235" t="s">
        <v>518</v>
      </c>
      <c r="B8" s="324" t="s">
        <v>435</v>
      </c>
      <c r="C8" s="324" t="s">
        <v>32</v>
      </c>
      <c r="D8" s="154" t="s">
        <v>435</v>
      </c>
      <c r="E8" s="922" t="s">
        <v>32</v>
      </c>
      <c r="F8" s="918" t="s">
        <v>435</v>
      </c>
      <c r="G8" s="154" t="s">
        <v>32</v>
      </c>
      <c r="H8" s="324" t="s">
        <v>435</v>
      </c>
      <c r="I8" s="324" t="s">
        <v>32</v>
      </c>
      <c r="J8" s="324" t="s">
        <v>435</v>
      </c>
      <c r="K8" s="324" t="s">
        <v>32</v>
      </c>
      <c r="L8" s="509" t="s">
        <v>536</v>
      </c>
    </row>
    <row r="9" spans="1:15" s="244" customFormat="1" ht="18.95" customHeight="1">
      <c r="A9" s="476">
        <v>2016</v>
      </c>
      <c r="B9" s="629">
        <v>1.7</v>
      </c>
      <c r="C9" s="477">
        <v>48864</v>
      </c>
      <c r="D9" s="630">
        <v>0.7</v>
      </c>
      <c r="E9" s="477">
        <v>19392</v>
      </c>
      <c r="F9" s="630">
        <v>0.1</v>
      </c>
      <c r="G9" s="477">
        <v>6590</v>
      </c>
      <c r="H9" s="631">
        <v>0</v>
      </c>
      <c r="I9" s="477">
        <v>0</v>
      </c>
      <c r="J9" s="630">
        <v>0.9</v>
      </c>
      <c r="K9" s="477">
        <v>22882</v>
      </c>
      <c r="L9" s="251">
        <v>2016</v>
      </c>
    </row>
    <row r="10" spans="1:15" s="244" customFormat="1" ht="18.95" customHeight="1">
      <c r="A10" s="73">
        <v>2017</v>
      </c>
      <c r="B10" s="629">
        <v>4.5</v>
      </c>
      <c r="C10" s="477">
        <v>272810</v>
      </c>
      <c r="D10" s="630">
        <v>0.4</v>
      </c>
      <c r="E10" s="477">
        <v>0</v>
      </c>
      <c r="F10" s="630">
        <v>1.7</v>
      </c>
      <c r="G10" s="477">
        <v>0</v>
      </c>
      <c r="H10" s="630">
        <v>0</v>
      </c>
      <c r="I10" s="477">
        <v>0</v>
      </c>
      <c r="J10" s="630">
        <v>2.4</v>
      </c>
      <c r="K10" s="477">
        <v>0</v>
      </c>
      <c r="L10" s="253">
        <v>2017</v>
      </c>
    </row>
    <row r="11" spans="1:15" s="244" customFormat="1" ht="18.95" customHeight="1">
      <c r="A11" s="73">
        <v>2018</v>
      </c>
      <c r="B11" s="629">
        <v>6.2499999999999991</v>
      </c>
      <c r="C11" s="477">
        <v>286143</v>
      </c>
      <c r="D11" s="630">
        <v>4.0799999999999992</v>
      </c>
      <c r="E11" s="477">
        <v>188470</v>
      </c>
      <c r="F11" s="630">
        <v>0.67</v>
      </c>
      <c r="G11" s="477">
        <v>40268</v>
      </c>
      <c r="H11" s="630">
        <v>0</v>
      </c>
      <c r="I11" s="477">
        <v>0</v>
      </c>
      <c r="J11" s="630">
        <v>1.5</v>
      </c>
      <c r="K11" s="477">
        <v>57405</v>
      </c>
      <c r="L11" s="253">
        <v>2018</v>
      </c>
    </row>
    <row r="12" spans="1:15" s="244" customFormat="1" ht="18.95" customHeight="1">
      <c r="A12" s="73">
        <v>2019</v>
      </c>
      <c r="B12" s="629">
        <v>12.969999999999999</v>
      </c>
      <c r="C12" s="477">
        <v>608503</v>
      </c>
      <c r="D12" s="630">
        <v>0.45999999999999996</v>
      </c>
      <c r="E12" s="477">
        <v>31678</v>
      </c>
      <c r="F12" s="630">
        <v>0.65</v>
      </c>
      <c r="G12" s="477">
        <v>27278</v>
      </c>
      <c r="H12" s="630">
        <v>0</v>
      </c>
      <c r="I12" s="477">
        <v>0</v>
      </c>
      <c r="J12" s="630">
        <v>11.859999999999998</v>
      </c>
      <c r="K12" s="477">
        <v>549547</v>
      </c>
      <c r="L12" s="253">
        <v>2019</v>
      </c>
    </row>
    <row r="13" spans="1:15" s="244" customFormat="1" ht="18.95" customHeight="1">
      <c r="A13" s="73">
        <v>2020</v>
      </c>
      <c r="B13" s="629">
        <v>8.19</v>
      </c>
      <c r="C13" s="477">
        <v>290535</v>
      </c>
      <c r="D13" s="630">
        <v>1</v>
      </c>
      <c r="E13" s="477">
        <v>59721</v>
      </c>
      <c r="F13" s="630">
        <v>0.79</v>
      </c>
      <c r="G13" s="477">
        <v>38168</v>
      </c>
      <c r="H13" s="630">
        <v>0</v>
      </c>
      <c r="I13" s="477">
        <v>0</v>
      </c>
      <c r="J13" s="630">
        <v>6.3999999999999995</v>
      </c>
      <c r="K13" s="477">
        <v>192646</v>
      </c>
      <c r="L13" s="253">
        <v>2020</v>
      </c>
    </row>
    <row r="14" spans="1:15" s="247" customFormat="1" ht="24.95" customHeight="1">
      <c r="A14" s="495">
        <f>A13+1</f>
        <v>2021</v>
      </c>
      <c r="B14" s="632">
        <f>SUM(B15:B36)</f>
        <v>18.040000000000003</v>
      </c>
      <c r="C14" s="633">
        <f t="shared" ref="C14:K14" si="0">SUM(C15:C36)</f>
        <v>1216325</v>
      </c>
      <c r="D14" s="632">
        <f t="shared" si="0"/>
        <v>14.749999999999998</v>
      </c>
      <c r="E14" s="633">
        <f t="shared" si="0"/>
        <v>979304</v>
      </c>
      <c r="F14" s="632">
        <f t="shared" si="0"/>
        <v>0</v>
      </c>
      <c r="G14" s="633">
        <f t="shared" si="0"/>
        <v>0</v>
      </c>
      <c r="H14" s="632">
        <f t="shared" si="0"/>
        <v>3</v>
      </c>
      <c r="I14" s="632">
        <f t="shared" si="0"/>
        <v>219393</v>
      </c>
      <c r="J14" s="632">
        <f t="shared" si="0"/>
        <v>0.29000000000000004</v>
      </c>
      <c r="K14" s="633">
        <f t="shared" si="0"/>
        <v>17628</v>
      </c>
      <c r="L14" s="83">
        <f>L13+1</f>
        <v>2021</v>
      </c>
      <c r="N14" s="205"/>
      <c r="O14" s="205"/>
    </row>
    <row r="15" spans="1:15" s="244" customFormat="1" ht="18" customHeight="1">
      <c r="A15" s="276" t="s">
        <v>283</v>
      </c>
      <c r="B15" s="634">
        <f>SUM(D15,F15,H15,J15)</f>
        <v>0</v>
      </c>
      <c r="C15" s="634">
        <f>SUM(E15,G15,I15,K15)</f>
        <v>0</v>
      </c>
      <c r="D15" s="635">
        <v>0</v>
      </c>
      <c r="E15" s="635">
        <v>0</v>
      </c>
      <c r="F15" s="635">
        <v>0</v>
      </c>
      <c r="G15" s="635">
        <v>0</v>
      </c>
      <c r="H15" s="635">
        <v>0</v>
      </c>
      <c r="I15" s="635">
        <v>0</v>
      </c>
      <c r="J15" s="634">
        <v>0</v>
      </c>
      <c r="K15" s="635">
        <v>0</v>
      </c>
      <c r="L15" s="638" t="s">
        <v>717</v>
      </c>
    </row>
    <row r="16" spans="1:15" s="244" customFormat="1" ht="18" customHeight="1">
      <c r="A16" s="276" t="s">
        <v>182</v>
      </c>
      <c r="B16" s="634">
        <f t="shared" ref="B16:B36" si="1">SUM(D16,F16,H16,J16)</f>
        <v>0.71</v>
      </c>
      <c r="C16" s="634">
        <f t="shared" ref="C16:C36" si="2">SUM(E16,G16,I16,K16)</f>
        <v>50206</v>
      </c>
      <c r="D16" s="634">
        <v>0.51</v>
      </c>
      <c r="E16" s="635">
        <v>40294</v>
      </c>
      <c r="F16" s="637">
        <v>0</v>
      </c>
      <c r="G16" s="305">
        <v>0</v>
      </c>
      <c r="H16" s="635">
        <v>0</v>
      </c>
      <c r="I16" s="635">
        <v>0</v>
      </c>
      <c r="J16" s="634">
        <v>0.2</v>
      </c>
      <c r="K16" s="635">
        <v>9912</v>
      </c>
      <c r="L16" s="638" t="s">
        <v>725</v>
      </c>
    </row>
    <row r="17" spans="1:12" s="244" customFormat="1" ht="18" customHeight="1">
      <c r="A17" s="276" t="s">
        <v>234</v>
      </c>
      <c r="B17" s="634">
        <f t="shared" si="1"/>
        <v>10.29</v>
      </c>
      <c r="C17" s="634">
        <f t="shared" si="2"/>
        <v>666313</v>
      </c>
      <c r="D17" s="635">
        <v>10.26</v>
      </c>
      <c r="E17" s="635">
        <v>666313</v>
      </c>
      <c r="F17" s="634">
        <v>0</v>
      </c>
      <c r="G17" s="305">
        <v>0</v>
      </c>
      <c r="H17" s="635">
        <v>0</v>
      </c>
      <c r="I17" s="635">
        <v>0</v>
      </c>
      <c r="J17" s="636">
        <v>0.03</v>
      </c>
      <c r="K17" s="305">
        <v>0</v>
      </c>
      <c r="L17" s="638" t="s">
        <v>726</v>
      </c>
    </row>
    <row r="18" spans="1:12" s="244" customFormat="1" ht="18" customHeight="1">
      <c r="A18" s="276" t="s">
        <v>271</v>
      </c>
      <c r="B18" s="634">
        <f t="shared" si="1"/>
        <v>0.2</v>
      </c>
      <c r="C18" s="634">
        <f t="shared" si="2"/>
        <v>9258</v>
      </c>
      <c r="D18" s="635">
        <v>0.2</v>
      </c>
      <c r="E18" s="635">
        <v>9258</v>
      </c>
      <c r="F18" s="635">
        <v>0</v>
      </c>
      <c r="G18" s="305">
        <v>0</v>
      </c>
      <c r="H18" s="635">
        <v>0</v>
      </c>
      <c r="I18" s="635">
        <v>0</v>
      </c>
      <c r="J18" s="636">
        <v>0</v>
      </c>
      <c r="K18" s="305">
        <v>0</v>
      </c>
      <c r="L18" s="638" t="s">
        <v>521</v>
      </c>
    </row>
    <row r="19" spans="1:12" s="244" customFormat="1" ht="18" customHeight="1">
      <c r="A19" s="276" t="s">
        <v>252</v>
      </c>
      <c r="B19" s="634">
        <f t="shared" si="1"/>
        <v>4.71</v>
      </c>
      <c r="C19" s="634">
        <f t="shared" si="2"/>
        <v>349927</v>
      </c>
      <c r="D19" s="636">
        <v>1.71</v>
      </c>
      <c r="E19" s="305">
        <v>130534</v>
      </c>
      <c r="F19" s="635">
        <v>0</v>
      </c>
      <c r="G19" s="305">
        <v>0</v>
      </c>
      <c r="H19" s="635">
        <v>3</v>
      </c>
      <c r="I19" s="635">
        <v>219393</v>
      </c>
      <c r="J19" s="635">
        <v>0</v>
      </c>
      <c r="K19" s="635">
        <v>0</v>
      </c>
      <c r="L19" s="638" t="s">
        <v>73</v>
      </c>
    </row>
    <row r="20" spans="1:12" s="244" customFormat="1" ht="29.1" customHeight="1">
      <c r="A20" s="276" t="s">
        <v>238</v>
      </c>
      <c r="B20" s="634">
        <f t="shared" si="1"/>
        <v>0</v>
      </c>
      <c r="C20" s="634">
        <f t="shared" si="2"/>
        <v>0</v>
      </c>
      <c r="D20" s="636">
        <v>0</v>
      </c>
      <c r="E20" s="635">
        <v>0</v>
      </c>
      <c r="F20" s="637">
        <v>0</v>
      </c>
      <c r="G20" s="305">
        <v>0</v>
      </c>
      <c r="H20" s="635">
        <v>0</v>
      </c>
      <c r="I20" s="635">
        <v>0</v>
      </c>
      <c r="J20" s="634">
        <v>0</v>
      </c>
      <c r="K20" s="635">
        <v>0</v>
      </c>
      <c r="L20" s="638" t="s">
        <v>721</v>
      </c>
    </row>
    <row r="21" spans="1:12" s="244" customFormat="1" ht="18" customHeight="1">
      <c r="A21" s="276" t="s">
        <v>287</v>
      </c>
      <c r="B21" s="634">
        <f t="shared" si="1"/>
        <v>0.02</v>
      </c>
      <c r="C21" s="634">
        <f t="shared" si="2"/>
        <v>7436</v>
      </c>
      <c r="D21" s="636">
        <v>0.02</v>
      </c>
      <c r="E21" s="305">
        <v>7436</v>
      </c>
      <c r="F21" s="635">
        <v>0</v>
      </c>
      <c r="G21" s="305">
        <v>0</v>
      </c>
      <c r="H21" s="635">
        <v>0</v>
      </c>
      <c r="I21" s="635">
        <v>0</v>
      </c>
      <c r="J21" s="634"/>
      <c r="K21" s="635"/>
      <c r="L21" s="638" t="s">
        <v>92</v>
      </c>
    </row>
    <row r="22" spans="1:12" s="244" customFormat="1" ht="18" customHeight="1">
      <c r="A22" s="276" t="s">
        <v>123</v>
      </c>
      <c r="B22" s="634">
        <f t="shared" si="1"/>
        <v>0.03</v>
      </c>
      <c r="C22" s="634">
        <f t="shared" si="2"/>
        <v>5559</v>
      </c>
      <c r="D22" s="636">
        <v>0.02</v>
      </c>
      <c r="E22" s="305">
        <v>3090</v>
      </c>
      <c r="F22" s="635">
        <v>0</v>
      </c>
      <c r="G22" s="305">
        <v>0</v>
      </c>
      <c r="H22" s="635">
        <v>0</v>
      </c>
      <c r="I22" s="635">
        <v>0</v>
      </c>
      <c r="J22" s="634">
        <v>0.01</v>
      </c>
      <c r="K22" s="635">
        <v>2469</v>
      </c>
      <c r="L22" s="638" t="s">
        <v>722</v>
      </c>
    </row>
    <row r="23" spans="1:12" s="244" customFormat="1" ht="18" customHeight="1">
      <c r="A23" s="276" t="s">
        <v>289</v>
      </c>
      <c r="B23" s="634">
        <f t="shared" si="1"/>
        <v>1.6</v>
      </c>
      <c r="C23" s="634">
        <f t="shared" si="2"/>
        <v>93358</v>
      </c>
      <c r="D23" s="636">
        <v>1.6</v>
      </c>
      <c r="E23" s="635">
        <v>93358</v>
      </c>
      <c r="F23" s="635">
        <v>0</v>
      </c>
      <c r="G23" s="305">
        <v>0</v>
      </c>
      <c r="H23" s="635">
        <v>0</v>
      </c>
      <c r="I23" s="635">
        <v>0</v>
      </c>
      <c r="J23" s="636">
        <v>0</v>
      </c>
      <c r="K23" s="305">
        <v>0</v>
      </c>
      <c r="L23" s="638" t="s">
        <v>731</v>
      </c>
    </row>
    <row r="24" spans="1:12" s="244" customFormat="1" ht="29.1" customHeight="1">
      <c r="A24" s="276" t="s">
        <v>162</v>
      </c>
      <c r="B24" s="634">
        <f t="shared" si="1"/>
        <v>0.05</v>
      </c>
      <c r="C24" s="634">
        <f t="shared" si="2"/>
        <v>4008</v>
      </c>
      <c r="D24" s="636">
        <v>0.05</v>
      </c>
      <c r="E24" s="635">
        <v>4008</v>
      </c>
      <c r="F24" s="635">
        <v>0</v>
      </c>
      <c r="G24" s="305">
        <v>0</v>
      </c>
      <c r="H24" s="635">
        <v>0</v>
      </c>
      <c r="I24" s="635">
        <v>0</v>
      </c>
      <c r="J24" s="636">
        <v>0</v>
      </c>
      <c r="K24" s="305">
        <v>0</v>
      </c>
      <c r="L24" s="638" t="s">
        <v>720</v>
      </c>
    </row>
    <row r="25" spans="1:12" s="244" customFormat="1" ht="18" customHeight="1">
      <c r="A25" s="276" t="s">
        <v>189</v>
      </c>
      <c r="B25" s="634">
        <f t="shared" si="1"/>
        <v>0.15</v>
      </c>
      <c r="C25" s="634">
        <f t="shared" si="2"/>
        <v>9404</v>
      </c>
      <c r="D25" s="636">
        <v>0.15</v>
      </c>
      <c r="E25" s="635">
        <v>9404</v>
      </c>
      <c r="F25" s="637">
        <v>0</v>
      </c>
      <c r="G25" s="305">
        <v>0</v>
      </c>
      <c r="H25" s="635">
        <v>0</v>
      </c>
      <c r="I25" s="635">
        <v>0</v>
      </c>
      <c r="J25" s="634">
        <v>0</v>
      </c>
      <c r="K25" s="635">
        <v>0</v>
      </c>
      <c r="L25" s="638" t="s">
        <v>730</v>
      </c>
    </row>
    <row r="26" spans="1:12" s="244" customFormat="1" ht="18" customHeight="1">
      <c r="A26" s="276" t="s">
        <v>135</v>
      </c>
      <c r="B26" s="634">
        <f t="shared" si="1"/>
        <v>0</v>
      </c>
      <c r="C26" s="634">
        <f t="shared" si="2"/>
        <v>0</v>
      </c>
      <c r="D26" s="636">
        <v>0</v>
      </c>
      <c r="E26" s="305">
        <v>0</v>
      </c>
      <c r="F26" s="635">
        <v>0</v>
      </c>
      <c r="G26" s="305">
        <v>0</v>
      </c>
      <c r="H26" s="635">
        <v>0</v>
      </c>
      <c r="I26" s="635">
        <v>0</v>
      </c>
      <c r="J26" s="634">
        <v>0</v>
      </c>
      <c r="K26" s="635">
        <v>0</v>
      </c>
      <c r="L26" s="638" t="s">
        <v>107</v>
      </c>
    </row>
    <row r="27" spans="1:12" s="244" customFormat="1" ht="18" customHeight="1">
      <c r="A27" s="276" t="s">
        <v>245</v>
      </c>
      <c r="B27" s="634">
        <f t="shared" si="1"/>
        <v>0</v>
      </c>
      <c r="C27" s="634">
        <f t="shared" si="2"/>
        <v>0</v>
      </c>
      <c r="D27" s="636">
        <v>0</v>
      </c>
      <c r="E27" s="635">
        <v>0</v>
      </c>
      <c r="F27" s="635">
        <v>0</v>
      </c>
      <c r="G27" s="305">
        <v>0</v>
      </c>
      <c r="H27" s="635">
        <v>0</v>
      </c>
      <c r="I27" s="635">
        <v>0</v>
      </c>
      <c r="J27" s="636">
        <v>0</v>
      </c>
      <c r="K27" s="305">
        <v>0</v>
      </c>
      <c r="L27" s="638" t="s">
        <v>729</v>
      </c>
    </row>
    <row r="28" spans="1:12" s="244" customFormat="1" ht="29.1" customHeight="1">
      <c r="A28" s="276" t="s">
        <v>130</v>
      </c>
      <c r="B28" s="634">
        <f t="shared" si="1"/>
        <v>0</v>
      </c>
      <c r="C28" s="634">
        <f t="shared" si="2"/>
        <v>0</v>
      </c>
      <c r="D28" s="636">
        <v>0</v>
      </c>
      <c r="E28" s="305">
        <v>0</v>
      </c>
      <c r="F28" s="635">
        <v>0</v>
      </c>
      <c r="G28" s="305">
        <v>0</v>
      </c>
      <c r="H28" s="635">
        <v>0</v>
      </c>
      <c r="I28" s="635">
        <v>0</v>
      </c>
      <c r="J28" s="634">
        <v>0</v>
      </c>
      <c r="K28" s="635">
        <v>0</v>
      </c>
      <c r="L28" s="638" t="s">
        <v>716</v>
      </c>
    </row>
    <row r="29" spans="1:12" s="244" customFormat="1" ht="18" customHeight="1">
      <c r="A29" s="276" t="s">
        <v>235</v>
      </c>
      <c r="B29" s="634">
        <f t="shared" si="1"/>
        <v>0</v>
      </c>
      <c r="C29" s="634">
        <f t="shared" si="2"/>
        <v>0</v>
      </c>
      <c r="D29" s="636">
        <v>0</v>
      </c>
      <c r="E29" s="305">
        <v>0</v>
      </c>
      <c r="F29" s="635">
        <v>0</v>
      </c>
      <c r="G29" s="305">
        <v>0</v>
      </c>
      <c r="H29" s="635">
        <v>0</v>
      </c>
      <c r="I29" s="635">
        <v>0</v>
      </c>
      <c r="J29" s="634">
        <v>0</v>
      </c>
      <c r="K29" s="635">
        <v>0</v>
      </c>
      <c r="L29" s="638" t="s">
        <v>718</v>
      </c>
    </row>
    <row r="30" spans="1:12" s="244" customFormat="1" ht="18" customHeight="1">
      <c r="A30" s="276" t="s">
        <v>220</v>
      </c>
      <c r="B30" s="634">
        <f t="shared" si="1"/>
        <v>0</v>
      </c>
      <c r="C30" s="634">
        <f t="shared" si="2"/>
        <v>0</v>
      </c>
      <c r="D30" s="636">
        <v>0</v>
      </c>
      <c r="E30" s="635">
        <v>0</v>
      </c>
      <c r="F30" s="635">
        <v>0</v>
      </c>
      <c r="G30" s="305">
        <v>0</v>
      </c>
      <c r="H30" s="635">
        <v>0</v>
      </c>
      <c r="I30" s="635">
        <v>0</v>
      </c>
      <c r="J30" s="636">
        <v>0</v>
      </c>
      <c r="K30" s="305">
        <v>0</v>
      </c>
      <c r="L30" s="638" t="s">
        <v>727</v>
      </c>
    </row>
    <row r="31" spans="1:12" s="244" customFormat="1" ht="18" customHeight="1">
      <c r="A31" s="276" t="s">
        <v>145</v>
      </c>
      <c r="B31" s="634">
        <f t="shared" si="1"/>
        <v>0.01</v>
      </c>
      <c r="C31" s="634">
        <f t="shared" si="2"/>
        <v>939</v>
      </c>
      <c r="D31" s="636">
        <v>0</v>
      </c>
      <c r="E31" s="635">
        <v>0</v>
      </c>
      <c r="F31" s="635">
        <v>0</v>
      </c>
      <c r="G31" s="305">
        <v>0</v>
      </c>
      <c r="H31" s="635">
        <v>0</v>
      </c>
      <c r="I31" s="635">
        <v>0</v>
      </c>
      <c r="J31" s="636">
        <v>0.01</v>
      </c>
      <c r="K31" s="305">
        <v>939</v>
      </c>
      <c r="L31" s="638" t="s">
        <v>100</v>
      </c>
    </row>
    <row r="32" spans="1:12" s="244" customFormat="1" ht="29.1" customHeight="1">
      <c r="A32" s="276" t="s">
        <v>115</v>
      </c>
      <c r="B32" s="634">
        <f t="shared" si="1"/>
        <v>0.03</v>
      </c>
      <c r="C32" s="634">
        <f t="shared" si="2"/>
        <v>4384</v>
      </c>
      <c r="D32" s="636">
        <v>0.03</v>
      </c>
      <c r="E32" s="635">
        <v>4384</v>
      </c>
      <c r="F32" s="635">
        <v>0</v>
      </c>
      <c r="G32" s="305">
        <v>0</v>
      </c>
      <c r="H32" s="635">
        <v>0</v>
      </c>
      <c r="I32" s="635">
        <v>0</v>
      </c>
      <c r="J32" s="634">
        <v>0</v>
      </c>
      <c r="K32" s="635">
        <v>0</v>
      </c>
      <c r="L32" s="638" t="s">
        <v>65</v>
      </c>
    </row>
    <row r="33" spans="1:12" s="244" customFormat="1" ht="18" customHeight="1">
      <c r="A33" s="276" t="s">
        <v>276</v>
      </c>
      <c r="B33" s="634">
        <f t="shared" si="1"/>
        <v>0.1</v>
      </c>
      <c r="C33" s="634">
        <f t="shared" si="2"/>
        <v>5668</v>
      </c>
      <c r="D33" s="636">
        <v>0.1</v>
      </c>
      <c r="E33" s="635">
        <v>5668</v>
      </c>
      <c r="F33" s="637">
        <v>0</v>
      </c>
      <c r="G33" s="305">
        <v>0</v>
      </c>
      <c r="H33" s="635">
        <v>0</v>
      </c>
      <c r="I33" s="635">
        <v>0</v>
      </c>
      <c r="J33" s="634">
        <v>0</v>
      </c>
      <c r="K33" s="635">
        <v>0</v>
      </c>
      <c r="L33" s="638" t="s">
        <v>105</v>
      </c>
    </row>
    <row r="34" spans="1:12" s="244" customFormat="1" ht="18" customHeight="1">
      <c r="A34" s="276" t="s">
        <v>166</v>
      </c>
      <c r="B34" s="634">
        <f t="shared" si="1"/>
        <v>0.13</v>
      </c>
      <c r="C34" s="634">
        <f t="shared" si="2"/>
        <v>7770</v>
      </c>
      <c r="D34" s="636">
        <v>0.1</v>
      </c>
      <c r="E34" s="635">
        <v>5557</v>
      </c>
      <c r="F34" s="637">
        <v>0</v>
      </c>
      <c r="G34" s="305">
        <v>0</v>
      </c>
      <c r="H34" s="635">
        <v>0</v>
      </c>
      <c r="I34" s="635">
        <v>0</v>
      </c>
      <c r="J34" s="634">
        <v>0.03</v>
      </c>
      <c r="K34" s="635">
        <v>2213</v>
      </c>
      <c r="L34" s="638" t="s">
        <v>715</v>
      </c>
    </row>
    <row r="35" spans="1:12" s="244" customFormat="1" ht="18" customHeight="1">
      <c r="A35" s="276" t="s">
        <v>265</v>
      </c>
      <c r="B35" s="634">
        <f t="shared" si="1"/>
        <v>0</v>
      </c>
      <c r="C35" s="634">
        <f t="shared" si="2"/>
        <v>0</v>
      </c>
      <c r="D35" s="636">
        <v>0</v>
      </c>
      <c r="E35" s="635">
        <v>0</v>
      </c>
      <c r="F35" s="635">
        <v>0</v>
      </c>
      <c r="G35" s="635">
        <v>0</v>
      </c>
      <c r="H35" s="635">
        <v>0</v>
      </c>
      <c r="I35" s="635">
        <v>0</v>
      </c>
      <c r="J35" s="634">
        <v>0</v>
      </c>
      <c r="K35" s="635">
        <v>0</v>
      </c>
      <c r="L35" s="638" t="s">
        <v>728</v>
      </c>
    </row>
    <row r="36" spans="1:12" s="244" customFormat="1" ht="18" customHeight="1">
      <c r="A36" s="276" t="s">
        <v>125</v>
      </c>
      <c r="B36" s="634">
        <f t="shared" si="1"/>
        <v>0.01</v>
      </c>
      <c r="C36" s="634">
        <f t="shared" si="2"/>
        <v>2095</v>
      </c>
      <c r="D36" s="636">
        <v>0</v>
      </c>
      <c r="E36" s="635">
        <v>0</v>
      </c>
      <c r="F36" s="637">
        <v>0</v>
      </c>
      <c r="G36" s="305">
        <v>0</v>
      </c>
      <c r="H36" s="635">
        <v>0</v>
      </c>
      <c r="I36" s="635">
        <v>0</v>
      </c>
      <c r="J36" s="635">
        <v>0.01</v>
      </c>
      <c r="K36" s="635">
        <v>2095</v>
      </c>
      <c r="L36" s="638" t="s">
        <v>723</v>
      </c>
    </row>
    <row r="37" spans="1:12" s="350" customFormat="1" ht="15" customHeight="1">
      <c r="A37" s="808" t="s">
        <v>1105</v>
      </c>
      <c r="B37" s="809"/>
      <c r="C37" s="809"/>
      <c r="D37" s="809"/>
      <c r="E37" s="809"/>
      <c r="F37" s="809"/>
      <c r="G37" s="809"/>
      <c r="H37" s="808"/>
      <c r="I37" s="794"/>
      <c r="J37" s="794"/>
      <c r="K37" s="794"/>
      <c r="L37" s="810" t="s">
        <v>1106</v>
      </c>
    </row>
    <row r="38" spans="1:12" ht="12.75">
      <c r="B38" s="68"/>
      <c r="C38" s="153"/>
      <c r="D38" s="68"/>
      <c r="E38" s="153"/>
      <c r="F38" s="68"/>
      <c r="G38" s="153"/>
      <c r="H38" s="68"/>
      <c r="I38" s="153"/>
      <c r="J38" s="68"/>
      <c r="K38" s="153"/>
    </row>
    <row r="39" spans="1:12">
      <c r="B39" s="94"/>
      <c r="C39" s="94"/>
      <c r="D39" s="94"/>
      <c r="E39" s="94"/>
      <c r="F39" s="94"/>
      <c r="G39" s="94"/>
      <c r="H39" s="94"/>
      <c r="I39" s="94"/>
      <c r="J39" s="94"/>
      <c r="K39" s="94"/>
    </row>
  </sheetData>
  <mergeCells count="13">
    <mergeCell ref="A2:E2"/>
    <mergeCell ref="F2:L2"/>
    <mergeCell ref="B5:C5"/>
    <mergeCell ref="B6:C6"/>
    <mergeCell ref="D5:E5"/>
    <mergeCell ref="D6:E6"/>
    <mergeCell ref="F5:G5"/>
    <mergeCell ref="F6:G6"/>
    <mergeCell ref="H5:I5"/>
    <mergeCell ref="J5:K5"/>
    <mergeCell ref="H6:I6"/>
    <mergeCell ref="J6:K6"/>
    <mergeCell ref="L6:L7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77" pageOrder="overThenDown" orientation="portrait" blackAndWhite="1" r:id="rId1"/>
  <headerFooter alignWithMargins="0"/>
  <colBreaks count="1" manualBreakCount="1">
    <brk id="5" max="36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I39"/>
  <sheetViews>
    <sheetView view="pageBreakPreview" zoomScale="85" zoomScaleNormal="100" zoomScaleSheetLayoutView="85" workbookViewId="0">
      <selection activeCell="A2" sqref="A2"/>
    </sheetView>
  </sheetViews>
  <sheetFormatPr defaultColWidth="7.7109375" defaultRowHeight="12"/>
  <cols>
    <col min="1" max="1" width="11.85546875" style="160" customWidth="1"/>
    <col min="2" max="2" width="7.28515625" style="160" customWidth="1"/>
    <col min="3" max="19" width="5.140625" style="77" customWidth="1"/>
    <col min="20" max="20" width="6.7109375" style="77" customWidth="1"/>
    <col min="21" max="22" width="7.42578125" style="77" customWidth="1"/>
    <col min="23" max="29" width="6.7109375" style="77" customWidth="1"/>
    <col min="30" max="33" width="6.28515625" style="77" customWidth="1"/>
    <col min="34" max="35" width="12.7109375" style="77" customWidth="1"/>
    <col min="36" max="39" width="8" style="77" customWidth="1"/>
    <col min="40" max="44" width="7.7109375" style="77" customWidth="1"/>
    <col min="45" max="47" width="8.85546875" style="77" customWidth="1"/>
    <col min="48" max="49" width="8.7109375" style="77" customWidth="1"/>
    <col min="50" max="58" width="8.42578125" style="77" customWidth="1"/>
    <col min="59" max="59" width="13.28515625" style="77" customWidth="1"/>
    <col min="60" max="86" width="9.140625" style="77" customWidth="1"/>
    <col min="87" max="87" width="11.42578125" style="77" customWidth="1"/>
    <col min="88" max="88" width="7.5703125" style="77" customWidth="1"/>
    <col min="89" max="89" width="7.85546875" style="77" customWidth="1"/>
    <col min="90" max="93" width="6.7109375" style="77" customWidth="1"/>
    <col min="94" max="94" width="7" style="77" customWidth="1"/>
    <col min="95" max="98" width="7.28515625" style="77" customWidth="1"/>
    <col min="99" max="99" width="6.5703125" style="77" customWidth="1"/>
    <col min="100" max="100" width="10.140625" style="77" customWidth="1"/>
    <col min="101" max="106" width="6.5703125" style="77" customWidth="1"/>
    <col min="107" max="16384" width="7.7109375" style="77"/>
  </cols>
  <sheetData>
    <row r="1" spans="1:61" s="313" customFormat="1" ht="24.95" customHeight="1">
      <c r="A1" s="156" t="s">
        <v>772</v>
      </c>
      <c r="B1" s="162"/>
      <c r="Y1" s="332"/>
      <c r="AG1" s="332"/>
      <c r="AH1" s="332" t="s">
        <v>773</v>
      </c>
      <c r="AI1" s="156" t="s">
        <v>774</v>
      </c>
      <c r="BG1" s="332" t="s">
        <v>775</v>
      </c>
    </row>
    <row r="2" spans="1:61" s="320" customFormat="1" ht="24.95" customHeight="1">
      <c r="A2" s="157" t="s">
        <v>1296</v>
      </c>
      <c r="B2" s="163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310"/>
      <c r="O2" s="19"/>
      <c r="P2" s="19"/>
      <c r="Q2" s="19"/>
      <c r="R2" s="19"/>
      <c r="S2" s="19"/>
      <c r="T2" s="1044" t="s">
        <v>586</v>
      </c>
      <c r="U2" s="1044"/>
      <c r="V2" s="1044"/>
      <c r="W2" s="1044"/>
      <c r="X2" s="1044"/>
      <c r="Y2" s="1044"/>
      <c r="Z2" s="1044"/>
      <c r="AA2" s="1044"/>
      <c r="AB2" s="1044"/>
      <c r="AC2" s="1044"/>
      <c r="AD2" s="1044"/>
      <c r="AE2" s="1044"/>
      <c r="AF2" s="1044"/>
      <c r="AG2" s="1044"/>
      <c r="AH2" s="1066"/>
      <c r="AI2" s="1047" t="s">
        <v>1297</v>
      </c>
      <c r="AJ2" s="1066"/>
      <c r="AK2" s="1066"/>
      <c r="AL2" s="1066"/>
      <c r="AM2" s="1066"/>
      <c r="AN2" s="1066"/>
      <c r="AO2" s="1066"/>
      <c r="AP2" s="1066"/>
      <c r="AQ2" s="1066"/>
      <c r="AR2" s="1066"/>
      <c r="AS2" s="1066"/>
      <c r="AT2" s="1066"/>
      <c r="AU2" s="1066"/>
      <c r="AV2" s="1044" t="s">
        <v>23</v>
      </c>
      <c r="AW2" s="1066"/>
      <c r="AX2" s="1066"/>
      <c r="AY2" s="1066"/>
      <c r="AZ2" s="1066"/>
      <c r="BA2" s="1066"/>
      <c r="BB2" s="1066"/>
      <c r="BC2" s="1066"/>
      <c r="BD2" s="1066"/>
      <c r="BE2" s="1066"/>
      <c r="BF2" s="1066"/>
      <c r="BG2" s="1066"/>
    </row>
    <row r="3" spans="1:61" s="126" customFormat="1" ht="23.1" customHeight="1">
      <c r="A3" s="158" t="s">
        <v>250</v>
      </c>
      <c r="B3" s="164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49" t="s">
        <v>250</v>
      </c>
      <c r="AJ3" s="50"/>
      <c r="AK3" s="50"/>
      <c r="AL3" s="50"/>
      <c r="AM3" s="50"/>
      <c r="AN3" s="50"/>
      <c r="AO3" s="50"/>
      <c r="AP3" s="50"/>
      <c r="BG3" s="50"/>
    </row>
    <row r="4" spans="1:61" s="350" customFormat="1" ht="15" customHeight="1">
      <c r="A4" s="131" t="s">
        <v>976</v>
      </c>
      <c r="B4" s="131"/>
      <c r="Y4" s="328"/>
      <c r="AG4" s="328"/>
      <c r="AH4" s="328" t="s">
        <v>977</v>
      </c>
      <c r="AI4" s="131" t="s">
        <v>978</v>
      </c>
      <c r="BG4" s="328" t="s">
        <v>977</v>
      </c>
    </row>
    <row r="5" spans="1:61" s="244" customFormat="1" ht="15" customHeight="1">
      <c r="A5" s="331" t="s">
        <v>958</v>
      </c>
      <c r="B5" s="1075" t="s">
        <v>881</v>
      </c>
      <c r="C5" s="1084" t="s">
        <v>883</v>
      </c>
      <c r="D5" s="1085"/>
      <c r="E5" s="1085"/>
      <c r="F5" s="1085"/>
      <c r="G5" s="1085"/>
      <c r="H5" s="1085"/>
      <c r="I5" s="1085"/>
      <c r="J5" s="1085"/>
      <c r="K5" s="1085"/>
      <c r="L5" s="1085"/>
      <c r="M5" s="1085"/>
      <c r="N5" s="1085"/>
      <c r="O5" s="1085"/>
      <c r="P5" s="1085"/>
      <c r="Q5" s="1085"/>
      <c r="R5" s="1085"/>
      <c r="S5" s="1085"/>
      <c r="T5" s="1100" t="s">
        <v>887</v>
      </c>
      <c r="U5" s="1085"/>
      <c r="V5" s="1085"/>
      <c r="W5" s="1085"/>
      <c r="X5" s="1085"/>
      <c r="Y5" s="1085"/>
      <c r="Z5" s="1085"/>
      <c r="AA5" s="1085"/>
      <c r="AB5" s="1085"/>
      <c r="AC5" s="1085"/>
      <c r="AD5" s="1085"/>
      <c r="AE5" s="1085"/>
      <c r="AF5" s="1085"/>
      <c r="AG5" s="1101"/>
      <c r="AH5" s="355" t="s">
        <v>523</v>
      </c>
      <c r="AI5" s="331" t="s">
        <v>959</v>
      </c>
      <c r="AJ5" s="1084" t="s">
        <v>883</v>
      </c>
      <c r="AK5" s="1085"/>
      <c r="AL5" s="1085"/>
      <c r="AM5" s="1085"/>
      <c r="AN5" s="1085"/>
      <c r="AO5" s="1085"/>
      <c r="AP5" s="1085"/>
      <c r="AQ5" s="1085"/>
      <c r="AR5" s="1085"/>
      <c r="AS5" s="1085"/>
      <c r="AT5" s="1085"/>
      <c r="AU5" s="1085"/>
      <c r="AV5" s="1100" t="s">
        <v>911</v>
      </c>
      <c r="AW5" s="1103"/>
      <c r="AX5" s="1095" t="s">
        <v>912</v>
      </c>
      <c r="AY5" s="1096"/>
      <c r="AZ5" s="1096"/>
      <c r="BA5" s="1096"/>
      <c r="BB5" s="1096"/>
      <c r="BC5" s="1095" t="s">
        <v>913</v>
      </c>
      <c r="BD5" s="1096"/>
      <c r="BE5" s="1096"/>
      <c r="BF5" s="1096"/>
      <c r="BG5" s="355" t="s">
        <v>523</v>
      </c>
    </row>
    <row r="6" spans="1:61" s="244" customFormat="1" ht="15" customHeight="1">
      <c r="A6" s="333"/>
      <c r="B6" s="1076"/>
      <c r="C6" s="1086"/>
      <c r="D6" s="1087"/>
      <c r="E6" s="1087"/>
      <c r="F6" s="1087"/>
      <c r="G6" s="1087"/>
      <c r="H6" s="1087"/>
      <c r="I6" s="1087"/>
      <c r="J6" s="1087"/>
      <c r="K6" s="1087"/>
      <c r="L6" s="1087"/>
      <c r="M6" s="1087"/>
      <c r="N6" s="1087"/>
      <c r="O6" s="1087"/>
      <c r="P6" s="1087"/>
      <c r="Q6" s="1087"/>
      <c r="R6" s="1087"/>
      <c r="S6" s="1087"/>
      <c r="T6" s="1087"/>
      <c r="U6" s="1087"/>
      <c r="V6" s="1087"/>
      <c r="W6" s="1087"/>
      <c r="X6" s="1087"/>
      <c r="Y6" s="1087"/>
      <c r="Z6" s="1087"/>
      <c r="AA6" s="1087"/>
      <c r="AB6" s="1087"/>
      <c r="AC6" s="1087"/>
      <c r="AD6" s="1087"/>
      <c r="AE6" s="1087"/>
      <c r="AF6" s="1087"/>
      <c r="AG6" s="1102"/>
      <c r="AH6" s="165"/>
      <c r="AI6" s="333"/>
      <c r="AJ6" s="1086"/>
      <c r="AK6" s="1087"/>
      <c r="AL6" s="1087"/>
      <c r="AM6" s="1087"/>
      <c r="AN6" s="1087"/>
      <c r="AO6" s="1087"/>
      <c r="AP6" s="1087"/>
      <c r="AQ6" s="1087"/>
      <c r="AR6" s="1087"/>
      <c r="AS6" s="1087"/>
      <c r="AT6" s="1087"/>
      <c r="AU6" s="1087"/>
      <c r="AV6" s="1056"/>
      <c r="AW6" s="1057"/>
      <c r="AX6" s="1097"/>
      <c r="AY6" s="1098"/>
      <c r="AZ6" s="1098"/>
      <c r="BA6" s="1098"/>
      <c r="BB6" s="1098"/>
      <c r="BC6" s="1097"/>
      <c r="BD6" s="1098"/>
      <c r="BE6" s="1098"/>
      <c r="BF6" s="1098"/>
      <c r="BG6" s="165"/>
    </row>
    <row r="7" spans="1:61" s="244" customFormat="1" ht="15" customHeight="1">
      <c r="A7" s="333"/>
      <c r="B7" s="1076"/>
      <c r="C7" s="1078" t="s">
        <v>882</v>
      </c>
      <c r="D7" s="1078"/>
      <c r="E7" s="1078"/>
      <c r="F7" s="1078"/>
      <c r="G7" s="1078"/>
      <c r="H7" s="1078"/>
      <c r="I7" s="1078"/>
      <c r="J7" s="1078" t="s">
        <v>884</v>
      </c>
      <c r="K7" s="1078"/>
      <c r="L7" s="1078"/>
      <c r="M7" s="1078"/>
      <c r="N7" s="1078"/>
      <c r="O7" s="1078"/>
      <c r="P7" s="1088" t="s">
        <v>885</v>
      </c>
      <c r="Q7" s="1082"/>
      <c r="R7" s="1082"/>
      <c r="S7" s="1082"/>
      <c r="T7" s="1081" t="s">
        <v>888</v>
      </c>
      <c r="U7" s="1093"/>
      <c r="V7" s="1093"/>
      <c r="W7" s="1093"/>
      <c r="X7" s="1078" t="s">
        <v>892</v>
      </c>
      <c r="Y7" s="1078" t="s">
        <v>893</v>
      </c>
      <c r="Z7" s="1078" t="s">
        <v>1037</v>
      </c>
      <c r="AA7" s="1078" t="s">
        <v>894</v>
      </c>
      <c r="AB7" s="1078" t="s">
        <v>895</v>
      </c>
      <c r="AC7" s="1079" t="s">
        <v>896</v>
      </c>
      <c r="AD7" s="1076" t="s">
        <v>897</v>
      </c>
      <c r="AE7" s="1076"/>
      <c r="AF7" s="1076"/>
      <c r="AG7" s="1076"/>
      <c r="AH7" s="1092"/>
      <c r="AI7" s="333"/>
      <c r="AJ7" s="1078" t="s">
        <v>901</v>
      </c>
      <c r="AK7" s="1078" t="s">
        <v>902</v>
      </c>
      <c r="AL7" s="1078"/>
      <c r="AM7" s="1078"/>
      <c r="AN7" s="1078" t="s">
        <v>1250</v>
      </c>
      <c r="AO7" s="1078" t="s">
        <v>903</v>
      </c>
      <c r="AP7" s="1078" t="s">
        <v>904</v>
      </c>
      <c r="AQ7" s="1078" t="s">
        <v>910</v>
      </c>
      <c r="AR7" s="1078" t="s">
        <v>1038</v>
      </c>
      <c r="AS7" s="1093" t="s">
        <v>1285</v>
      </c>
      <c r="AT7" s="1093" t="s">
        <v>905</v>
      </c>
      <c r="AU7" s="1093" t="s">
        <v>906</v>
      </c>
      <c r="AV7" s="1094" t="s">
        <v>914</v>
      </c>
      <c r="AW7" s="1093" t="s">
        <v>915</v>
      </c>
      <c r="AX7" s="1078" t="s">
        <v>916</v>
      </c>
      <c r="AY7" s="1078" t="s">
        <v>917</v>
      </c>
      <c r="AZ7" s="1078"/>
      <c r="BA7" s="1078"/>
      <c r="BB7" s="1078" t="s">
        <v>918</v>
      </c>
      <c r="BC7" s="1079" t="s">
        <v>919</v>
      </c>
      <c r="BD7" s="1093" t="s">
        <v>920</v>
      </c>
      <c r="BE7" s="1079" t="s">
        <v>921</v>
      </c>
      <c r="BF7" s="1093" t="s">
        <v>922</v>
      </c>
      <c r="BG7" s="1092"/>
    </row>
    <row r="8" spans="1:61" s="244" customFormat="1" ht="15" customHeight="1">
      <c r="A8" s="333"/>
      <c r="B8" s="1076"/>
      <c r="C8" s="1078"/>
      <c r="D8" s="1078"/>
      <c r="E8" s="1078"/>
      <c r="F8" s="1078"/>
      <c r="G8" s="1078"/>
      <c r="H8" s="1078"/>
      <c r="I8" s="1078"/>
      <c r="J8" s="1078"/>
      <c r="K8" s="1078"/>
      <c r="L8" s="1078"/>
      <c r="M8" s="1078"/>
      <c r="N8" s="1078"/>
      <c r="O8" s="1078"/>
      <c r="P8" s="1089"/>
      <c r="Q8" s="1090"/>
      <c r="R8" s="1090"/>
      <c r="S8" s="1090"/>
      <c r="T8" s="1081"/>
      <c r="U8" s="1093"/>
      <c r="V8" s="1093"/>
      <c r="W8" s="1093"/>
      <c r="X8" s="1076"/>
      <c r="Y8" s="1078"/>
      <c r="Z8" s="1076"/>
      <c r="AA8" s="1078"/>
      <c r="AB8" s="1078"/>
      <c r="AC8" s="1080"/>
      <c r="AD8" s="1076"/>
      <c r="AE8" s="1076"/>
      <c r="AF8" s="1076"/>
      <c r="AG8" s="1076"/>
      <c r="AH8" s="1092"/>
      <c r="AI8" s="333"/>
      <c r="AJ8" s="1078"/>
      <c r="AK8" s="1078"/>
      <c r="AL8" s="1078"/>
      <c r="AM8" s="1078"/>
      <c r="AN8" s="1076"/>
      <c r="AO8" s="1078"/>
      <c r="AP8" s="1078"/>
      <c r="AQ8" s="1078"/>
      <c r="AR8" s="1078"/>
      <c r="AS8" s="1093"/>
      <c r="AT8" s="1093"/>
      <c r="AU8" s="1093"/>
      <c r="AV8" s="1094"/>
      <c r="AW8" s="1093"/>
      <c r="AX8" s="1078"/>
      <c r="AY8" s="1078"/>
      <c r="AZ8" s="1078"/>
      <c r="BA8" s="1078"/>
      <c r="BB8" s="1078"/>
      <c r="BC8" s="1080"/>
      <c r="BD8" s="1093"/>
      <c r="BE8" s="1080"/>
      <c r="BF8" s="1093"/>
      <c r="BG8" s="1092"/>
    </row>
    <row r="9" spans="1:61" s="244" customFormat="1" ht="30" customHeight="1">
      <c r="A9" s="333"/>
      <c r="B9" s="1076"/>
      <c r="C9" s="1081" t="s">
        <v>886</v>
      </c>
      <c r="D9" s="1077" t="s">
        <v>237</v>
      </c>
      <c r="E9" s="1077" t="s">
        <v>226</v>
      </c>
      <c r="F9" s="1077" t="s">
        <v>126</v>
      </c>
      <c r="G9" s="1079" t="s">
        <v>178</v>
      </c>
      <c r="H9" s="1079" t="s">
        <v>198</v>
      </c>
      <c r="I9" s="1079" t="s">
        <v>247</v>
      </c>
      <c r="J9" s="1081" t="s">
        <v>886</v>
      </c>
      <c r="K9" s="1076" t="s">
        <v>207</v>
      </c>
      <c r="L9" s="1076" t="s">
        <v>262</v>
      </c>
      <c r="M9" s="1076" t="s">
        <v>110</v>
      </c>
      <c r="N9" s="1076" t="s">
        <v>163</v>
      </c>
      <c r="O9" s="1079" t="s">
        <v>405</v>
      </c>
      <c r="P9" s="1081" t="s">
        <v>886</v>
      </c>
      <c r="Q9" s="1077" t="s">
        <v>253</v>
      </c>
      <c r="R9" s="1077" t="s">
        <v>110</v>
      </c>
      <c r="S9" s="1091" t="s">
        <v>163</v>
      </c>
      <c r="T9" s="1081" t="s">
        <v>886</v>
      </c>
      <c r="U9" s="1088" t="s">
        <v>889</v>
      </c>
      <c r="V9" s="1078" t="s">
        <v>890</v>
      </c>
      <c r="W9" s="1078" t="s">
        <v>891</v>
      </c>
      <c r="X9" s="1076"/>
      <c r="Y9" s="1078"/>
      <c r="Z9" s="1076"/>
      <c r="AA9" s="1078"/>
      <c r="AB9" s="1078"/>
      <c r="AC9" s="1080"/>
      <c r="AD9" s="1081" t="s">
        <v>886</v>
      </c>
      <c r="AE9" s="1078" t="s">
        <v>898</v>
      </c>
      <c r="AF9" s="1078" t="s">
        <v>899</v>
      </c>
      <c r="AG9" s="1078" t="s">
        <v>900</v>
      </c>
      <c r="AH9" s="165"/>
      <c r="AI9" s="333"/>
      <c r="AJ9" s="1078"/>
      <c r="AK9" s="1081" t="s">
        <v>907</v>
      </c>
      <c r="AL9" s="1078" t="s">
        <v>908</v>
      </c>
      <c r="AM9" s="1078" t="s">
        <v>909</v>
      </c>
      <c r="AN9" s="1076"/>
      <c r="AO9" s="1078"/>
      <c r="AP9" s="1078"/>
      <c r="AQ9" s="1078"/>
      <c r="AR9" s="1078"/>
      <c r="AS9" s="1093"/>
      <c r="AT9" s="1093"/>
      <c r="AU9" s="1093"/>
      <c r="AV9" s="1094"/>
      <c r="AW9" s="1093"/>
      <c r="AX9" s="1078"/>
      <c r="AY9" s="1078" t="s">
        <v>923</v>
      </c>
      <c r="AZ9" s="1078" t="s">
        <v>924</v>
      </c>
      <c r="BA9" s="1078" t="s">
        <v>925</v>
      </c>
      <c r="BB9" s="1078"/>
      <c r="BC9" s="1080"/>
      <c r="BD9" s="1093"/>
      <c r="BE9" s="1080"/>
      <c r="BF9" s="1093"/>
      <c r="BG9" s="165"/>
    </row>
    <row r="10" spans="1:61" s="244" customFormat="1" ht="30" customHeight="1">
      <c r="A10" s="334" t="s">
        <v>457</v>
      </c>
      <c r="B10" s="1077"/>
      <c r="C10" s="1082"/>
      <c r="D10" s="1083"/>
      <c r="E10" s="1083"/>
      <c r="F10" s="1083"/>
      <c r="G10" s="1080"/>
      <c r="H10" s="1080"/>
      <c r="I10" s="1080"/>
      <c r="J10" s="1082"/>
      <c r="K10" s="1077"/>
      <c r="L10" s="1077"/>
      <c r="M10" s="1077"/>
      <c r="N10" s="1077"/>
      <c r="O10" s="1080"/>
      <c r="P10" s="1082"/>
      <c r="Q10" s="1083"/>
      <c r="R10" s="1083"/>
      <c r="S10" s="1092"/>
      <c r="T10" s="1082"/>
      <c r="U10" s="1092"/>
      <c r="V10" s="1079"/>
      <c r="W10" s="1077"/>
      <c r="X10" s="1077"/>
      <c r="Y10" s="1079"/>
      <c r="Z10" s="1077"/>
      <c r="AA10" s="1079"/>
      <c r="AB10" s="1079"/>
      <c r="AC10" s="1080"/>
      <c r="AD10" s="1082"/>
      <c r="AE10" s="1077"/>
      <c r="AF10" s="1077"/>
      <c r="AG10" s="1077"/>
      <c r="AH10" s="356" t="s">
        <v>55</v>
      </c>
      <c r="AI10" s="334" t="s">
        <v>457</v>
      </c>
      <c r="AJ10" s="1078"/>
      <c r="AK10" s="1081"/>
      <c r="AL10" s="1078"/>
      <c r="AM10" s="1078"/>
      <c r="AN10" s="1076"/>
      <c r="AO10" s="1078"/>
      <c r="AP10" s="1078"/>
      <c r="AQ10" s="1078"/>
      <c r="AR10" s="1078"/>
      <c r="AS10" s="1093"/>
      <c r="AT10" s="1093"/>
      <c r="AU10" s="1093"/>
      <c r="AV10" s="1094"/>
      <c r="AW10" s="1093"/>
      <c r="AX10" s="1078"/>
      <c r="AY10" s="1078"/>
      <c r="AZ10" s="1078"/>
      <c r="BA10" s="1078"/>
      <c r="BB10" s="1078"/>
      <c r="BC10" s="1099"/>
      <c r="BD10" s="1093"/>
      <c r="BE10" s="1099"/>
      <c r="BF10" s="1093"/>
      <c r="BG10" s="356" t="s">
        <v>55</v>
      </c>
    </row>
    <row r="11" spans="1:61" s="247" customFormat="1" ht="35.1" customHeight="1">
      <c r="A11" s="236">
        <v>2019</v>
      </c>
      <c r="B11" s="335">
        <v>649</v>
      </c>
      <c r="C11" s="336">
        <v>16</v>
      </c>
      <c r="D11" s="337">
        <v>0</v>
      </c>
      <c r="E11" s="337">
        <v>12</v>
      </c>
      <c r="F11" s="337">
        <v>0</v>
      </c>
      <c r="G11" s="336">
        <v>4</v>
      </c>
      <c r="H11" s="337">
        <v>0</v>
      </c>
      <c r="I11" s="337">
        <v>0</v>
      </c>
      <c r="J11" s="336">
        <v>8</v>
      </c>
      <c r="K11" s="337">
        <v>3</v>
      </c>
      <c r="L11" s="337">
        <v>0</v>
      </c>
      <c r="M11" s="337">
        <v>2</v>
      </c>
      <c r="N11" s="337">
        <v>3</v>
      </c>
      <c r="O11" s="337">
        <v>0</v>
      </c>
      <c r="P11" s="336">
        <v>3</v>
      </c>
      <c r="Q11" s="337">
        <v>3</v>
      </c>
      <c r="R11" s="337">
        <v>0</v>
      </c>
      <c r="S11" s="337">
        <v>0</v>
      </c>
      <c r="T11" s="336">
        <v>18</v>
      </c>
      <c r="U11" s="337">
        <v>0</v>
      </c>
      <c r="V11" s="336">
        <v>5</v>
      </c>
      <c r="W11" s="337">
        <v>13</v>
      </c>
      <c r="X11" s="337">
        <v>0</v>
      </c>
      <c r="Y11" s="336">
        <v>23</v>
      </c>
      <c r="Z11" s="337">
        <v>0</v>
      </c>
      <c r="AA11" s="337">
        <v>1</v>
      </c>
      <c r="AB11" s="337">
        <v>1</v>
      </c>
      <c r="AC11" s="336">
        <v>3</v>
      </c>
      <c r="AD11" s="336">
        <v>211</v>
      </c>
      <c r="AE11" s="337">
        <v>18</v>
      </c>
      <c r="AF11" s="337">
        <v>141</v>
      </c>
      <c r="AG11" s="338">
        <v>52</v>
      </c>
      <c r="AH11" s="292">
        <v>2019</v>
      </c>
      <c r="AI11" s="282">
        <v>2019</v>
      </c>
      <c r="AJ11" s="592">
        <v>32</v>
      </c>
      <c r="AK11" s="592">
        <v>102</v>
      </c>
      <c r="AL11" s="592">
        <v>102</v>
      </c>
      <c r="AM11" s="592">
        <v>0</v>
      </c>
      <c r="AN11" s="592">
        <v>17</v>
      </c>
      <c r="AO11" s="592">
        <v>0</v>
      </c>
      <c r="AP11" s="592">
        <v>0</v>
      </c>
      <c r="AQ11" s="592">
        <v>44</v>
      </c>
      <c r="AR11" s="592">
        <v>29</v>
      </c>
      <c r="AS11" s="592">
        <v>12</v>
      </c>
      <c r="AT11" s="592">
        <v>4</v>
      </c>
      <c r="AU11" s="592">
        <v>0</v>
      </c>
      <c r="AV11" s="592">
        <v>0</v>
      </c>
      <c r="AW11" s="592">
        <v>75</v>
      </c>
      <c r="AX11" s="592">
        <v>1</v>
      </c>
      <c r="AY11" s="592">
        <v>25</v>
      </c>
      <c r="AZ11" s="592">
        <v>0</v>
      </c>
      <c r="BA11" s="592">
        <v>17</v>
      </c>
      <c r="BB11" s="592">
        <v>0</v>
      </c>
      <c r="BC11" s="592">
        <v>0</v>
      </c>
      <c r="BD11" s="592">
        <v>4</v>
      </c>
      <c r="BE11" s="592">
        <v>2</v>
      </c>
      <c r="BF11" s="592">
        <v>1</v>
      </c>
      <c r="BG11" s="237">
        <v>2019</v>
      </c>
      <c r="BI11" s="204"/>
    </row>
    <row r="12" spans="1:61" s="247" customFormat="1" ht="35.1" customHeight="1">
      <c r="A12" s="4">
        <v>2020</v>
      </c>
      <c r="B12" s="295">
        <v>690</v>
      </c>
      <c r="C12" s="1">
        <v>18</v>
      </c>
      <c r="D12" s="1">
        <v>0</v>
      </c>
      <c r="E12" s="1">
        <v>14</v>
      </c>
      <c r="F12" s="1">
        <v>0</v>
      </c>
      <c r="G12" s="1">
        <v>4</v>
      </c>
      <c r="H12" s="1">
        <v>0</v>
      </c>
      <c r="I12" s="1">
        <v>0</v>
      </c>
      <c r="J12" s="1">
        <v>8</v>
      </c>
      <c r="K12" s="1">
        <v>4</v>
      </c>
      <c r="L12" s="1">
        <v>0</v>
      </c>
      <c r="M12" s="1">
        <v>2</v>
      </c>
      <c r="N12" s="1">
        <v>2</v>
      </c>
      <c r="O12" s="1">
        <v>0</v>
      </c>
      <c r="P12" s="1">
        <v>3</v>
      </c>
      <c r="Q12" s="1">
        <v>3</v>
      </c>
      <c r="R12" s="1">
        <v>0</v>
      </c>
      <c r="S12" s="1">
        <v>0</v>
      </c>
      <c r="T12" s="1">
        <v>21</v>
      </c>
      <c r="U12" s="1">
        <v>1</v>
      </c>
      <c r="V12" s="1">
        <v>7</v>
      </c>
      <c r="W12" s="1">
        <v>13</v>
      </c>
      <c r="X12" s="1">
        <v>0</v>
      </c>
      <c r="Y12" s="1">
        <v>22</v>
      </c>
      <c r="Z12" s="1">
        <v>0</v>
      </c>
      <c r="AA12" s="1">
        <v>0</v>
      </c>
      <c r="AB12" s="1">
        <v>1</v>
      </c>
      <c r="AC12" s="1">
        <v>3</v>
      </c>
      <c r="AD12" s="1">
        <v>213</v>
      </c>
      <c r="AE12" s="1">
        <v>15</v>
      </c>
      <c r="AF12" s="1">
        <v>146</v>
      </c>
      <c r="AG12" s="296">
        <v>52</v>
      </c>
      <c r="AH12" s="293">
        <v>2020</v>
      </c>
      <c r="AI12" s="2">
        <v>2020</v>
      </c>
      <c r="AJ12" s="1">
        <v>36</v>
      </c>
      <c r="AK12" s="1">
        <v>110</v>
      </c>
      <c r="AL12" s="1">
        <v>110</v>
      </c>
      <c r="AM12" s="1">
        <v>0</v>
      </c>
      <c r="AN12" s="1">
        <v>19</v>
      </c>
      <c r="AO12" s="1">
        <v>0</v>
      </c>
      <c r="AP12" s="1">
        <v>0</v>
      </c>
      <c r="AQ12" s="1">
        <v>59</v>
      </c>
      <c r="AR12" s="1">
        <v>29</v>
      </c>
      <c r="AS12" s="1">
        <v>14</v>
      </c>
      <c r="AT12" s="1">
        <v>4</v>
      </c>
      <c r="AU12" s="1">
        <v>0</v>
      </c>
      <c r="AV12" s="592">
        <v>0</v>
      </c>
      <c r="AW12" s="1">
        <v>79</v>
      </c>
      <c r="AX12" s="1">
        <v>1</v>
      </c>
      <c r="AY12" s="1">
        <v>24</v>
      </c>
      <c r="AZ12" s="592">
        <v>0</v>
      </c>
      <c r="BA12" s="1">
        <v>19</v>
      </c>
      <c r="BB12" s="1">
        <v>0</v>
      </c>
      <c r="BC12" s="1">
        <v>0</v>
      </c>
      <c r="BD12" s="1">
        <v>4</v>
      </c>
      <c r="BE12" s="1">
        <v>2</v>
      </c>
      <c r="BF12" s="1">
        <v>1</v>
      </c>
      <c r="BG12" s="3">
        <v>2020</v>
      </c>
      <c r="BI12" s="204"/>
    </row>
    <row r="13" spans="1:61" s="247" customFormat="1" ht="35.1" customHeight="1">
      <c r="A13" s="159">
        <f>A12+1</f>
        <v>2021</v>
      </c>
      <c r="B13" s="297">
        <f>SUM(B14:B32)</f>
        <v>723</v>
      </c>
      <c r="C13" s="206">
        <f>SUM(C14:C32)</f>
        <v>18</v>
      </c>
      <c r="D13" s="206">
        <f t="shared" ref="D13:AG13" si="0">SUM(D14:D32)</f>
        <v>0</v>
      </c>
      <c r="E13" s="206">
        <f t="shared" si="0"/>
        <v>14</v>
      </c>
      <c r="F13" s="206">
        <f t="shared" si="0"/>
        <v>0</v>
      </c>
      <c r="G13" s="206">
        <f t="shared" si="0"/>
        <v>4</v>
      </c>
      <c r="H13" s="206">
        <f t="shared" si="0"/>
        <v>0</v>
      </c>
      <c r="I13" s="206">
        <f t="shared" si="0"/>
        <v>0</v>
      </c>
      <c r="J13" s="206">
        <f t="shared" si="0"/>
        <v>9</v>
      </c>
      <c r="K13" s="206">
        <f t="shared" si="0"/>
        <v>5</v>
      </c>
      <c r="L13" s="206">
        <f t="shared" si="0"/>
        <v>0</v>
      </c>
      <c r="M13" s="206">
        <f t="shared" si="0"/>
        <v>2</v>
      </c>
      <c r="N13" s="206">
        <f t="shared" si="0"/>
        <v>2</v>
      </c>
      <c r="O13" s="206">
        <f t="shared" si="0"/>
        <v>0</v>
      </c>
      <c r="P13" s="206">
        <f t="shared" si="0"/>
        <v>3</v>
      </c>
      <c r="Q13" s="206">
        <f t="shared" si="0"/>
        <v>3</v>
      </c>
      <c r="R13" s="206">
        <f t="shared" si="0"/>
        <v>0</v>
      </c>
      <c r="S13" s="206">
        <f t="shared" si="0"/>
        <v>0</v>
      </c>
      <c r="T13" s="206">
        <f t="shared" si="0"/>
        <v>23</v>
      </c>
      <c r="U13" s="206">
        <f t="shared" si="0"/>
        <v>1</v>
      </c>
      <c r="V13" s="206">
        <f t="shared" si="0"/>
        <v>7</v>
      </c>
      <c r="W13" s="206">
        <f t="shared" si="0"/>
        <v>15</v>
      </c>
      <c r="X13" s="206">
        <f t="shared" si="0"/>
        <v>0</v>
      </c>
      <c r="Y13" s="206">
        <f t="shared" si="0"/>
        <v>23</v>
      </c>
      <c r="Z13" s="206">
        <f t="shared" si="0"/>
        <v>0</v>
      </c>
      <c r="AA13" s="206">
        <f t="shared" si="0"/>
        <v>0</v>
      </c>
      <c r="AB13" s="206">
        <f t="shared" si="0"/>
        <v>1</v>
      </c>
      <c r="AC13" s="206">
        <f t="shared" si="0"/>
        <v>3</v>
      </c>
      <c r="AD13" s="206">
        <f t="shared" si="0"/>
        <v>213</v>
      </c>
      <c r="AE13" s="206">
        <f t="shared" si="0"/>
        <v>14</v>
      </c>
      <c r="AF13" s="206">
        <f t="shared" si="0"/>
        <v>147</v>
      </c>
      <c r="AG13" s="804">
        <f t="shared" si="0"/>
        <v>52</v>
      </c>
      <c r="AH13" s="294">
        <f t="shared" ref="AH13:AI13" si="1">AH12+1</f>
        <v>2021</v>
      </c>
      <c r="AI13" s="283">
        <f t="shared" si="1"/>
        <v>2021</v>
      </c>
      <c r="AJ13" s="206">
        <f t="shared" ref="AJ13:BF13" si="2">SUM(AJ14:AJ32)</f>
        <v>40</v>
      </c>
      <c r="AK13" s="206">
        <f>SUM(AK14:AK32)</f>
        <v>121</v>
      </c>
      <c r="AL13" s="206">
        <f t="shared" si="2"/>
        <v>121</v>
      </c>
      <c r="AM13" s="206">
        <f t="shared" si="2"/>
        <v>0</v>
      </c>
      <c r="AN13" s="206">
        <f t="shared" si="2"/>
        <v>21</v>
      </c>
      <c r="AO13" s="206">
        <f t="shared" si="2"/>
        <v>0</v>
      </c>
      <c r="AP13" s="206">
        <f t="shared" si="2"/>
        <v>0</v>
      </c>
      <c r="AQ13" s="206">
        <f t="shared" si="2"/>
        <v>63</v>
      </c>
      <c r="AR13" s="206">
        <f t="shared" si="2"/>
        <v>29</v>
      </c>
      <c r="AS13" s="206">
        <f t="shared" si="2"/>
        <v>14</v>
      </c>
      <c r="AT13" s="206">
        <f t="shared" si="2"/>
        <v>4</v>
      </c>
      <c r="AU13" s="206">
        <f t="shared" si="2"/>
        <v>0</v>
      </c>
      <c r="AV13" s="206">
        <f t="shared" si="2"/>
        <v>0</v>
      </c>
      <c r="AW13" s="206">
        <f t="shared" si="2"/>
        <v>72</v>
      </c>
      <c r="AX13" s="206">
        <f t="shared" si="2"/>
        <v>1</v>
      </c>
      <c r="AY13" s="206">
        <f t="shared" si="2"/>
        <v>27</v>
      </c>
      <c r="AZ13" s="206">
        <f t="shared" si="2"/>
        <v>0</v>
      </c>
      <c r="BA13" s="206">
        <f t="shared" si="2"/>
        <v>21</v>
      </c>
      <c r="BB13" s="206">
        <f t="shared" si="2"/>
        <v>0</v>
      </c>
      <c r="BC13" s="206">
        <f t="shared" si="2"/>
        <v>12</v>
      </c>
      <c r="BD13" s="206">
        <f t="shared" si="2"/>
        <v>2</v>
      </c>
      <c r="BE13" s="206">
        <f t="shared" si="2"/>
        <v>2</v>
      </c>
      <c r="BF13" s="206">
        <f t="shared" si="2"/>
        <v>1</v>
      </c>
      <c r="BG13" s="137">
        <f>BG12+1</f>
        <v>2021</v>
      </c>
      <c r="BI13" s="204"/>
    </row>
    <row r="14" spans="1:61" s="244" customFormat="1" ht="33" customHeight="1">
      <c r="A14" s="640" t="s">
        <v>459</v>
      </c>
      <c r="B14" s="543">
        <v>30</v>
      </c>
      <c r="C14" s="520">
        <v>0</v>
      </c>
      <c r="D14" s="520"/>
      <c r="E14" s="520"/>
      <c r="F14" s="520"/>
      <c r="G14" s="520"/>
      <c r="H14" s="520"/>
      <c r="I14" s="520"/>
      <c r="J14" s="520">
        <v>0</v>
      </c>
      <c r="K14" s="520"/>
      <c r="L14" s="520"/>
      <c r="M14" s="520"/>
      <c r="N14" s="520"/>
      <c r="O14" s="520"/>
      <c r="P14" s="520">
        <v>0</v>
      </c>
      <c r="Q14" s="520"/>
      <c r="R14" s="520"/>
      <c r="S14" s="520"/>
      <c r="T14" s="520">
        <v>0</v>
      </c>
      <c r="U14" s="520"/>
      <c r="V14" s="520"/>
      <c r="W14" s="520"/>
      <c r="X14" s="520"/>
      <c r="Y14" s="520">
        <v>1</v>
      </c>
      <c r="Z14" s="520"/>
      <c r="AA14" s="520"/>
      <c r="AB14" s="520"/>
      <c r="AC14" s="526">
        <v>1</v>
      </c>
      <c r="AD14" s="526">
        <v>2</v>
      </c>
      <c r="AE14" s="520"/>
      <c r="AF14" s="520">
        <v>2</v>
      </c>
      <c r="AG14" s="522"/>
      <c r="AH14" s="642" t="s">
        <v>755</v>
      </c>
      <c r="AI14" s="641" t="s">
        <v>459</v>
      </c>
      <c r="AJ14" s="622"/>
      <c r="AK14" s="622">
        <v>0</v>
      </c>
      <c r="AL14" s="622"/>
      <c r="AM14" s="622"/>
      <c r="AN14" s="622">
        <v>1</v>
      </c>
      <c r="AO14" s="792"/>
      <c r="AP14" s="792"/>
      <c r="AQ14" s="620">
        <v>4</v>
      </c>
      <c r="AR14" s="620">
        <v>1</v>
      </c>
      <c r="AS14" s="620">
        <v>2</v>
      </c>
      <c r="AT14" s="622"/>
      <c r="AU14" s="791"/>
      <c r="AV14" s="791"/>
      <c r="AW14" s="620">
        <v>9</v>
      </c>
      <c r="AX14" s="620">
        <v>1</v>
      </c>
      <c r="AY14" s="620">
        <v>3</v>
      </c>
      <c r="AZ14" s="791"/>
      <c r="BA14" s="622">
        <v>1</v>
      </c>
      <c r="BB14" s="792"/>
      <c r="BC14" s="792"/>
      <c r="BD14" s="622">
        <v>2</v>
      </c>
      <c r="BE14" s="620">
        <v>2</v>
      </c>
      <c r="BF14" s="811"/>
      <c r="BG14" s="642" t="s">
        <v>755</v>
      </c>
    </row>
    <row r="15" spans="1:61" s="244" customFormat="1" ht="33" customHeight="1">
      <c r="A15" s="640" t="s">
        <v>497</v>
      </c>
      <c r="B15" s="543">
        <v>73</v>
      </c>
      <c r="C15" s="526">
        <v>1</v>
      </c>
      <c r="D15" s="520"/>
      <c r="E15" s="520">
        <v>1</v>
      </c>
      <c r="F15" s="520"/>
      <c r="G15" s="520"/>
      <c r="H15" s="520"/>
      <c r="I15" s="520"/>
      <c r="J15" s="520">
        <v>2</v>
      </c>
      <c r="K15" s="520">
        <v>1</v>
      </c>
      <c r="L15" s="520"/>
      <c r="M15" s="520"/>
      <c r="N15" s="520">
        <v>1</v>
      </c>
      <c r="O15" s="520"/>
      <c r="P15" s="520">
        <v>0</v>
      </c>
      <c r="Q15" s="520"/>
      <c r="R15" s="520"/>
      <c r="S15" s="520"/>
      <c r="T15" s="526">
        <v>2</v>
      </c>
      <c r="U15" s="520"/>
      <c r="V15" s="520"/>
      <c r="W15" s="526">
        <v>2</v>
      </c>
      <c r="X15" s="520"/>
      <c r="Y15" s="520">
        <v>2</v>
      </c>
      <c r="Z15" s="520"/>
      <c r="AA15" s="520"/>
      <c r="AB15" s="520"/>
      <c r="AC15" s="520"/>
      <c r="AD15" s="526">
        <v>17</v>
      </c>
      <c r="AE15" s="526">
        <v>1</v>
      </c>
      <c r="AF15" s="526">
        <v>14</v>
      </c>
      <c r="AG15" s="526">
        <v>2</v>
      </c>
      <c r="AH15" s="643" t="s">
        <v>335</v>
      </c>
      <c r="AI15" s="641" t="s">
        <v>497</v>
      </c>
      <c r="AJ15" s="622">
        <v>3</v>
      </c>
      <c r="AK15" s="622">
        <v>12</v>
      </c>
      <c r="AL15" s="622">
        <v>12</v>
      </c>
      <c r="AM15" s="622"/>
      <c r="AN15" s="622">
        <v>2</v>
      </c>
      <c r="AO15" s="792"/>
      <c r="AP15" s="792"/>
      <c r="AQ15" s="620">
        <v>3</v>
      </c>
      <c r="AR15" s="620">
        <v>4</v>
      </c>
      <c r="AS15" s="622">
        <v>1</v>
      </c>
      <c r="AT15" s="622"/>
      <c r="AU15" s="620"/>
      <c r="AV15" s="791"/>
      <c r="AW15" s="622">
        <v>17</v>
      </c>
      <c r="AX15" s="622"/>
      <c r="AY15" s="620">
        <v>2</v>
      </c>
      <c r="AZ15" s="791"/>
      <c r="BA15" s="620">
        <v>2</v>
      </c>
      <c r="BB15" s="792"/>
      <c r="BC15" s="792">
        <v>3</v>
      </c>
      <c r="BD15" s="620"/>
      <c r="BE15" s="622"/>
      <c r="BF15" s="622"/>
      <c r="BG15" s="643" t="s">
        <v>335</v>
      </c>
    </row>
    <row r="16" spans="1:61" s="244" customFormat="1" ht="33" customHeight="1">
      <c r="A16" s="640" t="s">
        <v>331</v>
      </c>
      <c r="B16" s="543">
        <v>76</v>
      </c>
      <c r="C16" s="526">
        <v>2</v>
      </c>
      <c r="D16" s="520"/>
      <c r="E16" s="520">
        <v>2</v>
      </c>
      <c r="F16" s="520"/>
      <c r="G16" s="520"/>
      <c r="H16" s="520"/>
      <c r="I16" s="520"/>
      <c r="J16" s="526">
        <v>2</v>
      </c>
      <c r="K16" s="520"/>
      <c r="L16" s="520"/>
      <c r="M16" s="520">
        <v>1</v>
      </c>
      <c r="N16" s="520">
        <v>1</v>
      </c>
      <c r="O16" s="520"/>
      <c r="P16" s="520">
        <v>1</v>
      </c>
      <c r="Q16" s="526">
        <v>1</v>
      </c>
      <c r="R16" s="520"/>
      <c r="S16" s="520"/>
      <c r="T16" s="526">
        <v>8</v>
      </c>
      <c r="U16" s="520">
        <v>1</v>
      </c>
      <c r="V16" s="520">
        <v>2</v>
      </c>
      <c r="W16" s="520">
        <v>5</v>
      </c>
      <c r="X16" s="520"/>
      <c r="Y16" s="520">
        <v>2</v>
      </c>
      <c r="Z16" s="520"/>
      <c r="AA16" s="520"/>
      <c r="AB16" s="520">
        <v>1</v>
      </c>
      <c r="AC16" s="520"/>
      <c r="AD16" s="526">
        <v>17</v>
      </c>
      <c r="AE16" s="526">
        <v>3</v>
      </c>
      <c r="AF16" s="526">
        <v>11</v>
      </c>
      <c r="AG16" s="526">
        <v>3</v>
      </c>
      <c r="AH16" s="643" t="s">
        <v>482</v>
      </c>
      <c r="AI16" s="641" t="s">
        <v>331</v>
      </c>
      <c r="AJ16" s="622">
        <v>3</v>
      </c>
      <c r="AK16" s="622">
        <v>11</v>
      </c>
      <c r="AL16" s="622">
        <v>11</v>
      </c>
      <c r="AM16" s="622"/>
      <c r="AN16" s="622">
        <v>1</v>
      </c>
      <c r="AO16" s="792"/>
      <c r="AP16" s="792"/>
      <c r="AQ16" s="620">
        <v>9</v>
      </c>
      <c r="AR16" s="620">
        <v>3</v>
      </c>
      <c r="AS16" s="620">
        <v>1</v>
      </c>
      <c r="AT16" s="622"/>
      <c r="AU16" s="792"/>
      <c r="AV16" s="791"/>
      <c r="AW16" s="622">
        <v>10</v>
      </c>
      <c r="AX16" s="622"/>
      <c r="AY16" s="620">
        <v>1</v>
      </c>
      <c r="AZ16" s="791"/>
      <c r="BA16" s="620">
        <v>1</v>
      </c>
      <c r="BB16" s="792"/>
      <c r="BC16" s="792">
        <v>2</v>
      </c>
      <c r="BD16" s="622"/>
      <c r="BE16" s="622"/>
      <c r="BF16" s="620">
        <v>1</v>
      </c>
      <c r="BG16" s="643" t="s">
        <v>482</v>
      </c>
    </row>
    <row r="17" spans="1:59" s="244" customFormat="1" ht="33" customHeight="1">
      <c r="A17" s="640" t="s">
        <v>411</v>
      </c>
      <c r="B17" s="543">
        <v>60</v>
      </c>
      <c r="C17" s="526">
        <v>1</v>
      </c>
      <c r="D17" s="520"/>
      <c r="E17" s="520">
        <v>1</v>
      </c>
      <c r="F17" s="520"/>
      <c r="G17" s="520"/>
      <c r="H17" s="520"/>
      <c r="I17" s="520"/>
      <c r="J17" s="526">
        <v>1</v>
      </c>
      <c r="K17" s="526">
        <v>1</v>
      </c>
      <c r="L17" s="520"/>
      <c r="M17" s="520"/>
      <c r="N17" s="520"/>
      <c r="O17" s="520"/>
      <c r="P17" s="520">
        <v>0</v>
      </c>
      <c r="Q17" s="520"/>
      <c r="R17" s="520"/>
      <c r="S17" s="520"/>
      <c r="T17" s="526">
        <v>2</v>
      </c>
      <c r="U17" s="520"/>
      <c r="V17" s="520">
        <v>1</v>
      </c>
      <c r="W17" s="526">
        <v>1</v>
      </c>
      <c r="X17" s="520"/>
      <c r="Y17" s="520">
        <v>1</v>
      </c>
      <c r="Z17" s="520"/>
      <c r="AA17" s="520"/>
      <c r="AB17" s="520"/>
      <c r="AC17" s="526">
        <v>1</v>
      </c>
      <c r="AD17" s="526">
        <v>19</v>
      </c>
      <c r="AE17" s="526">
        <v>1</v>
      </c>
      <c r="AF17" s="526">
        <v>17</v>
      </c>
      <c r="AG17" s="526">
        <v>1</v>
      </c>
      <c r="AH17" s="643" t="s">
        <v>616</v>
      </c>
      <c r="AI17" s="641" t="s">
        <v>411</v>
      </c>
      <c r="AJ17" s="622">
        <v>3</v>
      </c>
      <c r="AK17" s="622">
        <v>14</v>
      </c>
      <c r="AL17" s="622">
        <v>14</v>
      </c>
      <c r="AM17" s="622"/>
      <c r="AN17" s="622">
        <v>1</v>
      </c>
      <c r="AO17" s="792"/>
      <c r="AP17" s="792"/>
      <c r="AQ17" s="620">
        <v>5</v>
      </c>
      <c r="AR17" s="620">
        <v>3</v>
      </c>
      <c r="AS17" s="620">
        <v>1</v>
      </c>
      <c r="AT17" s="620">
        <v>1</v>
      </c>
      <c r="AU17" s="791"/>
      <c r="AV17" s="791"/>
      <c r="AW17" s="622">
        <v>4</v>
      </c>
      <c r="AX17" s="622"/>
      <c r="AY17" s="620">
        <v>2</v>
      </c>
      <c r="AZ17" s="791"/>
      <c r="BA17" s="620">
        <v>1</v>
      </c>
      <c r="BB17" s="792"/>
      <c r="BC17" s="792"/>
      <c r="BD17" s="620"/>
      <c r="BE17" s="622"/>
      <c r="BF17" s="622"/>
      <c r="BG17" s="643" t="s">
        <v>616</v>
      </c>
    </row>
    <row r="18" spans="1:59" s="244" customFormat="1" ht="33" customHeight="1">
      <c r="A18" s="640" t="s">
        <v>299</v>
      </c>
      <c r="B18" s="543">
        <v>37</v>
      </c>
      <c r="C18" s="526">
        <v>1</v>
      </c>
      <c r="D18" s="520"/>
      <c r="E18" s="526">
        <v>1</v>
      </c>
      <c r="F18" s="520"/>
      <c r="G18" s="520"/>
      <c r="H18" s="520"/>
      <c r="I18" s="520"/>
      <c r="J18" s="520">
        <v>0</v>
      </c>
      <c r="K18" s="520"/>
      <c r="L18" s="520"/>
      <c r="M18" s="520"/>
      <c r="N18" s="520"/>
      <c r="O18" s="520"/>
      <c r="P18" s="520">
        <v>0</v>
      </c>
      <c r="Q18" s="520"/>
      <c r="R18" s="520"/>
      <c r="S18" s="520"/>
      <c r="T18" s="520">
        <v>1</v>
      </c>
      <c r="U18" s="520"/>
      <c r="V18" s="520">
        <v>1</v>
      </c>
      <c r="W18" s="520"/>
      <c r="X18" s="520"/>
      <c r="Y18" s="520">
        <v>1</v>
      </c>
      <c r="Z18" s="520"/>
      <c r="AA18" s="520"/>
      <c r="AB18" s="520"/>
      <c r="AC18" s="520"/>
      <c r="AD18" s="526">
        <v>14</v>
      </c>
      <c r="AE18" s="520"/>
      <c r="AF18" s="526">
        <v>11</v>
      </c>
      <c r="AG18" s="526">
        <v>3</v>
      </c>
      <c r="AH18" s="643" t="s">
        <v>374</v>
      </c>
      <c r="AI18" s="641" t="s">
        <v>299</v>
      </c>
      <c r="AJ18" s="622">
        <v>1</v>
      </c>
      <c r="AK18" s="622">
        <v>8</v>
      </c>
      <c r="AL18" s="622">
        <v>8</v>
      </c>
      <c r="AM18" s="622"/>
      <c r="AN18" s="622">
        <v>1</v>
      </c>
      <c r="AO18" s="792"/>
      <c r="AP18" s="792"/>
      <c r="AQ18" s="620">
        <v>3</v>
      </c>
      <c r="AR18" s="620">
        <v>2</v>
      </c>
      <c r="AS18" s="622">
        <v>1</v>
      </c>
      <c r="AT18" s="620">
        <v>1</v>
      </c>
      <c r="AU18" s="620"/>
      <c r="AV18" s="791"/>
      <c r="AW18" s="622">
        <v>1</v>
      </c>
      <c r="AX18" s="622"/>
      <c r="AY18" s="620">
        <v>1</v>
      </c>
      <c r="AZ18" s="791"/>
      <c r="BA18" s="620">
        <v>1</v>
      </c>
      <c r="BB18" s="792"/>
      <c r="BC18" s="792"/>
      <c r="BD18" s="620"/>
      <c r="BE18" s="622"/>
      <c r="BF18" s="622"/>
      <c r="BG18" s="643" t="s">
        <v>374</v>
      </c>
    </row>
    <row r="19" spans="1:59" s="244" customFormat="1" ht="33" customHeight="1">
      <c r="A19" s="640" t="s">
        <v>432</v>
      </c>
      <c r="B19" s="543">
        <v>38</v>
      </c>
      <c r="C19" s="526">
        <v>1</v>
      </c>
      <c r="D19" s="520"/>
      <c r="E19" s="520">
        <v>1</v>
      </c>
      <c r="F19" s="520"/>
      <c r="G19" s="520"/>
      <c r="H19" s="520"/>
      <c r="I19" s="520"/>
      <c r="J19" s="526">
        <v>1</v>
      </c>
      <c r="K19" s="520">
        <v>1</v>
      </c>
      <c r="L19" s="520"/>
      <c r="M19" s="520"/>
      <c r="N19" s="526"/>
      <c r="O19" s="520"/>
      <c r="P19" s="526">
        <v>1</v>
      </c>
      <c r="Q19" s="526">
        <v>1</v>
      </c>
      <c r="R19" s="520"/>
      <c r="S19" s="520"/>
      <c r="T19" s="526">
        <v>1</v>
      </c>
      <c r="U19" s="520"/>
      <c r="V19" s="520"/>
      <c r="W19" s="526">
        <v>1</v>
      </c>
      <c r="X19" s="520"/>
      <c r="Y19" s="520">
        <v>1</v>
      </c>
      <c r="Z19" s="520"/>
      <c r="AA19" s="520"/>
      <c r="AB19" s="520"/>
      <c r="AC19" s="520"/>
      <c r="AD19" s="526">
        <v>13</v>
      </c>
      <c r="AE19" s="526">
        <v>1</v>
      </c>
      <c r="AF19" s="526">
        <v>8</v>
      </c>
      <c r="AG19" s="526">
        <v>4</v>
      </c>
      <c r="AH19" s="643" t="s">
        <v>638</v>
      </c>
      <c r="AI19" s="641" t="s">
        <v>432</v>
      </c>
      <c r="AJ19" s="622">
        <v>3</v>
      </c>
      <c r="AK19" s="622">
        <v>6</v>
      </c>
      <c r="AL19" s="622">
        <v>6</v>
      </c>
      <c r="AM19" s="622"/>
      <c r="AN19" s="622">
        <v>1</v>
      </c>
      <c r="AO19" s="792"/>
      <c r="AP19" s="792"/>
      <c r="AQ19" s="620">
        <v>4</v>
      </c>
      <c r="AR19" s="620">
        <v>2</v>
      </c>
      <c r="AS19" s="620">
        <v>1</v>
      </c>
      <c r="AT19" s="622"/>
      <c r="AU19" s="792"/>
      <c r="AV19" s="791"/>
      <c r="AW19" s="622">
        <v>1</v>
      </c>
      <c r="AX19" s="622"/>
      <c r="AY19" s="620">
        <v>1</v>
      </c>
      <c r="AZ19" s="791"/>
      <c r="BA19" s="620">
        <v>1</v>
      </c>
      <c r="BB19" s="792"/>
      <c r="BC19" s="792"/>
      <c r="BD19" s="622"/>
      <c r="BE19" s="622"/>
      <c r="BF19" s="622"/>
      <c r="BG19" s="643" t="s">
        <v>638</v>
      </c>
    </row>
    <row r="20" spans="1:59" s="244" customFormat="1" ht="33" customHeight="1">
      <c r="A20" s="640" t="s">
        <v>360</v>
      </c>
      <c r="B20" s="543">
        <v>34</v>
      </c>
      <c r="C20" s="526">
        <v>1</v>
      </c>
      <c r="D20" s="520"/>
      <c r="E20" s="520"/>
      <c r="F20" s="520"/>
      <c r="G20" s="520">
        <v>1</v>
      </c>
      <c r="H20" s="520"/>
      <c r="I20" s="520"/>
      <c r="J20" s="520">
        <v>0</v>
      </c>
      <c r="K20" s="520"/>
      <c r="L20" s="520"/>
      <c r="M20" s="520"/>
      <c r="N20" s="520"/>
      <c r="O20" s="520"/>
      <c r="P20" s="520">
        <v>0</v>
      </c>
      <c r="Q20" s="520"/>
      <c r="R20" s="520"/>
      <c r="S20" s="520"/>
      <c r="T20" s="526">
        <v>1</v>
      </c>
      <c r="U20" s="520"/>
      <c r="V20" s="520"/>
      <c r="W20" s="526">
        <v>1</v>
      </c>
      <c r="X20" s="520"/>
      <c r="Y20" s="520">
        <v>2</v>
      </c>
      <c r="Z20" s="520"/>
      <c r="AA20" s="520"/>
      <c r="AB20" s="520"/>
      <c r="AC20" s="520"/>
      <c r="AD20" s="526">
        <v>10</v>
      </c>
      <c r="AE20" s="526"/>
      <c r="AF20" s="526">
        <v>6</v>
      </c>
      <c r="AG20" s="526">
        <v>4</v>
      </c>
      <c r="AH20" s="643" t="s">
        <v>683</v>
      </c>
      <c r="AI20" s="641" t="s">
        <v>360</v>
      </c>
      <c r="AJ20" s="622">
        <v>3</v>
      </c>
      <c r="AK20" s="622">
        <v>6</v>
      </c>
      <c r="AL20" s="622">
        <v>6</v>
      </c>
      <c r="AM20" s="622"/>
      <c r="AN20" s="622">
        <v>1</v>
      </c>
      <c r="AO20" s="792"/>
      <c r="AP20" s="792"/>
      <c r="AQ20" s="620">
        <v>2</v>
      </c>
      <c r="AR20" s="620">
        <v>2</v>
      </c>
      <c r="AS20" s="622">
        <v>1</v>
      </c>
      <c r="AT20" s="620">
        <v>1</v>
      </c>
      <c r="AU20" s="791"/>
      <c r="AV20" s="791"/>
      <c r="AW20" s="622">
        <v>2</v>
      </c>
      <c r="AX20" s="622"/>
      <c r="AY20" s="620">
        <v>1</v>
      </c>
      <c r="AZ20" s="791"/>
      <c r="BA20" s="620">
        <v>1</v>
      </c>
      <c r="BB20" s="792"/>
      <c r="BC20" s="792"/>
      <c r="BD20" s="622"/>
      <c r="BE20" s="622"/>
      <c r="BF20" s="622"/>
      <c r="BG20" s="643" t="s">
        <v>683</v>
      </c>
    </row>
    <row r="21" spans="1:59" s="244" customFormat="1" ht="33" customHeight="1">
      <c r="A21" s="640" t="s">
        <v>468</v>
      </c>
      <c r="B21" s="543">
        <v>25</v>
      </c>
      <c r="C21" s="526">
        <v>1</v>
      </c>
      <c r="D21" s="520"/>
      <c r="E21" s="520"/>
      <c r="F21" s="520"/>
      <c r="G21" s="520">
        <v>1</v>
      </c>
      <c r="H21" s="520"/>
      <c r="I21" s="520"/>
      <c r="J21" s="520">
        <v>0</v>
      </c>
      <c r="K21" s="520"/>
      <c r="L21" s="520"/>
      <c r="M21" s="520"/>
      <c r="N21" s="520"/>
      <c r="O21" s="520"/>
      <c r="P21" s="520">
        <v>0</v>
      </c>
      <c r="Q21" s="520"/>
      <c r="R21" s="520"/>
      <c r="S21" s="520"/>
      <c r="T21" s="520">
        <v>0</v>
      </c>
      <c r="U21" s="520"/>
      <c r="V21" s="520"/>
      <c r="W21" s="520"/>
      <c r="X21" s="520"/>
      <c r="Y21" s="520">
        <v>1</v>
      </c>
      <c r="Z21" s="520"/>
      <c r="AA21" s="520"/>
      <c r="AB21" s="520"/>
      <c r="AC21" s="520"/>
      <c r="AD21" s="526">
        <v>8</v>
      </c>
      <c r="AE21" s="526">
        <v>1</v>
      </c>
      <c r="AF21" s="526">
        <v>7</v>
      </c>
      <c r="AG21" s="526"/>
      <c r="AH21" s="643" t="s">
        <v>613</v>
      </c>
      <c r="AI21" s="641" t="s">
        <v>468</v>
      </c>
      <c r="AJ21" s="622">
        <v>1</v>
      </c>
      <c r="AK21" s="622">
        <v>5</v>
      </c>
      <c r="AL21" s="622">
        <v>5</v>
      </c>
      <c r="AM21" s="622"/>
      <c r="AN21" s="622">
        <v>1</v>
      </c>
      <c r="AO21" s="792"/>
      <c r="AP21" s="792"/>
      <c r="AQ21" s="620">
        <v>2</v>
      </c>
      <c r="AR21" s="620">
        <v>1</v>
      </c>
      <c r="AS21" s="622">
        <v>1</v>
      </c>
      <c r="AT21" s="622"/>
      <c r="AU21" s="620"/>
      <c r="AV21" s="791"/>
      <c r="AW21" s="622">
        <v>2</v>
      </c>
      <c r="AX21" s="622"/>
      <c r="AY21" s="620">
        <v>1</v>
      </c>
      <c r="AZ21" s="791"/>
      <c r="BA21" s="620">
        <v>1</v>
      </c>
      <c r="BB21" s="792"/>
      <c r="BC21" s="792"/>
      <c r="BD21" s="622"/>
      <c r="BE21" s="622"/>
      <c r="BF21" s="622"/>
      <c r="BG21" s="643" t="s">
        <v>613</v>
      </c>
    </row>
    <row r="22" spans="1:59" s="244" customFormat="1" ht="33" customHeight="1">
      <c r="A22" s="640" t="s">
        <v>998</v>
      </c>
      <c r="B22" s="543">
        <v>64</v>
      </c>
      <c r="C22" s="526">
        <v>1</v>
      </c>
      <c r="D22" s="520"/>
      <c r="E22" s="526">
        <v>1</v>
      </c>
      <c r="F22" s="520"/>
      <c r="G22" s="520"/>
      <c r="H22" s="520"/>
      <c r="I22" s="520"/>
      <c r="J22" s="526">
        <v>1</v>
      </c>
      <c r="K22" s="526">
        <v>1</v>
      </c>
      <c r="L22" s="520"/>
      <c r="M22" s="526"/>
      <c r="N22" s="520"/>
      <c r="O22" s="520"/>
      <c r="P22" s="520">
        <v>0</v>
      </c>
      <c r="Q22" s="520"/>
      <c r="R22" s="520"/>
      <c r="S22" s="520"/>
      <c r="T22" s="520">
        <v>1</v>
      </c>
      <c r="U22" s="520"/>
      <c r="V22" s="520"/>
      <c r="W22" s="520">
        <v>1</v>
      </c>
      <c r="X22" s="520"/>
      <c r="Y22" s="520">
        <v>2</v>
      </c>
      <c r="Z22" s="520"/>
      <c r="AA22" s="520"/>
      <c r="AB22" s="520"/>
      <c r="AC22" s="520"/>
      <c r="AD22" s="526">
        <v>23</v>
      </c>
      <c r="AE22" s="526">
        <v>1</v>
      </c>
      <c r="AF22" s="526">
        <v>14</v>
      </c>
      <c r="AG22" s="526">
        <v>8</v>
      </c>
      <c r="AH22" s="643" t="s">
        <v>997</v>
      </c>
      <c r="AI22" s="641" t="s">
        <v>998</v>
      </c>
      <c r="AJ22" s="622">
        <v>4</v>
      </c>
      <c r="AK22" s="622">
        <v>11</v>
      </c>
      <c r="AL22" s="622">
        <v>11</v>
      </c>
      <c r="AM22" s="622"/>
      <c r="AN22" s="622">
        <v>2</v>
      </c>
      <c r="AO22" s="792"/>
      <c r="AP22" s="792"/>
      <c r="AQ22" s="620">
        <v>4</v>
      </c>
      <c r="AR22" s="620">
        <v>2</v>
      </c>
      <c r="AS22" s="622">
        <v>1</v>
      </c>
      <c r="AT22" s="622">
        <v>1</v>
      </c>
      <c r="AU22" s="792"/>
      <c r="AV22" s="791"/>
      <c r="AW22" s="622">
        <v>5</v>
      </c>
      <c r="AX22" s="622"/>
      <c r="AY22" s="620">
        <v>3</v>
      </c>
      <c r="AZ22" s="791"/>
      <c r="BA22" s="620">
        <v>2</v>
      </c>
      <c r="BB22" s="792"/>
      <c r="BC22" s="792">
        <v>1</v>
      </c>
      <c r="BD22" s="622"/>
      <c r="BE22" s="622"/>
      <c r="BF22" s="622"/>
      <c r="BG22" s="643" t="s">
        <v>997</v>
      </c>
    </row>
    <row r="23" spans="1:59" s="244" customFormat="1" ht="33" customHeight="1">
      <c r="A23" s="640" t="s">
        <v>999</v>
      </c>
      <c r="B23" s="543">
        <v>30</v>
      </c>
      <c r="C23" s="526">
        <v>1</v>
      </c>
      <c r="D23" s="520"/>
      <c r="E23" s="520"/>
      <c r="F23" s="520"/>
      <c r="G23" s="526">
        <v>1</v>
      </c>
      <c r="H23" s="520"/>
      <c r="I23" s="520"/>
      <c r="J23" s="520">
        <v>0</v>
      </c>
      <c r="K23" s="520"/>
      <c r="L23" s="520"/>
      <c r="M23" s="520"/>
      <c r="N23" s="520"/>
      <c r="O23" s="520"/>
      <c r="P23" s="520">
        <v>0</v>
      </c>
      <c r="Q23" s="520"/>
      <c r="R23" s="520"/>
      <c r="S23" s="520"/>
      <c r="T23" s="520">
        <v>1</v>
      </c>
      <c r="U23" s="520"/>
      <c r="V23" s="520"/>
      <c r="W23" s="520">
        <v>1</v>
      </c>
      <c r="X23" s="520"/>
      <c r="Y23" s="520">
        <v>1</v>
      </c>
      <c r="Z23" s="520"/>
      <c r="AA23" s="520"/>
      <c r="AB23" s="520"/>
      <c r="AC23" s="526">
        <v>1</v>
      </c>
      <c r="AD23" s="526">
        <v>8</v>
      </c>
      <c r="AE23" s="526">
        <v>1</v>
      </c>
      <c r="AF23" s="526">
        <v>4</v>
      </c>
      <c r="AG23" s="526">
        <v>3</v>
      </c>
      <c r="AH23" s="643" t="s">
        <v>1206</v>
      </c>
      <c r="AI23" s="641" t="s">
        <v>999</v>
      </c>
      <c r="AJ23" s="622">
        <v>3</v>
      </c>
      <c r="AK23" s="622">
        <v>5</v>
      </c>
      <c r="AL23" s="622">
        <v>5</v>
      </c>
      <c r="AM23" s="622"/>
      <c r="AN23" s="622">
        <v>1</v>
      </c>
      <c r="AO23" s="792"/>
      <c r="AP23" s="792"/>
      <c r="AQ23" s="620">
        <v>3</v>
      </c>
      <c r="AR23" s="620">
        <v>1</v>
      </c>
      <c r="AS23" s="622">
        <v>1</v>
      </c>
      <c r="AT23" s="622"/>
      <c r="AU23" s="791"/>
      <c r="AV23" s="791"/>
      <c r="AW23" s="622">
        <v>2</v>
      </c>
      <c r="AX23" s="622"/>
      <c r="AY23" s="620">
        <v>1</v>
      </c>
      <c r="AZ23" s="791"/>
      <c r="BA23" s="620">
        <v>1</v>
      </c>
      <c r="BB23" s="792"/>
      <c r="BC23" s="792"/>
      <c r="BD23" s="622"/>
      <c r="BE23" s="622"/>
      <c r="BF23" s="622"/>
      <c r="BG23" s="643" t="s">
        <v>1206</v>
      </c>
    </row>
    <row r="24" spans="1:59" s="244" customFormat="1" ht="33" customHeight="1">
      <c r="A24" s="640" t="s">
        <v>1001</v>
      </c>
      <c r="B24" s="543">
        <v>29</v>
      </c>
      <c r="C24" s="526">
        <v>1</v>
      </c>
      <c r="D24" s="520"/>
      <c r="E24" s="526">
        <v>1</v>
      </c>
      <c r="F24" s="520"/>
      <c r="G24" s="520"/>
      <c r="H24" s="520"/>
      <c r="I24" s="520"/>
      <c r="J24" s="520">
        <v>0</v>
      </c>
      <c r="K24" s="520"/>
      <c r="L24" s="520"/>
      <c r="M24" s="520"/>
      <c r="N24" s="520"/>
      <c r="O24" s="520"/>
      <c r="P24" s="526">
        <v>1</v>
      </c>
      <c r="Q24" s="526">
        <v>1</v>
      </c>
      <c r="R24" s="520"/>
      <c r="S24" s="520"/>
      <c r="T24" s="520">
        <v>2</v>
      </c>
      <c r="U24" s="520"/>
      <c r="V24" s="526">
        <v>1</v>
      </c>
      <c r="W24" s="520">
        <v>1</v>
      </c>
      <c r="X24" s="520"/>
      <c r="Y24" s="526">
        <v>1</v>
      </c>
      <c r="Z24" s="520"/>
      <c r="AA24" s="520"/>
      <c r="AB24" s="520"/>
      <c r="AC24" s="520"/>
      <c r="AD24" s="526">
        <v>6</v>
      </c>
      <c r="AE24" s="526"/>
      <c r="AF24" s="526">
        <v>5</v>
      </c>
      <c r="AG24" s="526">
        <v>1</v>
      </c>
      <c r="AH24" s="644" t="s">
        <v>1000</v>
      </c>
      <c r="AI24" s="641" t="s">
        <v>1001</v>
      </c>
      <c r="AJ24" s="622">
        <v>1</v>
      </c>
      <c r="AK24" s="622">
        <v>5</v>
      </c>
      <c r="AL24" s="622">
        <v>5</v>
      </c>
      <c r="AM24" s="622"/>
      <c r="AN24" s="622">
        <v>1</v>
      </c>
      <c r="AO24" s="792"/>
      <c r="AP24" s="792"/>
      <c r="AQ24" s="620">
        <v>2</v>
      </c>
      <c r="AR24" s="620">
        <v>1</v>
      </c>
      <c r="AS24" s="622">
        <v>1</v>
      </c>
      <c r="AT24" s="622"/>
      <c r="AU24" s="620"/>
      <c r="AV24" s="791"/>
      <c r="AW24" s="622">
        <v>3</v>
      </c>
      <c r="AX24" s="622"/>
      <c r="AY24" s="620">
        <v>2</v>
      </c>
      <c r="AZ24" s="791"/>
      <c r="BA24" s="620">
        <v>1</v>
      </c>
      <c r="BB24" s="792"/>
      <c r="BC24" s="792">
        <v>1</v>
      </c>
      <c r="BD24" s="622"/>
      <c r="BE24" s="622"/>
      <c r="BF24" s="622"/>
      <c r="BG24" s="644" t="s">
        <v>1000</v>
      </c>
    </row>
    <row r="25" spans="1:59" s="244" customFormat="1" ht="33" customHeight="1">
      <c r="A25" s="640" t="s">
        <v>1003</v>
      </c>
      <c r="B25" s="543">
        <v>27</v>
      </c>
      <c r="C25" s="526">
        <v>1</v>
      </c>
      <c r="D25" s="520"/>
      <c r="E25" s="520">
        <v>1</v>
      </c>
      <c r="F25" s="520"/>
      <c r="G25" s="520"/>
      <c r="H25" s="520"/>
      <c r="I25" s="520"/>
      <c r="J25" s="520">
        <v>0</v>
      </c>
      <c r="K25" s="520"/>
      <c r="L25" s="520"/>
      <c r="M25" s="520"/>
      <c r="N25" s="520"/>
      <c r="O25" s="520"/>
      <c r="P25" s="520">
        <v>0</v>
      </c>
      <c r="Q25" s="520"/>
      <c r="R25" s="520"/>
      <c r="S25" s="520"/>
      <c r="T25" s="526">
        <v>1</v>
      </c>
      <c r="U25" s="520"/>
      <c r="V25" s="520"/>
      <c r="W25" s="526">
        <v>1</v>
      </c>
      <c r="X25" s="520"/>
      <c r="Y25" s="520">
        <v>1</v>
      </c>
      <c r="Z25" s="520"/>
      <c r="AA25" s="520"/>
      <c r="AB25" s="520"/>
      <c r="AC25" s="520"/>
      <c r="AD25" s="526">
        <v>9</v>
      </c>
      <c r="AE25" s="526">
        <v>2</v>
      </c>
      <c r="AF25" s="526">
        <v>3</v>
      </c>
      <c r="AG25" s="526">
        <v>4</v>
      </c>
      <c r="AH25" s="643" t="s">
        <v>1002</v>
      </c>
      <c r="AI25" s="641" t="s">
        <v>1003</v>
      </c>
      <c r="AJ25" s="622">
        <v>2</v>
      </c>
      <c r="AK25" s="622">
        <v>4</v>
      </c>
      <c r="AL25" s="622">
        <v>4</v>
      </c>
      <c r="AM25" s="622"/>
      <c r="AN25" s="622">
        <v>1</v>
      </c>
      <c r="AO25" s="792"/>
      <c r="AP25" s="792"/>
      <c r="AQ25" s="620">
        <v>3</v>
      </c>
      <c r="AR25" s="620">
        <v>1</v>
      </c>
      <c r="AS25" s="622">
        <v>1</v>
      </c>
      <c r="AT25" s="622"/>
      <c r="AU25" s="792"/>
      <c r="AV25" s="791"/>
      <c r="AW25" s="622">
        <v>1</v>
      </c>
      <c r="AX25" s="622"/>
      <c r="AY25" s="620">
        <v>1</v>
      </c>
      <c r="AZ25" s="791"/>
      <c r="BA25" s="620">
        <v>1</v>
      </c>
      <c r="BB25" s="792"/>
      <c r="BC25" s="792"/>
      <c r="BD25" s="622"/>
      <c r="BE25" s="622"/>
      <c r="BF25" s="622"/>
      <c r="BG25" s="643" t="s">
        <v>1002</v>
      </c>
    </row>
    <row r="26" spans="1:59" s="244" customFormat="1" ht="33" customHeight="1">
      <c r="A26" s="641" t="s">
        <v>1004</v>
      </c>
      <c r="B26" s="543">
        <v>27</v>
      </c>
      <c r="C26" s="526">
        <v>1</v>
      </c>
      <c r="D26" s="520"/>
      <c r="E26" s="520"/>
      <c r="F26" s="520"/>
      <c r="G26" s="520">
        <v>1</v>
      </c>
      <c r="H26" s="520"/>
      <c r="I26" s="520"/>
      <c r="J26" s="520">
        <v>0</v>
      </c>
      <c r="K26" s="520"/>
      <c r="L26" s="520"/>
      <c r="M26" s="520"/>
      <c r="N26" s="520"/>
      <c r="O26" s="520"/>
      <c r="P26" s="520">
        <v>0</v>
      </c>
      <c r="Q26" s="520"/>
      <c r="R26" s="520"/>
      <c r="S26" s="520"/>
      <c r="T26" s="526">
        <v>1</v>
      </c>
      <c r="U26" s="520"/>
      <c r="V26" s="520"/>
      <c r="W26" s="520">
        <v>1</v>
      </c>
      <c r="X26" s="520"/>
      <c r="Y26" s="520">
        <v>1</v>
      </c>
      <c r="Z26" s="520"/>
      <c r="AA26" s="520"/>
      <c r="AB26" s="520"/>
      <c r="AC26" s="520"/>
      <c r="AD26" s="526">
        <v>8</v>
      </c>
      <c r="AE26" s="526">
        <v>1</v>
      </c>
      <c r="AF26" s="526">
        <v>4</v>
      </c>
      <c r="AG26" s="526">
        <v>3</v>
      </c>
      <c r="AH26" s="643" t="s">
        <v>1207</v>
      </c>
      <c r="AI26" s="641" t="s">
        <v>1004</v>
      </c>
      <c r="AJ26" s="622">
        <v>2</v>
      </c>
      <c r="AK26" s="622">
        <v>6</v>
      </c>
      <c r="AL26" s="622">
        <v>6</v>
      </c>
      <c r="AM26" s="622"/>
      <c r="AN26" s="622">
        <v>1</v>
      </c>
      <c r="AO26" s="792"/>
      <c r="AP26" s="792"/>
      <c r="AQ26" s="620">
        <v>2</v>
      </c>
      <c r="AR26" s="620">
        <v>1</v>
      </c>
      <c r="AS26" s="622">
        <v>1</v>
      </c>
      <c r="AT26" s="622"/>
      <c r="AU26" s="791"/>
      <c r="AV26" s="791"/>
      <c r="AW26" s="622">
        <v>1</v>
      </c>
      <c r="AX26" s="622"/>
      <c r="AY26" s="620">
        <v>1</v>
      </c>
      <c r="AZ26" s="791"/>
      <c r="BA26" s="620">
        <v>1</v>
      </c>
      <c r="BB26" s="792"/>
      <c r="BC26" s="792"/>
      <c r="BD26" s="622"/>
      <c r="BE26" s="622"/>
      <c r="BF26" s="622"/>
      <c r="BG26" s="643" t="s">
        <v>1207</v>
      </c>
    </row>
    <row r="27" spans="1:59" s="249" customFormat="1" ht="33" customHeight="1">
      <c r="A27" s="641" t="s">
        <v>1006</v>
      </c>
      <c r="B27" s="543">
        <v>30</v>
      </c>
      <c r="C27" s="526">
        <v>1</v>
      </c>
      <c r="D27" s="520"/>
      <c r="E27" s="520">
        <v>1</v>
      </c>
      <c r="F27" s="520"/>
      <c r="G27" s="520"/>
      <c r="H27" s="520"/>
      <c r="I27" s="520"/>
      <c r="J27" s="520">
        <v>0</v>
      </c>
      <c r="K27" s="520"/>
      <c r="L27" s="520"/>
      <c r="M27" s="520"/>
      <c r="N27" s="520"/>
      <c r="O27" s="520"/>
      <c r="P27" s="520">
        <v>0</v>
      </c>
      <c r="Q27" s="520"/>
      <c r="R27" s="520"/>
      <c r="S27" s="520"/>
      <c r="T27" s="520">
        <v>0</v>
      </c>
      <c r="U27" s="520"/>
      <c r="V27" s="520"/>
      <c r="W27" s="520"/>
      <c r="X27" s="520"/>
      <c r="Y27" s="520">
        <v>1</v>
      </c>
      <c r="Z27" s="520"/>
      <c r="AA27" s="520"/>
      <c r="AB27" s="520"/>
      <c r="AC27" s="520"/>
      <c r="AD27" s="526">
        <v>11</v>
      </c>
      <c r="AE27" s="520"/>
      <c r="AF27" s="526">
        <v>9</v>
      </c>
      <c r="AG27" s="526">
        <v>2</v>
      </c>
      <c r="AH27" s="643" t="s">
        <v>1005</v>
      </c>
      <c r="AI27" s="641" t="s">
        <v>1006</v>
      </c>
      <c r="AJ27" s="622">
        <v>2</v>
      </c>
      <c r="AK27" s="622">
        <v>5</v>
      </c>
      <c r="AL27" s="622">
        <v>5</v>
      </c>
      <c r="AM27" s="622"/>
      <c r="AN27" s="622">
        <v>1</v>
      </c>
      <c r="AO27" s="792"/>
      <c r="AP27" s="792"/>
      <c r="AQ27" s="620">
        <v>3</v>
      </c>
      <c r="AR27" s="620">
        <v>1</v>
      </c>
      <c r="AS27" s="622"/>
      <c r="AT27" s="622"/>
      <c r="AU27" s="620"/>
      <c r="AV27" s="791"/>
      <c r="AW27" s="622">
        <v>2</v>
      </c>
      <c r="AX27" s="622"/>
      <c r="AY27" s="620">
        <v>2</v>
      </c>
      <c r="AZ27" s="791"/>
      <c r="BA27" s="620">
        <v>1</v>
      </c>
      <c r="BB27" s="792"/>
      <c r="BC27" s="792"/>
      <c r="BD27" s="622"/>
      <c r="BE27" s="622"/>
      <c r="BF27" s="622"/>
      <c r="BG27" s="643" t="s">
        <v>1005</v>
      </c>
    </row>
    <row r="28" spans="1:59" s="53" customFormat="1" ht="33" customHeight="1">
      <c r="A28" s="641" t="s">
        <v>1007</v>
      </c>
      <c r="B28" s="543">
        <v>34</v>
      </c>
      <c r="C28" s="526">
        <v>0</v>
      </c>
      <c r="D28" s="520"/>
      <c r="E28" s="526"/>
      <c r="F28" s="520"/>
      <c r="G28" s="520"/>
      <c r="H28" s="520"/>
      <c r="I28" s="520"/>
      <c r="J28" s="526">
        <v>1</v>
      </c>
      <c r="K28" s="526">
        <v>1</v>
      </c>
      <c r="L28" s="520"/>
      <c r="M28" s="520"/>
      <c r="N28" s="520"/>
      <c r="O28" s="520"/>
      <c r="P28" s="520">
        <v>0</v>
      </c>
      <c r="Q28" s="520"/>
      <c r="R28" s="520"/>
      <c r="S28" s="520"/>
      <c r="T28" s="520">
        <v>0</v>
      </c>
      <c r="U28" s="520"/>
      <c r="V28" s="520"/>
      <c r="W28" s="520"/>
      <c r="X28" s="520"/>
      <c r="Y28" s="520">
        <v>1</v>
      </c>
      <c r="Z28" s="520"/>
      <c r="AA28" s="520"/>
      <c r="AB28" s="520"/>
      <c r="AC28" s="520"/>
      <c r="AD28" s="526">
        <v>13</v>
      </c>
      <c r="AE28" s="526"/>
      <c r="AF28" s="526">
        <v>11</v>
      </c>
      <c r="AG28" s="526">
        <v>2</v>
      </c>
      <c r="AH28" s="645" t="s">
        <v>1208</v>
      </c>
      <c r="AI28" s="641" t="s">
        <v>1007</v>
      </c>
      <c r="AJ28" s="622">
        <v>2</v>
      </c>
      <c r="AK28" s="622">
        <v>5</v>
      </c>
      <c r="AL28" s="622">
        <v>5</v>
      </c>
      <c r="AM28" s="622"/>
      <c r="AN28" s="622">
        <v>1</v>
      </c>
      <c r="AO28" s="792"/>
      <c r="AP28" s="792"/>
      <c r="AQ28" s="622">
        <v>1</v>
      </c>
      <c r="AR28" s="622">
        <v>2</v>
      </c>
      <c r="AS28" s="622"/>
      <c r="AT28" s="622"/>
      <c r="AU28" s="792"/>
      <c r="AV28" s="791"/>
      <c r="AW28" s="622">
        <v>4</v>
      </c>
      <c r="AX28" s="622"/>
      <c r="AY28" s="622">
        <v>1</v>
      </c>
      <c r="AZ28" s="791"/>
      <c r="BA28" s="622">
        <v>1</v>
      </c>
      <c r="BB28" s="792"/>
      <c r="BC28" s="792">
        <v>2</v>
      </c>
      <c r="BD28" s="622"/>
      <c r="BE28" s="622"/>
      <c r="BF28" s="622"/>
      <c r="BG28" s="645" t="s">
        <v>1208</v>
      </c>
    </row>
    <row r="29" spans="1:59" s="160" customFormat="1" ht="33" customHeight="1">
      <c r="A29" s="641" t="s">
        <v>1148</v>
      </c>
      <c r="B29" s="543">
        <v>24</v>
      </c>
      <c r="C29" s="526">
        <v>1</v>
      </c>
      <c r="D29" s="520"/>
      <c r="E29" s="526">
        <v>1</v>
      </c>
      <c r="F29" s="520"/>
      <c r="G29" s="520"/>
      <c r="H29" s="520"/>
      <c r="I29" s="520"/>
      <c r="J29" s="520">
        <v>0</v>
      </c>
      <c r="K29" s="520"/>
      <c r="L29" s="520"/>
      <c r="M29" s="520"/>
      <c r="N29" s="520"/>
      <c r="O29" s="520"/>
      <c r="P29" s="520">
        <v>0</v>
      </c>
      <c r="Q29" s="520"/>
      <c r="R29" s="520"/>
      <c r="S29" s="520"/>
      <c r="T29" s="520">
        <v>0</v>
      </c>
      <c r="U29" s="520"/>
      <c r="V29" s="520"/>
      <c r="W29" s="520"/>
      <c r="X29" s="520"/>
      <c r="Y29" s="817">
        <v>1</v>
      </c>
      <c r="Z29" s="520"/>
      <c r="AA29" s="520"/>
      <c r="AB29" s="520"/>
      <c r="AC29" s="520"/>
      <c r="AD29" s="526">
        <v>9</v>
      </c>
      <c r="AE29" s="526"/>
      <c r="AF29" s="526">
        <v>3</v>
      </c>
      <c r="AG29" s="526">
        <v>6</v>
      </c>
      <c r="AH29" s="645" t="s">
        <v>1209</v>
      </c>
      <c r="AI29" s="641" t="s">
        <v>1148</v>
      </c>
      <c r="AJ29" s="622">
        <v>2</v>
      </c>
      <c r="AK29" s="622">
        <v>4</v>
      </c>
      <c r="AL29" s="622">
        <v>4</v>
      </c>
      <c r="AM29" s="622"/>
      <c r="AN29" s="622">
        <v>1</v>
      </c>
      <c r="AO29" s="792"/>
      <c r="AP29" s="792"/>
      <c r="AQ29" s="622">
        <v>3</v>
      </c>
      <c r="AR29" s="622"/>
      <c r="AS29" s="622"/>
      <c r="AT29" s="622"/>
      <c r="AU29" s="791"/>
      <c r="AV29" s="791"/>
      <c r="AW29" s="622">
        <v>1</v>
      </c>
      <c r="AX29" s="622"/>
      <c r="AY29" s="622">
        <v>1</v>
      </c>
      <c r="AZ29" s="791"/>
      <c r="BA29" s="622">
        <v>1</v>
      </c>
      <c r="BB29" s="792"/>
      <c r="BC29" s="792"/>
      <c r="BD29" s="622"/>
      <c r="BE29" s="622"/>
      <c r="BF29" s="622"/>
      <c r="BG29" s="645" t="s">
        <v>1209</v>
      </c>
    </row>
    <row r="30" spans="1:59" s="194" customFormat="1" ht="33" customHeight="1">
      <c r="A30" s="641" t="s">
        <v>1190</v>
      </c>
      <c r="B30" s="543">
        <v>20</v>
      </c>
      <c r="C30" s="649">
        <v>1</v>
      </c>
      <c r="D30" s="520"/>
      <c r="E30" s="649">
        <v>1</v>
      </c>
      <c r="F30" s="520"/>
      <c r="G30" s="520"/>
      <c r="H30" s="520"/>
      <c r="I30" s="520"/>
      <c r="J30" s="520">
        <v>0</v>
      </c>
      <c r="K30" s="520"/>
      <c r="L30" s="520"/>
      <c r="M30" s="520"/>
      <c r="N30" s="520"/>
      <c r="O30" s="520"/>
      <c r="P30" s="520">
        <v>0</v>
      </c>
      <c r="Q30" s="520"/>
      <c r="R30" s="520"/>
      <c r="S30" s="520"/>
      <c r="T30" s="520">
        <v>0</v>
      </c>
      <c r="U30" s="520"/>
      <c r="V30" s="520"/>
      <c r="W30" s="520"/>
      <c r="X30" s="520"/>
      <c r="Y30" s="133">
        <v>1</v>
      </c>
      <c r="Z30" s="520"/>
      <c r="AA30" s="520"/>
      <c r="AB30" s="520"/>
      <c r="AC30" s="520"/>
      <c r="AD30" s="649">
        <v>5</v>
      </c>
      <c r="AE30" s="649">
        <v>1</v>
      </c>
      <c r="AF30" s="649">
        <v>4</v>
      </c>
      <c r="AG30" s="649"/>
      <c r="AH30" s="646" t="s">
        <v>1210</v>
      </c>
      <c r="AI30" s="641" t="s">
        <v>1190</v>
      </c>
      <c r="AJ30" s="511">
        <v>2</v>
      </c>
      <c r="AK30" s="511">
        <v>3</v>
      </c>
      <c r="AL30" s="511">
        <v>3</v>
      </c>
      <c r="AM30" s="622"/>
      <c r="AN30" s="511">
        <v>1</v>
      </c>
      <c r="AO30" s="792"/>
      <c r="AP30" s="792"/>
      <c r="AQ30" s="812">
        <v>4</v>
      </c>
      <c r="AR30" s="622"/>
      <c r="AS30" s="622"/>
      <c r="AT30" s="622"/>
      <c r="AU30" s="620"/>
      <c r="AV30" s="791"/>
      <c r="AW30" s="812">
        <v>1</v>
      </c>
      <c r="AX30" s="622"/>
      <c r="AY30" s="812">
        <v>1</v>
      </c>
      <c r="AZ30" s="791"/>
      <c r="BA30" s="812">
        <v>1</v>
      </c>
      <c r="BB30" s="792"/>
      <c r="BC30" s="792"/>
      <c r="BD30" s="622"/>
      <c r="BE30" s="622"/>
      <c r="BF30" s="622"/>
      <c r="BG30" s="646" t="s">
        <v>1210</v>
      </c>
    </row>
    <row r="31" spans="1:59" s="194" customFormat="1" ht="33" customHeight="1">
      <c r="A31" s="641" t="s">
        <v>1308</v>
      </c>
      <c r="B31" s="863">
        <v>28</v>
      </c>
      <c r="C31" s="649">
        <v>1</v>
      </c>
      <c r="D31" s="863"/>
      <c r="E31" s="649">
        <v>1</v>
      </c>
      <c r="F31" s="863"/>
      <c r="G31" s="863"/>
      <c r="H31" s="863"/>
      <c r="I31" s="863"/>
      <c r="J31" s="863">
        <v>0</v>
      </c>
      <c r="K31" s="863"/>
      <c r="L31" s="863"/>
      <c r="M31" s="863"/>
      <c r="N31" s="863"/>
      <c r="O31" s="863"/>
      <c r="P31" s="863">
        <v>0</v>
      </c>
      <c r="Q31" s="863"/>
      <c r="R31" s="863"/>
      <c r="S31" s="863"/>
      <c r="T31" s="863">
        <v>1</v>
      </c>
      <c r="U31" s="863"/>
      <c r="V31" s="863">
        <v>1</v>
      </c>
      <c r="W31" s="863"/>
      <c r="X31" s="863"/>
      <c r="Y31" s="133">
        <v>1</v>
      </c>
      <c r="Z31" s="863"/>
      <c r="AA31" s="863"/>
      <c r="AB31" s="863"/>
      <c r="AC31" s="863"/>
      <c r="AD31" s="649">
        <v>10</v>
      </c>
      <c r="AE31" s="649">
        <v>1</v>
      </c>
      <c r="AF31" s="649">
        <v>8</v>
      </c>
      <c r="AG31" s="649">
        <v>1</v>
      </c>
      <c r="AH31" s="646" t="s">
        <v>1315</v>
      </c>
      <c r="AI31" s="641" t="s">
        <v>1308</v>
      </c>
      <c r="AJ31" s="511">
        <v>2</v>
      </c>
      <c r="AK31" s="511">
        <v>4</v>
      </c>
      <c r="AL31" s="511">
        <v>4</v>
      </c>
      <c r="AM31" s="622"/>
      <c r="AN31" s="511">
        <v>1</v>
      </c>
      <c r="AO31" s="792"/>
      <c r="AP31" s="792"/>
      <c r="AQ31" s="812">
        <v>4</v>
      </c>
      <c r="AR31" s="622"/>
      <c r="AS31" s="622"/>
      <c r="AT31" s="622"/>
      <c r="AU31" s="620"/>
      <c r="AV31" s="791"/>
      <c r="AW31" s="812">
        <v>2</v>
      </c>
      <c r="AX31" s="622"/>
      <c r="AY31" s="812">
        <v>1</v>
      </c>
      <c r="AZ31" s="791"/>
      <c r="BA31" s="812">
        <v>1</v>
      </c>
      <c r="BB31" s="792"/>
      <c r="BC31" s="792"/>
      <c r="BD31" s="622"/>
      <c r="BE31" s="622"/>
      <c r="BF31" s="622"/>
      <c r="BG31" s="646" t="s">
        <v>1315</v>
      </c>
    </row>
    <row r="32" spans="1:59" s="194" customFormat="1" ht="33" customHeight="1">
      <c r="A32" s="641" t="s">
        <v>1309</v>
      </c>
      <c r="B32" s="863">
        <v>37</v>
      </c>
      <c r="C32" s="649">
        <v>1</v>
      </c>
      <c r="D32" s="863"/>
      <c r="E32" s="649">
        <v>1</v>
      </c>
      <c r="F32" s="863"/>
      <c r="G32" s="863"/>
      <c r="H32" s="863"/>
      <c r="I32" s="863"/>
      <c r="J32" s="863">
        <v>1</v>
      </c>
      <c r="K32" s="863"/>
      <c r="L32" s="863"/>
      <c r="M32" s="863">
        <v>1</v>
      </c>
      <c r="N32" s="863"/>
      <c r="O32" s="863"/>
      <c r="P32" s="863">
        <v>0</v>
      </c>
      <c r="Q32" s="863"/>
      <c r="R32" s="863"/>
      <c r="S32" s="863"/>
      <c r="T32" s="863">
        <v>1</v>
      </c>
      <c r="U32" s="863"/>
      <c r="V32" s="863">
        <v>1</v>
      </c>
      <c r="W32" s="863"/>
      <c r="X32" s="863"/>
      <c r="Y32" s="133">
        <v>1</v>
      </c>
      <c r="Z32" s="863"/>
      <c r="AA32" s="863"/>
      <c r="AB32" s="863"/>
      <c r="AC32" s="863"/>
      <c r="AD32" s="649">
        <v>11</v>
      </c>
      <c r="AE32" s="649"/>
      <c r="AF32" s="649">
        <v>6</v>
      </c>
      <c r="AG32" s="649">
        <v>5</v>
      </c>
      <c r="AH32" s="646" t="s">
        <v>1316</v>
      </c>
      <c r="AI32" s="641" t="s">
        <v>1309</v>
      </c>
      <c r="AJ32" s="511">
        <v>1</v>
      </c>
      <c r="AK32" s="511">
        <v>7</v>
      </c>
      <c r="AL32" s="511">
        <v>7</v>
      </c>
      <c r="AM32" s="622"/>
      <c r="AN32" s="511">
        <v>1</v>
      </c>
      <c r="AO32" s="792"/>
      <c r="AP32" s="792"/>
      <c r="AQ32" s="812">
        <v>2</v>
      </c>
      <c r="AR32" s="622">
        <v>2</v>
      </c>
      <c r="AS32" s="622"/>
      <c r="AT32" s="622"/>
      <c r="AU32" s="620"/>
      <c r="AV32" s="791"/>
      <c r="AW32" s="812">
        <v>4</v>
      </c>
      <c r="AX32" s="622"/>
      <c r="AY32" s="812">
        <v>1</v>
      </c>
      <c r="AZ32" s="791"/>
      <c r="BA32" s="812">
        <v>1</v>
      </c>
      <c r="BB32" s="792"/>
      <c r="BC32" s="792">
        <v>3</v>
      </c>
      <c r="BD32" s="622"/>
      <c r="BE32" s="622"/>
      <c r="BF32" s="622"/>
      <c r="BG32" s="646" t="s">
        <v>1316</v>
      </c>
    </row>
    <row r="33" spans="1:59" s="860" customFormat="1" ht="15" customHeight="1">
      <c r="A33" s="61" t="s">
        <v>1074</v>
      </c>
      <c r="B33" s="874"/>
      <c r="C33" s="874"/>
      <c r="D33" s="874"/>
      <c r="E33" s="874"/>
      <c r="F33" s="874"/>
      <c r="G33" s="874"/>
      <c r="H33" s="874"/>
      <c r="I33" s="874"/>
      <c r="J33" s="874"/>
      <c r="K33" s="874"/>
      <c r="L33" s="874"/>
      <c r="M33" s="874"/>
      <c r="N33" s="874"/>
      <c r="O33" s="874"/>
      <c r="P33" s="874"/>
      <c r="Q33" s="874"/>
      <c r="R33" s="875"/>
      <c r="S33" s="859"/>
      <c r="T33" s="859"/>
      <c r="U33" s="859"/>
      <c r="V33" s="875"/>
      <c r="W33" s="875"/>
      <c r="X33" s="875"/>
      <c r="Y33" s="875"/>
      <c r="Z33" s="875"/>
      <c r="AA33" s="875"/>
      <c r="AB33" s="875"/>
      <c r="AC33" s="875"/>
      <c r="AD33" s="875"/>
      <c r="AE33" s="875"/>
      <c r="AF33" s="875"/>
      <c r="AG33" s="875"/>
      <c r="AH33" s="859" t="s">
        <v>1314</v>
      </c>
      <c r="AI33" s="61" t="s">
        <v>1074</v>
      </c>
      <c r="AJ33" s="875"/>
      <c r="AK33" s="875"/>
      <c r="AL33" s="875"/>
      <c r="AM33" s="875"/>
      <c r="AN33" s="875"/>
      <c r="AO33" s="875"/>
      <c r="AP33" s="875"/>
      <c r="AQ33" s="875"/>
      <c r="AR33" s="875"/>
      <c r="AS33" s="875"/>
      <c r="AT33" s="875"/>
      <c r="AU33" s="875"/>
      <c r="AV33" s="875"/>
      <c r="AW33" s="875"/>
      <c r="AX33" s="875"/>
      <c r="AY33" s="875"/>
      <c r="AZ33" s="875"/>
      <c r="BA33" s="875"/>
      <c r="BB33" s="875"/>
      <c r="BC33" s="875"/>
      <c r="BD33" s="875"/>
      <c r="BE33" s="875"/>
      <c r="BF33" s="875"/>
      <c r="BG33" s="859" t="s">
        <v>1314</v>
      </c>
    </row>
    <row r="34" spans="1:59" ht="12.75">
      <c r="AH34" s="161"/>
      <c r="BG34" s="161"/>
    </row>
    <row r="35" spans="1:59" ht="12.75">
      <c r="AH35" s="161"/>
      <c r="BG35" s="161"/>
    </row>
    <row r="36" spans="1:59" ht="12.75">
      <c r="AH36" s="161"/>
      <c r="BG36" s="161"/>
    </row>
    <row r="37" spans="1:59" ht="12.75">
      <c r="AH37" s="161"/>
      <c r="BG37" s="161"/>
    </row>
    <row r="38" spans="1:59" ht="13.5">
      <c r="AH38" s="328"/>
      <c r="BG38" s="328"/>
    </row>
    <row r="39" spans="1:59">
      <c r="AH39" s="134"/>
      <c r="BG39" s="134"/>
    </row>
  </sheetData>
  <mergeCells count="73">
    <mergeCell ref="T5:AG6"/>
    <mergeCell ref="AJ5:AU6"/>
    <mergeCell ref="AV5:AW6"/>
    <mergeCell ref="AV2:BG2"/>
    <mergeCell ref="AI2:AU2"/>
    <mergeCell ref="T2:AH2"/>
    <mergeCell ref="AX5:BB6"/>
    <mergeCell ref="BG7:BG8"/>
    <mergeCell ref="BC5:BF6"/>
    <mergeCell ref="AJ7:AJ10"/>
    <mergeCell ref="AK7:AM8"/>
    <mergeCell ref="AN7:AN10"/>
    <mergeCell ref="AO7:AO10"/>
    <mergeCell ref="BE7:BE10"/>
    <mergeCell ref="AZ9:AZ10"/>
    <mergeCell ref="BD7:BD10"/>
    <mergeCell ref="AR7:AR10"/>
    <mergeCell ref="AU7:AU10"/>
    <mergeCell ref="AP7:AP10"/>
    <mergeCell ref="AY7:BA8"/>
    <mergeCell ref="BC7:BC10"/>
    <mergeCell ref="BF7:BF10"/>
    <mergeCell ref="AS7:AS10"/>
    <mergeCell ref="AE9:AE10"/>
    <mergeCell ref="BB7:BB10"/>
    <mergeCell ref="AK9:AK10"/>
    <mergeCell ref="AL9:AL10"/>
    <mergeCell ref="AM9:AM10"/>
    <mergeCell ref="BA9:BA10"/>
    <mergeCell ref="AQ7:AQ10"/>
    <mergeCell ref="AW7:AW10"/>
    <mergeCell ref="AY9:AY10"/>
    <mergeCell ref="AH7:AH8"/>
    <mergeCell ref="AG9:AG10"/>
    <mergeCell ref="AT7:AT10"/>
    <mergeCell ref="AV7:AV10"/>
    <mergeCell ref="AX7:AX10"/>
    <mergeCell ref="U9:U10"/>
    <mergeCell ref="T7:W8"/>
    <mergeCell ref="T9:T10"/>
    <mergeCell ref="Q9:Q10"/>
    <mergeCell ref="R9:R10"/>
    <mergeCell ref="Y7:Y10"/>
    <mergeCell ref="AF9:AF10"/>
    <mergeCell ref="AC7:AC10"/>
    <mergeCell ref="AD9:AD10"/>
    <mergeCell ref="H9:H10"/>
    <mergeCell ref="V9:V10"/>
    <mergeCell ref="P9:P10"/>
    <mergeCell ref="P7:S8"/>
    <mergeCell ref="S9:S10"/>
    <mergeCell ref="K9:K10"/>
    <mergeCell ref="Z7:Z10"/>
    <mergeCell ref="AA7:AA10"/>
    <mergeCell ref="AB7:AB10"/>
    <mergeCell ref="AD7:AG8"/>
    <mergeCell ref="W9:W10"/>
    <mergeCell ref="X7:X10"/>
    <mergeCell ref="B5:B10"/>
    <mergeCell ref="C7:I8"/>
    <mergeCell ref="J7:O8"/>
    <mergeCell ref="I9:I10"/>
    <mergeCell ref="J9:J10"/>
    <mergeCell ref="C9:C10"/>
    <mergeCell ref="D9:D10"/>
    <mergeCell ref="M9:M10"/>
    <mergeCell ref="N9:N10"/>
    <mergeCell ref="O9:O10"/>
    <mergeCell ref="F9:F10"/>
    <mergeCell ref="G9:G10"/>
    <mergeCell ref="E9:E10"/>
    <mergeCell ref="L9:L10"/>
    <mergeCell ref="C5:S6"/>
  </mergeCells>
  <phoneticPr fontId="33" type="noConversion"/>
  <printOptions horizontalCentered="1"/>
  <pageMargins left="0.39347222447395325" right="0.39347222447395325" top="0.55097222328186035" bottom="0.55097222328186035" header="0.51152777671813965" footer="0.51152777671813965"/>
  <pageSetup paperSize="9" scale="77" pageOrder="overThenDown" orientation="portrait" blackAndWhite="1" r:id="rId1"/>
  <headerFooter alignWithMargins="0"/>
  <colBreaks count="3" manualBreakCount="3">
    <brk id="19" max="30" man="1"/>
    <brk id="34" max="30" man="1"/>
    <brk id="47" max="30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1.5703125" style="77" customWidth="1"/>
    <col min="2" max="8" width="13.5703125" style="77" customWidth="1"/>
    <col min="9" max="9" width="11.42578125" style="77" customWidth="1"/>
    <col min="10" max="10" width="12.5703125" style="77" customWidth="1"/>
    <col min="11" max="11" width="11.28515625" style="77" customWidth="1"/>
    <col min="12" max="15" width="11.5703125" style="77" customWidth="1"/>
    <col min="16" max="16" width="11.42578125" style="77" customWidth="1"/>
    <col min="17" max="17" width="13.5703125" style="77" customWidth="1"/>
    <col min="18" max="16384" width="9.140625" style="77"/>
  </cols>
  <sheetData>
    <row r="1" spans="1:17" s="313" customFormat="1" ht="24.95" customHeight="1">
      <c r="A1" s="313" t="s">
        <v>776</v>
      </c>
      <c r="B1" s="104"/>
      <c r="C1" s="105"/>
      <c r="Q1" s="601" t="s">
        <v>777</v>
      </c>
    </row>
    <row r="2" spans="1:17" s="938" customFormat="1" ht="24.95" customHeight="1">
      <c r="A2" s="101" t="s">
        <v>1298</v>
      </c>
      <c r="B2" s="100"/>
      <c r="C2" s="100"/>
      <c r="D2" s="100"/>
      <c r="E2" s="100"/>
      <c r="F2" s="100"/>
      <c r="G2" s="100"/>
      <c r="H2" s="100"/>
      <c r="I2" s="310" t="s">
        <v>17</v>
      </c>
      <c r="J2" s="79"/>
      <c r="K2" s="650"/>
      <c r="L2" s="79"/>
      <c r="M2" s="79"/>
      <c r="N2" s="79"/>
      <c r="O2" s="79"/>
      <c r="P2" s="79"/>
      <c r="Q2" s="650"/>
    </row>
    <row r="3" spans="1:17" s="126" customFormat="1" ht="23.1" customHeight="1">
      <c r="A3" s="651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350" customFormat="1" ht="15" customHeight="1" thickBot="1">
      <c r="A4" s="350" t="s">
        <v>968</v>
      </c>
      <c r="Q4" s="941" t="s">
        <v>969</v>
      </c>
    </row>
    <row r="5" spans="1:17" s="938" customFormat="1" ht="15" customHeight="1">
      <c r="A5" s="933" t="s">
        <v>421</v>
      </c>
      <c r="B5" s="652" t="s">
        <v>930</v>
      </c>
      <c r="C5" s="653"/>
      <c r="D5" s="653"/>
      <c r="E5" s="653"/>
      <c r="F5" s="653"/>
      <c r="G5" s="653"/>
      <c r="H5" s="653"/>
      <c r="I5" s="578" t="s">
        <v>54</v>
      </c>
      <c r="J5" s="654"/>
      <c r="K5" s="654"/>
      <c r="L5" s="654"/>
      <c r="M5" s="654"/>
      <c r="N5" s="654"/>
      <c r="O5" s="654"/>
      <c r="P5" s="654"/>
      <c r="Q5" s="91" t="s">
        <v>523</v>
      </c>
    </row>
    <row r="6" spans="1:17" s="938" customFormat="1" ht="15" customHeight="1">
      <c r="A6" s="465"/>
      <c r="B6" s="461" t="s">
        <v>318</v>
      </c>
      <c r="C6" s="461" t="s">
        <v>321</v>
      </c>
      <c r="D6" s="655" t="s">
        <v>74</v>
      </c>
      <c r="E6" s="656"/>
      <c r="F6" s="656"/>
      <c r="G6" s="656"/>
      <c r="H6" s="657"/>
      <c r="I6" s="474" t="s">
        <v>25</v>
      </c>
      <c r="J6" s="658"/>
      <c r="K6" s="658"/>
      <c r="L6" s="659" t="s">
        <v>927</v>
      </c>
      <c r="M6" s="658"/>
      <c r="N6" s="658"/>
      <c r="O6" s="658"/>
      <c r="P6" s="660"/>
      <c r="Q6" s="599" t="s">
        <v>250</v>
      </c>
    </row>
    <row r="7" spans="1:17" s="938" customFormat="1" ht="15" customHeight="1">
      <c r="A7" s="465"/>
      <c r="B7" s="943" t="s">
        <v>1039</v>
      </c>
      <c r="C7" s="943" t="s">
        <v>1039</v>
      </c>
      <c r="D7" s="489"/>
      <c r="E7" s="661" t="s">
        <v>926</v>
      </c>
      <c r="F7" s="539"/>
      <c r="G7" s="539"/>
      <c r="H7" s="942" t="s">
        <v>535</v>
      </c>
      <c r="I7" s="539" t="s">
        <v>396</v>
      </c>
      <c r="J7" s="539"/>
      <c r="K7" s="539"/>
      <c r="L7" s="489"/>
      <c r="M7" s="221" t="s">
        <v>928</v>
      </c>
      <c r="N7" s="221" t="s">
        <v>309</v>
      </c>
      <c r="O7" s="460" t="s">
        <v>528</v>
      </c>
      <c r="P7" s="460" t="s">
        <v>929</v>
      </c>
      <c r="Q7" s="599"/>
    </row>
    <row r="8" spans="1:17" s="938" customFormat="1" ht="15" customHeight="1">
      <c r="A8" s="465"/>
      <c r="B8" s="943" t="s">
        <v>406</v>
      </c>
      <c r="C8" s="943" t="s">
        <v>669</v>
      </c>
      <c r="D8" s="471"/>
      <c r="E8" s="221" t="s">
        <v>251</v>
      </c>
      <c r="F8" s="221" t="s">
        <v>149</v>
      </c>
      <c r="G8" s="221" t="s">
        <v>133</v>
      </c>
      <c r="H8" s="945"/>
      <c r="I8" s="221" t="s">
        <v>365</v>
      </c>
      <c r="J8" s="221" t="s">
        <v>239</v>
      </c>
      <c r="K8" s="208" t="s">
        <v>133</v>
      </c>
      <c r="L8" s="489"/>
      <c r="M8" s="465"/>
      <c r="N8" s="465"/>
      <c r="O8" s="471" t="s">
        <v>566</v>
      </c>
      <c r="P8" s="489"/>
      <c r="Q8" s="932"/>
    </row>
    <row r="9" spans="1:17" s="938" customFormat="1" ht="15" customHeight="1">
      <c r="A9" s="935" t="s">
        <v>457</v>
      </c>
      <c r="B9" s="939" t="s">
        <v>664</v>
      </c>
      <c r="C9" s="939" t="s">
        <v>594</v>
      </c>
      <c r="D9" s="82"/>
      <c r="E9" s="939" t="s">
        <v>103</v>
      </c>
      <c r="F9" s="939" t="s">
        <v>642</v>
      </c>
      <c r="G9" s="939" t="s">
        <v>530</v>
      </c>
      <c r="H9" s="936" t="s">
        <v>748</v>
      </c>
      <c r="I9" s="939" t="s">
        <v>389</v>
      </c>
      <c r="J9" s="937" t="s">
        <v>76</v>
      </c>
      <c r="K9" s="944" t="s">
        <v>530</v>
      </c>
      <c r="L9" s="82"/>
      <c r="M9" s="939" t="s">
        <v>532</v>
      </c>
      <c r="N9" s="939" t="s">
        <v>673</v>
      </c>
      <c r="O9" s="82" t="s">
        <v>650</v>
      </c>
      <c r="P9" s="82" t="s">
        <v>530</v>
      </c>
      <c r="Q9" s="944" t="s">
        <v>55</v>
      </c>
    </row>
    <row r="10" spans="1:17" s="244" customFormat="1" ht="17.25" customHeight="1">
      <c r="A10" s="73">
        <v>2016</v>
      </c>
      <c r="B10" s="543">
        <v>112670</v>
      </c>
      <c r="C10" s="863">
        <v>75054</v>
      </c>
      <c r="D10" s="863">
        <v>78154</v>
      </c>
      <c r="E10" s="863">
        <v>12736</v>
      </c>
      <c r="F10" s="863">
        <v>7209</v>
      </c>
      <c r="G10" s="863">
        <v>17071</v>
      </c>
      <c r="H10" s="863">
        <v>11881</v>
      </c>
      <c r="I10" s="863">
        <v>8725</v>
      </c>
      <c r="J10" s="863">
        <v>902</v>
      </c>
      <c r="K10" s="863">
        <v>19630</v>
      </c>
      <c r="L10" s="863">
        <v>78154</v>
      </c>
      <c r="M10" s="863">
        <v>805</v>
      </c>
      <c r="N10" s="863">
        <v>23908</v>
      </c>
      <c r="O10" s="863">
        <v>52541</v>
      </c>
      <c r="P10" s="522">
        <v>900</v>
      </c>
      <c r="Q10" s="940">
        <v>2016</v>
      </c>
    </row>
    <row r="11" spans="1:17" s="244" customFormat="1" ht="17.25" customHeight="1">
      <c r="A11" s="73">
        <v>2017</v>
      </c>
      <c r="B11" s="543">
        <v>119332</v>
      </c>
      <c r="C11" s="863">
        <v>78156</v>
      </c>
      <c r="D11" s="863">
        <v>81290</v>
      </c>
      <c r="E11" s="863">
        <v>11978</v>
      </c>
      <c r="F11" s="863">
        <v>9970</v>
      </c>
      <c r="G11" s="863">
        <v>3163</v>
      </c>
      <c r="H11" s="863">
        <v>12637</v>
      </c>
      <c r="I11" s="863">
        <v>1024</v>
      </c>
      <c r="J11" s="863">
        <v>665</v>
      </c>
      <c r="K11" s="863">
        <v>41853</v>
      </c>
      <c r="L11" s="863">
        <v>81290</v>
      </c>
      <c r="M11" s="863">
        <v>960</v>
      </c>
      <c r="N11" s="863">
        <v>24443</v>
      </c>
      <c r="O11" s="863">
        <v>54531</v>
      </c>
      <c r="P11" s="863">
        <v>1356</v>
      </c>
      <c r="Q11" s="940">
        <v>2017</v>
      </c>
    </row>
    <row r="12" spans="1:17" s="244" customFormat="1" ht="17.25" customHeight="1">
      <c r="A12" s="73">
        <v>2018</v>
      </c>
      <c r="B12" s="543">
        <v>131368</v>
      </c>
      <c r="C12" s="863">
        <v>80473</v>
      </c>
      <c r="D12" s="863">
        <v>83796</v>
      </c>
      <c r="E12" s="863">
        <v>20892</v>
      </c>
      <c r="F12" s="863">
        <v>11704</v>
      </c>
      <c r="G12" s="863">
        <v>15979</v>
      </c>
      <c r="H12" s="863">
        <v>11595</v>
      </c>
      <c r="I12" s="863">
        <v>11130</v>
      </c>
      <c r="J12" s="863">
        <v>706</v>
      </c>
      <c r="K12" s="863">
        <v>11790</v>
      </c>
      <c r="L12" s="863">
        <v>83796</v>
      </c>
      <c r="M12" s="863">
        <v>6463</v>
      </c>
      <c r="N12" s="863">
        <v>27948</v>
      </c>
      <c r="O12" s="863">
        <v>47939</v>
      </c>
      <c r="P12" s="863">
        <v>1446</v>
      </c>
      <c r="Q12" s="940">
        <v>2018</v>
      </c>
    </row>
    <row r="13" spans="1:17" s="244" customFormat="1" ht="17.25" customHeight="1">
      <c r="A13" s="73">
        <v>2019</v>
      </c>
      <c r="B13" s="543">
        <v>138288</v>
      </c>
      <c r="C13" s="863">
        <v>81617</v>
      </c>
      <c r="D13" s="863">
        <v>84256</v>
      </c>
      <c r="E13" s="863">
        <v>22063</v>
      </c>
      <c r="F13" s="863">
        <v>13706</v>
      </c>
      <c r="G13" s="863">
        <v>15463</v>
      </c>
      <c r="H13" s="863">
        <v>11996</v>
      </c>
      <c r="I13" s="863">
        <v>11669</v>
      </c>
      <c r="J13" s="863">
        <v>874</v>
      </c>
      <c r="K13" s="863">
        <v>8485</v>
      </c>
      <c r="L13" s="863">
        <v>84256</v>
      </c>
      <c r="M13" s="863">
        <v>1370</v>
      </c>
      <c r="N13" s="863">
        <v>31353</v>
      </c>
      <c r="O13" s="863">
        <v>49820</v>
      </c>
      <c r="P13" s="863">
        <v>1713</v>
      </c>
      <c r="Q13" s="940">
        <v>2019</v>
      </c>
    </row>
    <row r="14" spans="1:17" s="244" customFormat="1" ht="17.25" customHeight="1">
      <c r="A14" s="73">
        <v>2020</v>
      </c>
      <c r="B14" s="543">
        <v>135450</v>
      </c>
      <c r="C14" s="863">
        <v>75258</v>
      </c>
      <c r="D14" s="863">
        <v>80258</v>
      </c>
      <c r="E14" s="863">
        <v>22572</v>
      </c>
      <c r="F14" s="863">
        <v>13221</v>
      </c>
      <c r="G14" s="863">
        <v>9928</v>
      </c>
      <c r="H14" s="863">
        <v>10618</v>
      </c>
      <c r="I14" s="863">
        <v>10223</v>
      </c>
      <c r="J14" s="863">
        <v>582</v>
      </c>
      <c r="K14" s="863">
        <v>13114</v>
      </c>
      <c r="L14" s="863">
        <v>83022</v>
      </c>
      <c r="M14" s="863">
        <v>616</v>
      </c>
      <c r="N14" s="863">
        <v>19665</v>
      </c>
      <c r="O14" s="863">
        <v>56362</v>
      </c>
      <c r="P14" s="863">
        <v>6379</v>
      </c>
      <c r="Q14" s="940">
        <v>2020</v>
      </c>
    </row>
    <row r="15" spans="1:17" s="247" customFormat="1" ht="21.95" customHeight="1">
      <c r="A15" s="495">
        <f>A14+1</f>
        <v>2021</v>
      </c>
      <c r="B15" s="297">
        <f t="shared" ref="B15:P15" si="0">SUM(B16:B35)</f>
        <v>152405</v>
      </c>
      <c r="C15" s="206">
        <f t="shared" si="0"/>
        <v>81669</v>
      </c>
      <c r="D15" s="206">
        <f t="shared" si="0"/>
        <v>83570</v>
      </c>
      <c r="E15" s="206">
        <f t="shared" si="0"/>
        <v>26377</v>
      </c>
      <c r="F15" s="206">
        <f t="shared" si="0"/>
        <v>15417</v>
      </c>
      <c r="G15" s="206">
        <f t="shared" si="0"/>
        <v>14130</v>
      </c>
      <c r="H15" s="206">
        <f t="shared" si="0"/>
        <v>9841</v>
      </c>
      <c r="I15" s="206">
        <f t="shared" si="0"/>
        <v>10397</v>
      </c>
      <c r="J15" s="206">
        <f t="shared" si="0"/>
        <v>548</v>
      </c>
      <c r="K15" s="206">
        <f t="shared" si="0"/>
        <v>6860</v>
      </c>
      <c r="L15" s="206">
        <f t="shared" si="0"/>
        <v>83570</v>
      </c>
      <c r="M15" s="206">
        <f t="shared" si="0"/>
        <v>356</v>
      </c>
      <c r="N15" s="206">
        <f t="shared" si="0"/>
        <v>21660</v>
      </c>
      <c r="O15" s="206">
        <f t="shared" si="0"/>
        <v>60343</v>
      </c>
      <c r="P15" s="804">
        <f t="shared" si="0"/>
        <v>1211</v>
      </c>
      <c r="Q15" s="83">
        <f>Q14+1</f>
        <v>2021</v>
      </c>
    </row>
    <row r="16" spans="1:17" s="244" customFormat="1" ht="21.95" customHeight="1">
      <c r="A16" s="688" t="s">
        <v>497</v>
      </c>
      <c r="B16" s="854">
        <v>21457</v>
      </c>
      <c r="C16" s="855">
        <v>11643</v>
      </c>
      <c r="D16" s="1">
        <f>SUM(E16:K16)</f>
        <v>11847</v>
      </c>
      <c r="E16" s="946">
        <v>3850</v>
      </c>
      <c r="F16" s="946">
        <v>2502</v>
      </c>
      <c r="G16" s="1">
        <v>1646</v>
      </c>
      <c r="H16" s="947">
        <v>1269</v>
      </c>
      <c r="I16" s="948">
        <v>1594</v>
      </c>
      <c r="J16" s="947">
        <v>80</v>
      </c>
      <c r="K16" s="947">
        <v>906</v>
      </c>
      <c r="L16" s="1">
        <f>SUM(M16:P16)</f>
        <v>11847</v>
      </c>
      <c r="M16" s="947">
        <v>90</v>
      </c>
      <c r="N16" s="947">
        <v>1324</v>
      </c>
      <c r="O16" s="947">
        <v>10323</v>
      </c>
      <c r="P16" s="947">
        <v>110</v>
      </c>
      <c r="Q16" s="949" t="s">
        <v>717</v>
      </c>
    </row>
    <row r="17" spans="1:17" s="244" customFormat="1" ht="21.95" customHeight="1">
      <c r="A17" s="688" t="s">
        <v>331</v>
      </c>
      <c r="B17" s="854">
        <v>18099</v>
      </c>
      <c r="C17" s="855">
        <v>9918</v>
      </c>
      <c r="D17" s="1">
        <f t="shared" ref="D17:D34" si="1">SUM(E17:K17)</f>
        <v>10125</v>
      </c>
      <c r="E17" s="946">
        <v>2742</v>
      </c>
      <c r="F17" s="946">
        <v>1628</v>
      </c>
      <c r="G17" s="1">
        <v>2106</v>
      </c>
      <c r="H17" s="947">
        <v>1167</v>
      </c>
      <c r="I17" s="948">
        <v>1450</v>
      </c>
      <c r="J17" s="947">
        <v>65</v>
      </c>
      <c r="K17" s="947">
        <v>967</v>
      </c>
      <c r="L17" s="1">
        <f t="shared" ref="L17:L34" si="2">SUM(M17:P17)</f>
        <v>10125</v>
      </c>
      <c r="M17" s="947">
        <v>20</v>
      </c>
      <c r="N17" s="947">
        <v>2663</v>
      </c>
      <c r="O17" s="947">
        <v>7312</v>
      </c>
      <c r="P17" s="947">
        <v>130</v>
      </c>
      <c r="Q17" s="949" t="s">
        <v>725</v>
      </c>
    </row>
    <row r="18" spans="1:17" s="244" customFormat="1" ht="21.95" customHeight="1">
      <c r="A18" s="688" t="s">
        <v>411</v>
      </c>
      <c r="B18" s="854">
        <v>20532</v>
      </c>
      <c r="C18" s="855">
        <v>10832</v>
      </c>
      <c r="D18" s="1">
        <f t="shared" si="1"/>
        <v>11091</v>
      </c>
      <c r="E18" s="946">
        <v>3176</v>
      </c>
      <c r="F18" s="946">
        <v>1856</v>
      </c>
      <c r="G18" s="1">
        <v>2550</v>
      </c>
      <c r="H18" s="947">
        <v>1228</v>
      </c>
      <c r="I18" s="948">
        <v>1308</v>
      </c>
      <c r="J18" s="947">
        <v>53</v>
      </c>
      <c r="K18" s="947">
        <v>920</v>
      </c>
      <c r="L18" s="1">
        <f t="shared" si="2"/>
        <v>11091</v>
      </c>
      <c r="M18" s="947">
        <v>19</v>
      </c>
      <c r="N18" s="947">
        <v>2544</v>
      </c>
      <c r="O18" s="947">
        <v>8372</v>
      </c>
      <c r="P18" s="947">
        <v>156</v>
      </c>
      <c r="Q18" s="949" t="s">
        <v>726</v>
      </c>
    </row>
    <row r="19" spans="1:17" s="244" customFormat="1" ht="21.95" customHeight="1">
      <c r="A19" s="688" t="s">
        <v>299</v>
      </c>
      <c r="B19" s="854">
        <v>10082</v>
      </c>
      <c r="C19" s="855">
        <v>5652</v>
      </c>
      <c r="D19" s="1">
        <f t="shared" si="1"/>
        <v>5795</v>
      </c>
      <c r="E19" s="946">
        <v>1786</v>
      </c>
      <c r="F19" s="946">
        <v>1089</v>
      </c>
      <c r="G19" s="1">
        <v>1049</v>
      </c>
      <c r="H19" s="946">
        <v>705</v>
      </c>
      <c r="I19" s="948">
        <v>700</v>
      </c>
      <c r="J19" s="947">
        <v>48</v>
      </c>
      <c r="K19" s="947">
        <v>418</v>
      </c>
      <c r="L19" s="1">
        <f t="shared" si="2"/>
        <v>5795</v>
      </c>
      <c r="M19" s="947">
        <v>9</v>
      </c>
      <c r="N19" s="947">
        <v>296</v>
      </c>
      <c r="O19" s="947">
        <v>5418</v>
      </c>
      <c r="P19" s="947">
        <v>72</v>
      </c>
      <c r="Q19" s="949" t="s">
        <v>521</v>
      </c>
    </row>
    <row r="20" spans="1:17" s="244" customFormat="1" ht="21.95" customHeight="1">
      <c r="A20" s="688" t="s">
        <v>432</v>
      </c>
      <c r="B20" s="854">
        <v>7722</v>
      </c>
      <c r="C20" s="855">
        <v>3960</v>
      </c>
      <c r="D20" s="1">
        <f t="shared" si="1"/>
        <v>4051</v>
      </c>
      <c r="E20" s="946">
        <v>985</v>
      </c>
      <c r="F20" s="946">
        <v>609</v>
      </c>
      <c r="G20" s="1">
        <v>1169</v>
      </c>
      <c r="H20" s="947">
        <v>493</v>
      </c>
      <c r="I20" s="948">
        <v>474</v>
      </c>
      <c r="J20" s="947">
        <v>17</v>
      </c>
      <c r="K20" s="947">
        <v>304</v>
      </c>
      <c r="L20" s="1">
        <f t="shared" si="2"/>
        <v>4051</v>
      </c>
      <c r="M20" s="947">
        <v>7</v>
      </c>
      <c r="N20" s="947">
        <v>696</v>
      </c>
      <c r="O20" s="947">
        <v>3209</v>
      </c>
      <c r="P20" s="947">
        <v>139</v>
      </c>
      <c r="Q20" s="949" t="s">
        <v>73</v>
      </c>
    </row>
    <row r="21" spans="1:17" s="244" customFormat="1" ht="21.95" customHeight="1">
      <c r="A21" s="688" t="s">
        <v>360</v>
      </c>
      <c r="B21" s="854">
        <v>8384</v>
      </c>
      <c r="C21" s="855">
        <v>4437</v>
      </c>
      <c r="D21" s="1">
        <f t="shared" si="1"/>
        <v>4565</v>
      </c>
      <c r="E21" s="946">
        <v>1626</v>
      </c>
      <c r="F21" s="946">
        <v>845</v>
      </c>
      <c r="G21" s="1">
        <v>441</v>
      </c>
      <c r="H21" s="947">
        <v>602</v>
      </c>
      <c r="I21" s="948">
        <v>621</v>
      </c>
      <c r="J21" s="947">
        <v>50</v>
      </c>
      <c r="K21" s="947">
        <v>380</v>
      </c>
      <c r="L21" s="1">
        <f t="shared" si="2"/>
        <v>4565</v>
      </c>
      <c r="M21" s="947">
        <v>21</v>
      </c>
      <c r="N21" s="947">
        <v>1710</v>
      </c>
      <c r="O21" s="947">
        <v>2736</v>
      </c>
      <c r="P21" s="947">
        <v>98</v>
      </c>
      <c r="Q21" s="949" t="s">
        <v>721</v>
      </c>
    </row>
    <row r="22" spans="1:17" s="244" customFormat="1" ht="21.95" customHeight="1">
      <c r="A22" s="688" t="s">
        <v>468</v>
      </c>
      <c r="B22" s="854">
        <v>5552</v>
      </c>
      <c r="C22" s="855">
        <v>2714</v>
      </c>
      <c r="D22" s="1">
        <f t="shared" si="1"/>
        <v>2795</v>
      </c>
      <c r="E22" s="946">
        <v>1094</v>
      </c>
      <c r="F22" s="946">
        <v>615</v>
      </c>
      <c r="G22" s="1">
        <v>116</v>
      </c>
      <c r="H22" s="947">
        <v>366</v>
      </c>
      <c r="I22" s="948">
        <v>346</v>
      </c>
      <c r="J22" s="947">
        <v>7</v>
      </c>
      <c r="K22" s="947">
        <v>251</v>
      </c>
      <c r="L22" s="1">
        <f t="shared" si="2"/>
        <v>2795</v>
      </c>
      <c r="M22" s="947">
        <v>1</v>
      </c>
      <c r="N22" s="947">
        <v>1860</v>
      </c>
      <c r="O22" s="947">
        <v>908</v>
      </c>
      <c r="P22" s="947">
        <v>26</v>
      </c>
      <c r="Q22" s="949" t="s">
        <v>720</v>
      </c>
    </row>
    <row r="23" spans="1:17" s="244" customFormat="1" ht="21.95" customHeight="1">
      <c r="A23" s="688" t="s">
        <v>998</v>
      </c>
      <c r="B23" s="854">
        <v>9563</v>
      </c>
      <c r="C23" s="855">
        <v>5367</v>
      </c>
      <c r="D23" s="1">
        <f t="shared" si="1"/>
        <v>5508</v>
      </c>
      <c r="E23" s="946">
        <v>1829</v>
      </c>
      <c r="F23" s="946">
        <v>893</v>
      </c>
      <c r="G23" s="1">
        <v>987</v>
      </c>
      <c r="H23" s="947">
        <v>654</v>
      </c>
      <c r="I23" s="948">
        <v>626</v>
      </c>
      <c r="J23" s="947">
        <v>31</v>
      </c>
      <c r="K23" s="947">
        <v>488</v>
      </c>
      <c r="L23" s="1">
        <f t="shared" si="2"/>
        <v>5508</v>
      </c>
      <c r="M23" s="947">
        <v>6</v>
      </c>
      <c r="N23" s="947">
        <v>1378</v>
      </c>
      <c r="O23" s="947">
        <v>4087</v>
      </c>
      <c r="P23" s="947">
        <v>37</v>
      </c>
      <c r="Q23" s="949" t="s">
        <v>716</v>
      </c>
    </row>
    <row r="24" spans="1:17" s="244" customFormat="1" ht="21.95" customHeight="1">
      <c r="A24" s="688" t="s">
        <v>999</v>
      </c>
      <c r="B24" s="854">
        <v>6114</v>
      </c>
      <c r="C24" s="855">
        <v>3200</v>
      </c>
      <c r="D24" s="1">
        <f t="shared" si="1"/>
        <v>3280</v>
      </c>
      <c r="E24" s="946">
        <v>1043</v>
      </c>
      <c r="F24" s="946">
        <v>637</v>
      </c>
      <c r="G24" s="1">
        <v>487</v>
      </c>
      <c r="H24" s="947">
        <v>453</v>
      </c>
      <c r="I24" s="948">
        <v>339</v>
      </c>
      <c r="J24" s="947">
        <v>33</v>
      </c>
      <c r="K24" s="947">
        <v>288</v>
      </c>
      <c r="L24" s="1">
        <f t="shared" si="2"/>
        <v>3280</v>
      </c>
      <c r="M24" s="947">
        <v>3</v>
      </c>
      <c r="N24" s="947">
        <v>1037</v>
      </c>
      <c r="O24" s="947">
        <v>2208</v>
      </c>
      <c r="P24" s="947">
        <v>32</v>
      </c>
      <c r="Q24" s="949" t="s">
        <v>718</v>
      </c>
    </row>
    <row r="25" spans="1:17" s="244" customFormat="1" ht="21.95" customHeight="1">
      <c r="A25" s="688" t="s">
        <v>1001</v>
      </c>
      <c r="B25" s="854">
        <v>4618</v>
      </c>
      <c r="C25" s="855">
        <v>2674</v>
      </c>
      <c r="D25" s="1">
        <f t="shared" si="1"/>
        <v>2734</v>
      </c>
      <c r="E25" s="946">
        <v>864</v>
      </c>
      <c r="F25" s="946">
        <v>527</v>
      </c>
      <c r="G25" s="1">
        <v>473</v>
      </c>
      <c r="H25" s="947">
        <v>317</v>
      </c>
      <c r="I25" s="948">
        <v>326</v>
      </c>
      <c r="J25" s="947">
        <v>12</v>
      </c>
      <c r="K25" s="947">
        <v>215</v>
      </c>
      <c r="L25" s="1">
        <f t="shared" si="2"/>
        <v>2734</v>
      </c>
      <c r="M25" s="947">
        <v>6</v>
      </c>
      <c r="N25" s="947">
        <v>38</v>
      </c>
      <c r="O25" s="947">
        <v>2670</v>
      </c>
      <c r="P25" s="947">
        <v>20</v>
      </c>
      <c r="Q25" s="949" t="s">
        <v>65</v>
      </c>
    </row>
    <row r="26" spans="1:17" s="244" customFormat="1" ht="21.95" customHeight="1">
      <c r="A26" s="688" t="s">
        <v>1003</v>
      </c>
      <c r="B26" s="854">
        <v>5593</v>
      </c>
      <c r="C26" s="855">
        <v>3140</v>
      </c>
      <c r="D26" s="1">
        <f t="shared" si="1"/>
        <v>3222</v>
      </c>
      <c r="E26" s="946">
        <v>1070</v>
      </c>
      <c r="F26" s="946">
        <v>617</v>
      </c>
      <c r="G26" s="1">
        <v>514</v>
      </c>
      <c r="H26" s="947">
        <v>358</v>
      </c>
      <c r="I26" s="948">
        <v>384</v>
      </c>
      <c r="J26" s="947">
        <v>21</v>
      </c>
      <c r="K26" s="947">
        <v>258</v>
      </c>
      <c r="L26" s="1">
        <f t="shared" si="2"/>
        <v>3222</v>
      </c>
      <c r="M26" s="947">
        <v>3</v>
      </c>
      <c r="N26" s="947">
        <v>1867</v>
      </c>
      <c r="O26" s="947">
        <v>1236</v>
      </c>
      <c r="P26" s="947">
        <v>116</v>
      </c>
      <c r="Q26" s="949" t="s">
        <v>730</v>
      </c>
    </row>
    <row r="27" spans="1:17" s="244" customFormat="1" ht="21.95" customHeight="1">
      <c r="A27" s="688" t="s">
        <v>1004</v>
      </c>
      <c r="B27" s="854">
        <v>4746</v>
      </c>
      <c r="C27" s="855">
        <v>2399</v>
      </c>
      <c r="D27" s="1">
        <f t="shared" si="1"/>
        <v>2469</v>
      </c>
      <c r="E27" s="946">
        <v>840</v>
      </c>
      <c r="F27" s="946">
        <v>460</v>
      </c>
      <c r="G27" s="1">
        <v>374</v>
      </c>
      <c r="H27" s="947">
        <v>318</v>
      </c>
      <c r="I27" s="948">
        <v>260</v>
      </c>
      <c r="J27" s="947">
        <v>18</v>
      </c>
      <c r="K27" s="947">
        <v>199</v>
      </c>
      <c r="L27" s="1">
        <f t="shared" si="2"/>
        <v>2469</v>
      </c>
      <c r="M27" s="947">
        <v>2</v>
      </c>
      <c r="N27" s="947">
        <v>1747</v>
      </c>
      <c r="O27" s="947">
        <v>689</v>
      </c>
      <c r="P27" s="947">
        <v>31</v>
      </c>
      <c r="Q27" s="949" t="s">
        <v>729</v>
      </c>
    </row>
    <row r="28" spans="1:17" s="244" customFormat="1" ht="21.95" customHeight="1">
      <c r="A28" s="688" t="s">
        <v>1006</v>
      </c>
      <c r="B28" s="854">
        <v>7030</v>
      </c>
      <c r="C28" s="855">
        <v>3890</v>
      </c>
      <c r="D28" s="1">
        <f t="shared" si="1"/>
        <v>3999</v>
      </c>
      <c r="E28" s="946">
        <v>1259</v>
      </c>
      <c r="F28" s="946">
        <v>720</v>
      </c>
      <c r="G28" s="1">
        <v>688</v>
      </c>
      <c r="H28" s="947">
        <v>571</v>
      </c>
      <c r="I28" s="948">
        <v>450</v>
      </c>
      <c r="J28" s="947">
        <v>29</v>
      </c>
      <c r="K28" s="947">
        <v>282</v>
      </c>
      <c r="L28" s="1">
        <f t="shared" si="2"/>
        <v>3999</v>
      </c>
      <c r="M28" s="947">
        <v>2</v>
      </c>
      <c r="N28" s="947">
        <v>129</v>
      </c>
      <c r="O28" s="947">
        <v>3817</v>
      </c>
      <c r="P28" s="947">
        <v>51</v>
      </c>
      <c r="Q28" s="949" t="s">
        <v>727</v>
      </c>
    </row>
    <row r="29" spans="1:17" s="244" customFormat="1" ht="21.95" customHeight="1">
      <c r="A29" s="688" t="s">
        <v>1007</v>
      </c>
      <c r="B29" s="854">
        <v>6123</v>
      </c>
      <c r="C29" s="855">
        <v>3408</v>
      </c>
      <c r="D29" s="1">
        <f t="shared" si="1"/>
        <v>3471</v>
      </c>
      <c r="E29" s="946">
        <v>1205</v>
      </c>
      <c r="F29" s="946">
        <v>765</v>
      </c>
      <c r="G29" s="1">
        <v>384</v>
      </c>
      <c r="H29" s="947">
        <v>316</v>
      </c>
      <c r="I29" s="948">
        <v>488</v>
      </c>
      <c r="J29" s="947">
        <v>22</v>
      </c>
      <c r="K29" s="947">
        <v>291</v>
      </c>
      <c r="L29" s="1">
        <f t="shared" si="2"/>
        <v>3471</v>
      </c>
      <c r="M29" s="947">
        <v>1</v>
      </c>
      <c r="N29" s="947">
        <v>825</v>
      </c>
      <c r="O29" s="947">
        <v>2618</v>
      </c>
      <c r="P29" s="947">
        <v>27</v>
      </c>
      <c r="Q29" s="949" t="s">
        <v>731</v>
      </c>
    </row>
    <row r="30" spans="1:17" s="244" customFormat="1" ht="21.95" customHeight="1">
      <c r="A30" s="688" t="s">
        <v>1148</v>
      </c>
      <c r="B30" s="854">
        <v>4490</v>
      </c>
      <c r="C30" s="855">
        <v>2264</v>
      </c>
      <c r="D30" s="1">
        <f t="shared" si="1"/>
        <v>2324</v>
      </c>
      <c r="E30" s="946">
        <v>893</v>
      </c>
      <c r="F30" s="946">
        <v>510</v>
      </c>
      <c r="G30" s="1">
        <v>99</v>
      </c>
      <c r="H30" s="947">
        <v>330</v>
      </c>
      <c r="I30" s="948">
        <v>299</v>
      </c>
      <c r="J30" s="947">
        <v>18</v>
      </c>
      <c r="K30" s="947">
        <v>175</v>
      </c>
      <c r="L30" s="1">
        <f t="shared" si="2"/>
        <v>2324</v>
      </c>
      <c r="M30" s="947">
        <v>10</v>
      </c>
      <c r="N30" s="947">
        <v>535</v>
      </c>
      <c r="O30" s="947">
        <v>1753</v>
      </c>
      <c r="P30" s="947">
        <v>26</v>
      </c>
      <c r="Q30" s="949" t="s">
        <v>100</v>
      </c>
    </row>
    <row r="31" spans="1:17" s="244" customFormat="1" ht="21.95" customHeight="1">
      <c r="A31" s="688" t="s">
        <v>1150</v>
      </c>
      <c r="B31" s="854">
        <v>3472</v>
      </c>
      <c r="C31" s="855">
        <v>2212</v>
      </c>
      <c r="D31" s="1">
        <f t="shared" si="1"/>
        <v>2265</v>
      </c>
      <c r="E31" s="946">
        <v>777</v>
      </c>
      <c r="F31" s="946">
        <v>451</v>
      </c>
      <c r="G31" s="1">
        <v>304</v>
      </c>
      <c r="H31" s="947">
        <v>291</v>
      </c>
      <c r="I31" s="948">
        <v>270</v>
      </c>
      <c r="J31" s="947">
        <v>22</v>
      </c>
      <c r="K31" s="947">
        <v>150</v>
      </c>
      <c r="L31" s="1">
        <f t="shared" si="2"/>
        <v>2265</v>
      </c>
      <c r="M31" s="947">
        <v>3</v>
      </c>
      <c r="N31" s="947">
        <v>844</v>
      </c>
      <c r="O31" s="947">
        <v>1382</v>
      </c>
      <c r="P31" s="947">
        <v>36</v>
      </c>
      <c r="Q31" s="949" t="s">
        <v>105</v>
      </c>
    </row>
    <row r="32" spans="1:17" s="244" customFormat="1" ht="21.95" customHeight="1">
      <c r="A32" s="688" t="s">
        <v>1332</v>
      </c>
      <c r="B32" s="854">
        <v>3961</v>
      </c>
      <c r="C32" s="855">
        <v>2185</v>
      </c>
      <c r="D32" s="1">
        <f t="shared" si="1"/>
        <v>2215</v>
      </c>
      <c r="E32" s="946">
        <v>752</v>
      </c>
      <c r="F32" s="946">
        <v>356</v>
      </c>
      <c r="G32" s="1">
        <v>392</v>
      </c>
      <c r="H32" s="947">
        <v>251</v>
      </c>
      <c r="I32" s="948">
        <v>264</v>
      </c>
      <c r="J32" s="947">
        <v>8</v>
      </c>
      <c r="K32" s="947">
        <v>192</v>
      </c>
      <c r="L32" s="1">
        <f t="shared" si="2"/>
        <v>2215</v>
      </c>
      <c r="M32" s="947">
        <v>3</v>
      </c>
      <c r="N32" s="947">
        <v>878</v>
      </c>
      <c r="O32" s="947">
        <v>1322</v>
      </c>
      <c r="P32" s="947">
        <v>12</v>
      </c>
      <c r="Q32" s="949" t="s">
        <v>1333</v>
      </c>
    </row>
    <row r="33" spans="1:17" s="244" customFormat="1" ht="21.95" customHeight="1">
      <c r="A33" s="688" t="s">
        <v>1329</v>
      </c>
      <c r="B33" s="854">
        <v>4797</v>
      </c>
      <c r="C33" s="855">
        <v>1738</v>
      </c>
      <c r="D33" s="1">
        <f t="shared" si="1"/>
        <v>1778</v>
      </c>
      <c r="E33" s="946">
        <v>581</v>
      </c>
      <c r="F33" s="946">
        <v>335</v>
      </c>
      <c r="G33" s="1">
        <v>346</v>
      </c>
      <c r="H33" s="947">
        <v>146</v>
      </c>
      <c r="I33" s="948">
        <v>196</v>
      </c>
      <c r="J33" s="947">
        <v>13</v>
      </c>
      <c r="K33" s="947">
        <v>161</v>
      </c>
      <c r="L33" s="1">
        <f t="shared" si="2"/>
        <v>1778</v>
      </c>
      <c r="M33" s="947">
        <v>150</v>
      </c>
      <c r="N33" s="947">
        <v>1289</v>
      </c>
      <c r="O33" s="947">
        <v>247</v>
      </c>
      <c r="P33" s="947">
        <v>92</v>
      </c>
      <c r="Q33" s="949" t="s">
        <v>715</v>
      </c>
    </row>
    <row r="34" spans="1:17" s="244" customFormat="1" ht="21.95" customHeight="1">
      <c r="A34" s="688" t="s">
        <v>1334</v>
      </c>
      <c r="B34" s="854">
        <v>70</v>
      </c>
      <c r="C34" s="855">
        <v>36</v>
      </c>
      <c r="D34" s="1">
        <f t="shared" si="1"/>
        <v>36</v>
      </c>
      <c r="E34" s="946">
        <v>5</v>
      </c>
      <c r="F34" s="946">
        <v>2</v>
      </c>
      <c r="G34" s="1">
        <v>5</v>
      </c>
      <c r="H34" s="947">
        <v>6</v>
      </c>
      <c r="I34" s="948">
        <v>2</v>
      </c>
      <c r="J34" s="947">
        <v>1</v>
      </c>
      <c r="K34" s="947">
        <v>15</v>
      </c>
      <c r="L34" s="1">
        <f t="shared" si="2"/>
        <v>36</v>
      </c>
      <c r="M34" s="947">
        <v>0</v>
      </c>
      <c r="N34" s="947">
        <v>0</v>
      </c>
      <c r="O34" s="947">
        <v>36</v>
      </c>
      <c r="P34" s="947">
        <v>0</v>
      </c>
      <c r="Q34" s="950" t="s">
        <v>1335</v>
      </c>
    </row>
    <row r="35" spans="1:17" s="244" customFormat="1" ht="18" customHeight="1">
      <c r="A35" s="743"/>
      <c r="B35" s="854"/>
      <c r="C35" s="855"/>
      <c r="D35" s="863"/>
      <c r="E35" s="868"/>
      <c r="F35" s="868"/>
      <c r="G35" s="863"/>
      <c r="H35" s="857"/>
      <c r="I35" s="857"/>
      <c r="J35" s="857"/>
      <c r="K35" s="857"/>
      <c r="L35" s="863"/>
      <c r="M35" s="857"/>
      <c r="N35" s="857"/>
      <c r="O35" s="857"/>
      <c r="P35" s="857"/>
      <c r="Q35" s="745"/>
    </row>
    <row r="36" spans="1:17" s="243" customFormat="1" ht="6" customHeight="1">
      <c r="A36" s="934"/>
      <c r="B36" s="663"/>
      <c r="C36" s="870"/>
      <c r="D36" s="870"/>
      <c r="E36" s="870"/>
      <c r="F36" s="870"/>
      <c r="G36" s="870"/>
      <c r="H36" s="870"/>
      <c r="I36" s="870"/>
      <c r="J36" s="870"/>
      <c r="K36" s="870"/>
      <c r="L36" s="870"/>
      <c r="M36" s="870"/>
      <c r="N36" s="870"/>
      <c r="O36" s="870"/>
      <c r="P36" s="664"/>
      <c r="Q36" s="84"/>
    </row>
    <row r="37" spans="1:17" s="860" customFormat="1" ht="15" customHeight="1">
      <c r="A37" s="547" t="s">
        <v>975</v>
      </c>
      <c r="B37" s="196"/>
      <c r="C37" s="196"/>
      <c r="D37" s="18"/>
      <c r="E37" s="196"/>
      <c r="F37" s="196"/>
      <c r="G37" s="196"/>
      <c r="H37" s="196"/>
      <c r="I37" s="196"/>
      <c r="J37" s="196"/>
      <c r="K37" s="196"/>
      <c r="L37" s="649"/>
      <c r="M37" s="649"/>
      <c r="N37" s="18"/>
      <c r="O37" s="18"/>
      <c r="P37" s="18"/>
      <c r="Q37" s="941" t="s">
        <v>974</v>
      </c>
    </row>
    <row r="38" spans="1:17" s="243" customFormat="1" ht="12.75"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6"/>
    </row>
    <row r="39" spans="1:17" s="244" customFormat="1" ht="12.75">
      <c r="A39" s="77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37"/>
    </row>
  </sheetData>
  <phoneticPr fontId="66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2.140625" style="265" customWidth="1"/>
    <col min="2" max="2" width="14.42578125" style="265" customWidth="1"/>
    <col min="3" max="3" width="12.5703125" style="265" customWidth="1"/>
    <col min="4" max="4" width="14" style="265" customWidth="1"/>
    <col min="5" max="5" width="13.7109375" style="265" customWidth="1"/>
    <col min="6" max="6" width="12.7109375" style="265" customWidth="1"/>
    <col min="7" max="7" width="13.7109375" style="265" customWidth="1"/>
    <col min="8" max="8" width="13.28515625" style="265" customWidth="1"/>
    <col min="9" max="14" width="10.5703125" style="265" customWidth="1"/>
    <col min="15" max="15" width="10.28515625" style="265" customWidth="1"/>
    <col min="16" max="17" width="9.28515625" style="265" customWidth="1"/>
    <col min="18" max="18" width="14.28515625" style="265" customWidth="1"/>
    <col min="19" max="16384" width="9.140625" style="265"/>
  </cols>
  <sheetData>
    <row r="1" spans="1:20" s="110" customFormat="1" ht="24.95" customHeight="1">
      <c r="A1" s="110" t="s">
        <v>778</v>
      </c>
      <c r="B1" s="665"/>
      <c r="C1" s="109"/>
      <c r="R1" s="666" t="s">
        <v>779</v>
      </c>
    </row>
    <row r="2" spans="1:20" s="111" customFormat="1" ht="24.95" customHeight="1">
      <c r="A2" s="667" t="s">
        <v>1299</v>
      </c>
      <c r="B2" s="667"/>
      <c r="C2" s="668"/>
      <c r="D2" s="667"/>
      <c r="E2" s="668"/>
      <c r="F2" s="668"/>
      <c r="G2" s="668"/>
      <c r="H2" s="669"/>
      <c r="I2" s="670" t="s">
        <v>572</v>
      </c>
      <c r="J2" s="671"/>
      <c r="K2" s="671"/>
      <c r="L2" s="671"/>
      <c r="M2" s="671"/>
      <c r="N2" s="671"/>
      <c r="O2" s="671"/>
      <c r="P2" s="671"/>
      <c r="Q2" s="671"/>
      <c r="R2" s="671"/>
    </row>
    <row r="3" spans="1:20" s="112" customFormat="1" ht="23.1" customHeight="1">
      <c r="A3" s="672"/>
      <c r="B3" s="673"/>
      <c r="C3" s="673"/>
      <c r="D3" s="673"/>
      <c r="E3" s="673"/>
      <c r="F3" s="673"/>
      <c r="G3" s="673"/>
      <c r="H3" s="674"/>
      <c r="I3" s="673"/>
      <c r="J3" s="673"/>
      <c r="K3" s="673"/>
      <c r="L3" s="673"/>
      <c r="M3" s="673"/>
      <c r="N3" s="673"/>
      <c r="O3" s="673"/>
      <c r="P3" s="673"/>
      <c r="Q3" s="673"/>
      <c r="R3" s="673"/>
    </row>
    <row r="4" spans="1:20" s="113" customFormat="1" ht="15" customHeight="1" thickBot="1">
      <c r="A4" s="113" t="s">
        <v>968</v>
      </c>
      <c r="R4" s="639" t="s">
        <v>969</v>
      </c>
    </row>
    <row r="5" spans="1:20" ht="15.95" customHeight="1">
      <c r="A5" s="675" t="s">
        <v>421</v>
      </c>
      <c r="B5" s="676" t="s">
        <v>933</v>
      </c>
      <c r="C5" s="677"/>
      <c r="D5" s="677"/>
      <c r="E5" s="677"/>
      <c r="F5" s="677"/>
      <c r="G5" s="678"/>
      <c r="H5" s="678"/>
      <c r="I5" s="679" t="s">
        <v>582</v>
      </c>
      <c r="J5" s="678"/>
      <c r="K5" s="678"/>
      <c r="L5" s="678"/>
      <c r="M5" s="678"/>
      <c r="N5" s="678"/>
      <c r="O5" s="678"/>
      <c r="P5" s="678"/>
      <c r="Q5" s="678"/>
      <c r="R5" s="680" t="s">
        <v>523</v>
      </c>
    </row>
    <row r="6" spans="1:20" ht="15.95" customHeight="1">
      <c r="A6" s="681"/>
      <c r="B6" s="682" t="s">
        <v>387</v>
      </c>
      <c r="C6" s="829" t="s">
        <v>1253</v>
      </c>
      <c r="E6" s="694" t="s">
        <v>1252</v>
      </c>
      <c r="F6" s="694"/>
      <c r="G6" s="682" t="s">
        <v>370</v>
      </c>
      <c r="H6" s="683" t="s">
        <v>932</v>
      </c>
      <c r="I6" s="684" t="s">
        <v>931</v>
      </c>
      <c r="J6" s="685"/>
      <c r="K6" s="685"/>
      <c r="L6" s="685"/>
      <c r="M6" s="685"/>
      <c r="N6" s="685"/>
      <c r="O6" s="685"/>
      <c r="P6" s="685"/>
      <c r="R6" s="686"/>
    </row>
    <row r="7" spans="1:20" ht="15.95" customHeight="1">
      <c r="A7" s="687"/>
      <c r="B7" s="688" t="s">
        <v>311</v>
      </c>
      <c r="C7" s="689"/>
      <c r="D7" s="682" t="s">
        <v>267</v>
      </c>
      <c r="E7" s="690" t="s">
        <v>177</v>
      </c>
      <c r="F7" s="682" t="s">
        <v>248</v>
      </c>
      <c r="G7" s="691" t="s">
        <v>139</v>
      </c>
      <c r="H7" s="692" t="s">
        <v>447</v>
      </c>
      <c r="J7" s="693" t="s">
        <v>310</v>
      </c>
      <c r="K7" s="693" t="s">
        <v>542</v>
      </c>
      <c r="L7" s="693" t="s">
        <v>472</v>
      </c>
      <c r="M7" s="693" t="s">
        <v>451</v>
      </c>
      <c r="N7" s="693" t="s">
        <v>197</v>
      </c>
      <c r="O7" s="693" t="s">
        <v>498</v>
      </c>
      <c r="P7" s="693" t="s">
        <v>493</v>
      </c>
      <c r="Q7" s="690" t="s">
        <v>248</v>
      </c>
      <c r="R7" s="686"/>
    </row>
    <row r="8" spans="1:20" ht="15.95" customHeight="1">
      <c r="A8" s="687"/>
      <c r="B8" s="694" t="s">
        <v>522</v>
      </c>
      <c r="C8" s="695"/>
      <c r="D8" s="693" t="s">
        <v>213</v>
      </c>
      <c r="E8" s="693" t="s">
        <v>231</v>
      </c>
      <c r="F8" s="693"/>
      <c r="G8" s="696" t="s">
        <v>632</v>
      </c>
      <c r="H8" s="692" t="s">
        <v>438</v>
      </c>
      <c r="J8" s="695"/>
      <c r="K8" s="695"/>
      <c r="L8" s="695"/>
      <c r="M8" s="695"/>
      <c r="N8" s="695"/>
      <c r="O8" s="695"/>
      <c r="P8" s="696" t="s">
        <v>619</v>
      </c>
      <c r="Q8" s="697"/>
      <c r="R8" s="686"/>
    </row>
    <row r="9" spans="1:20" ht="15.95" customHeight="1">
      <c r="A9" s="698" t="s">
        <v>457</v>
      </c>
      <c r="B9" s="699" t="s">
        <v>666</v>
      </c>
      <c r="C9" s="700"/>
      <c r="D9" s="700" t="s">
        <v>353</v>
      </c>
      <c r="E9" s="700" t="s">
        <v>47</v>
      </c>
      <c r="F9" s="699" t="s">
        <v>530</v>
      </c>
      <c r="G9" s="700" t="s">
        <v>500</v>
      </c>
      <c r="H9" s="701" t="s">
        <v>622</v>
      </c>
      <c r="I9" s="699"/>
      <c r="J9" s="699" t="s">
        <v>565</v>
      </c>
      <c r="K9" s="699" t="s">
        <v>424</v>
      </c>
      <c r="L9" s="699" t="s">
        <v>363</v>
      </c>
      <c r="M9" s="699" t="s">
        <v>626</v>
      </c>
      <c r="N9" s="700" t="s">
        <v>652</v>
      </c>
      <c r="O9" s="699" t="s">
        <v>1040</v>
      </c>
      <c r="P9" s="700" t="s">
        <v>354</v>
      </c>
      <c r="Q9" s="702" t="s">
        <v>530</v>
      </c>
      <c r="R9" s="701" t="s">
        <v>55</v>
      </c>
    </row>
    <row r="10" spans="1:20" ht="17.25" customHeight="1">
      <c r="A10" s="703">
        <v>2016</v>
      </c>
      <c r="B10" s="704">
        <v>38077</v>
      </c>
      <c r="C10" s="858">
        <v>31242</v>
      </c>
      <c r="D10" s="858">
        <v>4973</v>
      </c>
      <c r="E10" s="858">
        <v>23299</v>
      </c>
      <c r="F10" s="705">
        <v>2970</v>
      </c>
      <c r="G10" s="705">
        <v>4926</v>
      </c>
      <c r="H10" s="705">
        <v>6835</v>
      </c>
      <c r="I10" s="868">
        <v>5128</v>
      </c>
      <c r="J10" s="868">
        <v>78</v>
      </c>
      <c r="K10" s="868">
        <v>2172</v>
      </c>
      <c r="L10" s="868">
        <v>158</v>
      </c>
      <c r="M10" s="868">
        <v>107</v>
      </c>
      <c r="N10" s="868">
        <v>799</v>
      </c>
      <c r="O10" s="868">
        <v>304</v>
      </c>
      <c r="P10" s="868">
        <v>281</v>
      </c>
      <c r="Q10" s="868">
        <v>1229</v>
      </c>
      <c r="R10" s="706">
        <v>2016</v>
      </c>
    </row>
    <row r="11" spans="1:20" ht="17.25" customHeight="1">
      <c r="A11" s="703">
        <v>2017</v>
      </c>
      <c r="B11" s="704">
        <v>37625</v>
      </c>
      <c r="C11" s="858">
        <v>31735</v>
      </c>
      <c r="D11" s="858">
        <v>4873</v>
      </c>
      <c r="E11" s="858">
        <v>14692</v>
      </c>
      <c r="F11" s="858">
        <v>12170</v>
      </c>
      <c r="G11" s="858">
        <v>4717</v>
      </c>
      <c r="H11" s="858">
        <v>5890</v>
      </c>
      <c r="I11" s="868">
        <v>4717</v>
      </c>
      <c r="J11" s="868">
        <v>50</v>
      </c>
      <c r="K11" s="868">
        <v>2551</v>
      </c>
      <c r="L11" s="868">
        <v>93</v>
      </c>
      <c r="M11" s="868">
        <v>60</v>
      </c>
      <c r="N11" s="868">
        <v>454</v>
      </c>
      <c r="O11" s="868">
        <v>110</v>
      </c>
      <c r="P11" s="868">
        <v>273</v>
      </c>
      <c r="Q11" s="869">
        <v>1126</v>
      </c>
      <c r="R11" s="706">
        <v>2017</v>
      </c>
    </row>
    <row r="12" spans="1:20" ht="17.25" customHeight="1">
      <c r="A12" s="703">
        <v>2018</v>
      </c>
      <c r="B12" s="704">
        <v>38020</v>
      </c>
      <c r="C12" s="858">
        <v>30977</v>
      </c>
      <c r="D12" s="858">
        <v>4956</v>
      </c>
      <c r="E12" s="858">
        <v>13940</v>
      </c>
      <c r="F12" s="858">
        <v>12081</v>
      </c>
      <c r="G12" s="858">
        <v>4589</v>
      </c>
      <c r="H12" s="858">
        <v>7043</v>
      </c>
      <c r="I12" s="868">
        <v>4589</v>
      </c>
      <c r="J12" s="868">
        <v>58</v>
      </c>
      <c r="K12" s="868">
        <v>2174</v>
      </c>
      <c r="L12" s="868">
        <v>105</v>
      </c>
      <c r="M12" s="868">
        <v>96</v>
      </c>
      <c r="N12" s="868">
        <v>761</v>
      </c>
      <c r="O12" s="868">
        <v>234</v>
      </c>
      <c r="P12" s="868">
        <v>110</v>
      </c>
      <c r="Q12" s="869">
        <v>1051</v>
      </c>
      <c r="R12" s="706">
        <v>2018</v>
      </c>
    </row>
    <row r="13" spans="1:20" ht="17.25" customHeight="1">
      <c r="A13" s="703">
        <v>2019</v>
      </c>
      <c r="B13" s="707">
        <v>43241</v>
      </c>
      <c r="C13" s="858">
        <v>35362</v>
      </c>
      <c r="D13" s="858">
        <v>4007</v>
      </c>
      <c r="E13" s="858">
        <v>26377</v>
      </c>
      <c r="F13" s="858">
        <v>4978</v>
      </c>
      <c r="G13" s="858">
        <v>4193</v>
      </c>
      <c r="H13" s="858">
        <v>7879</v>
      </c>
      <c r="I13" s="868">
        <v>4187</v>
      </c>
      <c r="J13" s="868">
        <v>107</v>
      </c>
      <c r="K13" s="868">
        <v>1842</v>
      </c>
      <c r="L13" s="868">
        <v>94</v>
      </c>
      <c r="M13" s="868">
        <v>75</v>
      </c>
      <c r="N13" s="868">
        <v>686</v>
      </c>
      <c r="O13" s="868">
        <v>220</v>
      </c>
      <c r="P13" s="868">
        <v>82</v>
      </c>
      <c r="Q13" s="868">
        <v>1081</v>
      </c>
      <c r="R13" s="706">
        <v>2019</v>
      </c>
    </row>
    <row r="14" spans="1:20" ht="17.25" customHeight="1">
      <c r="A14" s="703">
        <v>2020</v>
      </c>
      <c r="B14" s="707">
        <v>45093</v>
      </c>
      <c r="C14" s="858">
        <v>35607</v>
      </c>
      <c r="D14" s="858">
        <v>4291</v>
      </c>
      <c r="E14" s="858">
        <v>25760</v>
      </c>
      <c r="F14" s="858">
        <v>5556</v>
      </c>
      <c r="G14" s="858">
        <v>4278</v>
      </c>
      <c r="H14" s="858">
        <v>9216</v>
      </c>
      <c r="I14" s="868">
        <v>4278</v>
      </c>
      <c r="J14" s="868">
        <v>100</v>
      </c>
      <c r="K14" s="868">
        <v>1497</v>
      </c>
      <c r="L14" s="868">
        <v>200</v>
      </c>
      <c r="M14" s="868">
        <v>73</v>
      </c>
      <c r="N14" s="868">
        <v>645</v>
      </c>
      <c r="O14" s="868">
        <v>214</v>
      </c>
      <c r="P14" s="868">
        <v>120</v>
      </c>
      <c r="Q14" s="868">
        <v>1429</v>
      </c>
      <c r="R14" s="706">
        <v>2020</v>
      </c>
    </row>
    <row r="15" spans="1:20" s="111" customFormat="1" ht="21" customHeight="1">
      <c r="A15" s="708">
        <f>A14+1</f>
        <v>2021</v>
      </c>
      <c r="B15" s="709">
        <f t="shared" ref="B15:Q15" si="0">SUM(B16:B34)</f>
        <v>55095</v>
      </c>
      <c r="C15" s="709">
        <f t="shared" si="0"/>
        <v>41304</v>
      </c>
      <c r="D15" s="709">
        <f t="shared" si="0"/>
        <v>3908</v>
      </c>
      <c r="E15" s="709">
        <f t="shared" si="0"/>
        <v>31991</v>
      </c>
      <c r="F15" s="709">
        <f t="shared" si="0"/>
        <v>5405</v>
      </c>
      <c r="G15" s="709">
        <f t="shared" si="0"/>
        <v>3600</v>
      </c>
      <c r="H15" s="709">
        <f t="shared" si="0"/>
        <v>13791</v>
      </c>
      <c r="I15" s="709">
        <f t="shared" si="0"/>
        <v>3600</v>
      </c>
      <c r="J15" s="709">
        <f t="shared" si="0"/>
        <v>83</v>
      </c>
      <c r="K15" s="709">
        <f t="shared" si="0"/>
        <v>1254</v>
      </c>
      <c r="L15" s="709">
        <f t="shared" si="0"/>
        <v>90</v>
      </c>
      <c r="M15" s="709">
        <f t="shared" si="0"/>
        <v>64</v>
      </c>
      <c r="N15" s="709">
        <f t="shared" si="0"/>
        <v>592</v>
      </c>
      <c r="O15" s="709">
        <f t="shared" si="0"/>
        <v>235</v>
      </c>
      <c r="P15" s="709">
        <f t="shared" si="0"/>
        <v>160</v>
      </c>
      <c r="Q15" s="951">
        <f t="shared" si="0"/>
        <v>1122</v>
      </c>
      <c r="R15" s="710">
        <f>R14+1</f>
        <v>2021</v>
      </c>
    </row>
    <row r="16" spans="1:20" s="114" customFormat="1" ht="21.95" customHeight="1">
      <c r="A16" s="688" t="s">
        <v>497</v>
      </c>
      <c r="B16" s="952">
        <f>SUM(C16,H16)</f>
        <v>5578</v>
      </c>
      <c r="C16" s="953">
        <f>SUM(D16:F16)</f>
        <v>4415</v>
      </c>
      <c r="D16" s="954">
        <v>507</v>
      </c>
      <c r="E16" s="954">
        <v>3361</v>
      </c>
      <c r="F16" s="858">
        <v>547</v>
      </c>
      <c r="G16" s="954">
        <v>484</v>
      </c>
      <c r="H16" s="954">
        <v>1163</v>
      </c>
      <c r="I16" s="868">
        <f>SUM(J16:Q16)</f>
        <v>484</v>
      </c>
      <c r="J16" s="954">
        <v>9</v>
      </c>
      <c r="K16" s="954">
        <v>131</v>
      </c>
      <c r="L16" s="954">
        <v>25</v>
      </c>
      <c r="M16" s="954">
        <v>5</v>
      </c>
      <c r="N16" s="954">
        <v>67</v>
      </c>
      <c r="O16" s="954">
        <v>9</v>
      </c>
      <c r="P16" s="954">
        <v>7</v>
      </c>
      <c r="Q16" s="869">
        <v>231</v>
      </c>
      <c r="R16" s="712" t="s">
        <v>717</v>
      </c>
      <c r="T16" s="207"/>
    </row>
    <row r="17" spans="1:20" s="114" customFormat="1" ht="21.95" customHeight="1">
      <c r="A17" s="688" t="s">
        <v>331</v>
      </c>
      <c r="B17" s="952">
        <f t="shared" ref="B17:B34" si="1">SUM(C17,H17)</f>
        <v>6503</v>
      </c>
      <c r="C17" s="953">
        <f t="shared" ref="C17:C34" si="2">SUM(D17:F17)</f>
        <v>5156</v>
      </c>
      <c r="D17" s="954">
        <v>504</v>
      </c>
      <c r="E17" s="954">
        <v>3891</v>
      </c>
      <c r="F17" s="858">
        <v>761</v>
      </c>
      <c r="G17" s="954">
        <v>377</v>
      </c>
      <c r="H17" s="954">
        <v>1347</v>
      </c>
      <c r="I17" s="868">
        <f t="shared" ref="I17:I34" si="3">SUM(J17:Q17)</f>
        <v>377</v>
      </c>
      <c r="J17" s="954">
        <v>11</v>
      </c>
      <c r="K17" s="954">
        <v>69</v>
      </c>
      <c r="L17" s="954">
        <v>14</v>
      </c>
      <c r="M17" s="954">
        <v>10</v>
      </c>
      <c r="N17" s="954">
        <v>83</v>
      </c>
      <c r="O17" s="954">
        <v>17</v>
      </c>
      <c r="P17" s="954">
        <v>10</v>
      </c>
      <c r="Q17" s="869">
        <v>163</v>
      </c>
      <c r="R17" s="712" t="s">
        <v>725</v>
      </c>
      <c r="T17" s="207"/>
    </row>
    <row r="18" spans="1:20" s="114" customFormat="1" ht="21.95" customHeight="1">
      <c r="A18" s="688" t="s">
        <v>411</v>
      </c>
      <c r="B18" s="952">
        <f t="shared" si="1"/>
        <v>6349</v>
      </c>
      <c r="C18" s="953">
        <f t="shared" si="2"/>
        <v>4888</v>
      </c>
      <c r="D18" s="954">
        <v>489</v>
      </c>
      <c r="E18" s="954">
        <v>3761</v>
      </c>
      <c r="F18" s="858">
        <v>638</v>
      </c>
      <c r="G18" s="954">
        <v>449</v>
      </c>
      <c r="H18" s="954">
        <v>1461</v>
      </c>
      <c r="I18" s="868">
        <f t="shared" si="3"/>
        <v>449</v>
      </c>
      <c r="J18" s="954">
        <v>18</v>
      </c>
      <c r="K18" s="954">
        <v>169</v>
      </c>
      <c r="L18" s="954">
        <v>10</v>
      </c>
      <c r="M18" s="954">
        <v>4</v>
      </c>
      <c r="N18" s="954">
        <v>56</v>
      </c>
      <c r="O18" s="954">
        <v>51</v>
      </c>
      <c r="P18" s="954">
        <v>16</v>
      </c>
      <c r="Q18" s="869">
        <v>125</v>
      </c>
      <c r="R18" s="712" t="s">
        <v>726</v>
      </c>
      <c r="T18" s="207"/>
    </row>
    <row r="19" spans="1:20" s="114" customFormat="1" ht="21.95" customHeight="1">
      <c r="A19" s="688" t="s">
        <v>299</v>
      </c>
      <c r="B19" s="952">
        <f t="shared" si="1"/>
        <v>3668</v>
      </c>
      <c r="C19" s="953">
        <f t="shared" si="2"/>
        <v>2492</v>
      </c>
      <c r="D19" s="954">
        <v>220</v>
      </c>
      <c r="E19" s="954">
        <v>2049</v>
      </c>
      <c r="F19" s="858">
        <v>223</v>
      </c>
      <c r="G19" s="954">
        <v>243</v>
      </c>
      <c r="H19" s="954">
        <v>1176</v>
      </c>
      <c r="I19" s="868">
        <f t="shared" si="3"/>
        <v>243</v>
      </c>
      <c r="J19" s="954">
        <v>20</v>
      </c>
      <c r="K19" s="954">
        <v>74</v>
      </c>
      <c r="L19" s="954">
        <v>4</v>
      </c>
      <c r="M19" s="954">
        <v>1</v>
      </c>
      <c r="N19" s="954">
        <v>66</v>
      </c>
      <c r="O19" s="954">
        <v>5</v>
      </c>
      <c r="P19" s="954">
        <v>7</v>
      </c>
      <c r="Q19" s="869">
        <v>66</v>
      </c>
      <c r="R19" s="712" t="s">
        <v>521</v>
      </c>
      <c r="T19" s="207"/>
    </row>
    <row r="20" spans="1:20" s="114" customFormat="1" ht="21.95" customHeight="1">
      <c r="A20" s="688" t="s">
        <v>432</v>
      </c>
      <c r="B20" s="952">
        <f t="shared" si="1"/>
        <v>3564</v>
      </c>
      <c r="C20" s="953">
        <f t="shared" si="2"/>
        <v>2243</v>
      </c>
      <c r="D20" s="954">
        <v>255</v>
      </c>
      <c r="E20" s="954">
        <v>1768</v>
      </c>
      <c r="F20" s="858">
        <v>220</v>
      </c>
      <c r="G20" s="954">
        <v>257</v>
      </c>
      <c r="H20" s="954">
        <v>1321</v>
      </c>
      <c r="I20" s="868">
        <f t="shared" si="3"/>
        <v>257</v>
      </c>
      <c r="J20" s="954">
        <v>3</v>
      </c>
      <c r="K20" s="954">
        <v>79</v>
      </c>
      <c r="L20" s="954">
        <v>3</v>
      </c>
      <c r="M20" s="954">
        <v>4</v>
      </c>
      <c r="N20" s="954">
        <v>63</v>
      </c>
      <c r="O20" s="954">
        <v>8</v>
      </c>
      <c r="P20" s="954">
        <v>15</v>
      </c>
      <c r="Q20" s="869">
        <v>82</v>
      </c>
      <c r="R20" s="712" t="s">
        <v>73</v>
      </c>
      <c r="T20" s="207"/>
    </row>
    <row r="21" spans="1:20" s="114" customFormat="1" ht="21.95" customHeight="1">
      <c r="A21" s="688" t="s">
        <v>360</v>
      </c>
      <c r="B21" s="952">
        <f t="shared" si="1"/>
        <v>3663</v>
      </c>
      <c r="C21" s="953">
        <f t="shared" si="2"/>
        <v>2916</v>
      </c>
      <c r="D21" s="954">
        <v>235</v>
      </c>
      <c r="E21" s="954">
        <v>2304</v>
      </c>
      <c r="F21" s="858">
        <v>377</v>
      </c>
      <c r="G21" s="954">
        <v>213</v>
      </c>
      <c r="H21" s="954">
        <v>747</v>
      </c>
      <c r="I21" s="868">
        <f t="shared" si="3"/>
        <v>213</v>
      </c>
      <c r="J21" s="954">
        <v>1</v>
      </c>
      <c r="K21" s="954">
        <v>97</v>
      </c>
      <c r="L21" s="954">
        <v>3</v>
      </c>
      <c r="M21" s="954">
        <v>7</v>
      </c>
      <c r="N21" s="954">
        <v>17</v>
      </c>
      <c r="O21" s="954">
        <v>28</v>
      </c>
      <c r="P21" s="954">
        <v>5</v>
      </c>
      <c r="Q21" s="869">
        <v>55</v>
      </c>
      <c r="R21" s="712" t="s">
        <v>721</v>
      </c>
      <c r="T21" s="207"/>
    </row>
    <row r="22" spans="1:20" s="114" customFormat="1" ht="21.95" customHeight="1">
      <c r="A22" s="688" t="s">
        <v>468</v>
      </c>
      <c r="B22" s="952">
        <f t="shared" si="1"/>
        <v>2237</v>
      </c>
      <c r="C22" s="953">
        <f t="shared" si="2"/>
        <v>1816</v>
      </c>
      <c r="D22" s="954">
        <v>163</v>
      </c>
      <c r="E22" s="954">
        <v>1331</v>
      </c>
      <c r="F22" s="858">
        <v>322</v>
      </c>
      <c r="G22" s="954">
        <v>184</v>
      </c>
      <c r="H22" s="954">
        <v>421</v>
      </c>
      <c r="I22" s="868">
        <f t="shared" si="3"/>
        <v>184</v>
      </c>
      <c r="J22" s="954">
        <v>1</v>
      </c>
      <c r="K22" s="954">
        <v>79</v>
      </c>
      <c r="L22" s="954">
        <v>1</v>
      </c>
      <c r="M22" s="954">
        <v>5</v>
      </c>
      <c r="N22" s="954">
        <v>19</v>
      </c>
      <c r="O22" s="954">
        <v>12</v>
      </c>
      <c r="P22" s="954">
        <v>4</v>
      </c>
      <c r="Q22" s="869">
        <v>63</v>
      </c>
      <c r="R22" s="712" t="s">
        <v>720</v>
      </c>
      <c r="T22" s="207"/>
    </row>
    <row r="23" spans="1:20" s="114" customFormat="1" ht="21.95" customHeight="1">
      <c r="A23" s="688" t="s">
        <v>998</v>
      </c>
      <c r="B23" s="952">
        <f t="shared" si="1"/>
        <v>3054</v>
      </c>
      <c r="C23" s="953">
        <f t="shared" si="2"/>
        <v>2305</v>
      </c>
      <c r="D23" s="954">
        <v>243</v>
      </c>
      <c r="E23" s="954">
        <v>1880</v>
      </c>
      <c r="F23" s="858">
        <v>182</v>
      </c>
      <c r="G23" s="954">
        <v>213</v>
      </c>
      <c r="H23" s="954">
        <v>749</v>
      </c>
      <c r="I23" s="868">
        <f t="shared" si="3"/>
        <v>213</v>
      </c>
      <c r="J23" s="954">
        <v>1</v>
      </c>
      <c r="K23" s="954">
        <v>94</v>
      </c>
      <c r="L23" s="954">
        <v>3</v>
      </c>
      <c r="M23" s="954">
        <v>6</v>
      </c>
      <c r="N23" s="954">
        <v>23</v>
      </c>
      <c r="O23" s="954">
        <v>19</v>
      </c>
      <c r="P23" s="954">
        <v>4</v>
      </c>
      <c r="Q23" s="869">
        <v>63</v>
      </c>
      <c r="R23" s="712" t="s">
        <v>716</v>
      </c>
      <c r="T23" s="207"/>
    </row>
    <row r="24" spans="1:20" s="114" customFormat="1" ht="21.95" customHeight="1">
      <c r="A24" s="688" t="s">
        <v>999</v>
      </c>
      <c r="B24" s="952">
        <f t="shared" si="1"/>
        <v>2338</v>
      </c>
      <c r="C24" s="953">
        <f t="shared" si="2"/>
        <v>1581</v>
      </c>
      <c r="D24" s="954">
        <v>169</v>
      </c>
      <c r="E24" s="954">
        <v>1192</v>
      </c>
      <c r="F24" s="858">
        <v>220</v>
      </c>
      <c r="G24" s="954">
        <v>127</v>
      </c>
      <c r="H24" s="954">
        <v>757</v>
      </c>
      <c r="I24" s="868">
        <f t="shared" si="3"/>
        <v>127</v>
      </c>
      <c r="J24" s="955"/>
      <c r="K24" s="954">
        <v>52</v>
      </c>
      <c r="L24" s="954">
        <v>5</v>
      </c>
      <c r="M24" s="955"/>
      <c r="N24" s="954">
        <v>16</v>
      </c>
      <c r="O24" s="954">
        <v>14</v>
      </c>
      <c r="P24" s="954">
        <v>14</v>
      </c>
      <c r="Q24" s="869">
        <v>26</v>
      </c>
      <c r="R24" s="712" t="s">
        <v>718</v>
      </c>
      <c r="T24" s="207"/>
    </row>
    <row r="25" spans="1:20" s="114" customFormat="1" ht="21.95" customHeight="1">
      <c r="A25" s="688" t="s">
        <v>1001</v>
      </c>
      <c r="B25" s="952">
        <f t="shared" si="1"/>
        <v>2239</v>
      </c>
      <c r="C25" s="953">
        <f t="shared" si="2"/>
        <v>1775</v>
      </c>
      <c r="D25" s="954">
        <v>137</v>
      </c>
      <c r="E25" s="954">
        <v>1507</v>
      </c>
      <c r="F25" s="858">
        <v>131</v>
      </c>
      <c r="G25" s="954">
        <v>136</v>
      </c>
      <c r="H25" s="954">
        <v>464</v>
      </c>
      <c r="I25" s="868">
        <f t="shared" si="3"/>
        <v>136</v>
      </c>
      <c r="J25" s="955"/>
      <c r="K25" s="954">
        <v>46</v>
      </c>
      <c r="L25" s="954">
        <v>6</v>
      </c>
      <c r="M25" s="954">
        <v>3</v>
      </c>
      <c r="N25" s="954">
        <v>43</v>
      </c>
      <c r="O25" s="954">
        <v>4</v>
      </c>
      <c r="P25" s="954">
        <v>9</v>
      </c>
      <c r="Q25" s="869">
        <v>25</v>
      </c>
      <c r="R25" s="712" t="s">
        <v>65</v>
      </c>
      <c r="S25" s="712"/>
      <c r="T25" s="207"/>
    </row>
    <row r="26" spans="1:20" s="114" customFormat="1" ht="21.95" customHeight="1">
      <c r="A26" s="688" t="s">
        <v>1003</v>
      </c>
      <c r="B26" s="952">
        <f t="shared" si="1"/>
        <v>2383</v>
      </c>
      <c r="C26" s="953">
        <f t="shared" si="2"/>
        <v>1706</v>
      </c>
      <c r="D26" s="954">
        <v>163</v>
      </c>
      <c r="E26" s="954">
        <v>1380</v>
      </c>
      <c r="F26" s="858">
        <v>163</v>
      </c>
      <c r="G26" s="954">
        <v>180</v>
      </c>
      <c r="H26" s="954">
        <v>677</v>
      </c>
      <c r="I26" s="868">
        <f t="shared" si="3"/>
        <v>180</v>
      </c>
      <c r="J26" s="955"/>
      <c r="K26" s="954">
        <v>90</v>
      </c>
      <c r="L26" s="954">
        <v>1</v>
      </c>
      <c r="M26" s="954">
        <v>2</v>
      </c>
      <c r="N26" s="954">
        <v>23</v>
      </c>
      <c r="O26" s="954">
        <v>9</v>
      </c>
      <c r="P26" s="954">
        <v>8</v>
      </c>
      <c r="Q26" s="869">
        <v>47</v>
      </c>
      <c r="R26" s="712" t="s">
        <v>730</v>
      </c>
      <c r="T26" s="207"/>
    </row>
    <row r="27" spans="1:20" s="114" customFormat="1" ht="21.95" customHeight="1">
      <c r="A27" s="688" t="s">
        <v>1004</v>
      </c>
      <c r="B27" s="952">
        <f t="shared" si="1"/>
        <v>1608</v>
      </c>
      <c r="C27" s="953">
        <f t="shared" si="2"/>
        <v>1168</v>
      </c>
      <c r="D27" s="954">
        <v>100</v>
      </c>
      <c r="E27" s="954">
        <v>927</v>
      </c>
      <c r="F27" s="858">
        <v>141</v>
      </c>
      <c r="G27" s="954">
        <v>145</v>
      </c>
      <c r="H27" s="954">
        <v>440</v>
      </c>
      <c r="I27" s="868">
        <f t="shared" si="3"/>
        <v>145</v>
      </c>
      <c r="J27" s="955"/>
      <c r="K27" s="954">
        <v>46</v>
      </c>
      <c r="L27" s="954">
        <v>3</v>
      </c>
      <c r="M27" s="954">
        <v>2</v>
      </c>
      <c r="N27" s="954">
        <v>16</v>
      </c>
      <c r="O27" s="954">
        <v>8</v>
      </c>
      <c r="P27" s="954">
        <v>46</v>
      </c>
      <c r="Q27" s="869">
        <v>24</v>
      </c>
      <c r="R27" s="712" t="s">
        <v>729</v>
      </c>
      <c r="S27" s="712"/>
      <c r="T27" s="207"/>
    </row>
    <row r="28" spans="1:20" s="114" customFormat="1" ht="21.95" customHeight="1">
      <c r="A28" s="688" t="s">
        <v>1006</v>
      </c>
      <c r="B28" s="952">
        <f t="shared" si="1"/>
        <v>2323</v>
      </c>
      <c r="C28" s="953">
        <f t="shared" si="2"/>
        <v>1895</v>
      </c>
      <c r="D28" s="954">
        <v>122</v>
      </c>
      <c r="E28" s="954">
        <v>1591</v>
      </c>
      <c r="F28" s="858">
        <v>182</v>
      </c>
      <c r="G28" s="954">
        <v>82</v>
      </c>
      <c r="H28" s="954">
        <v>428</v>
      </c>
      <c r="I28" s="868">
        <f t="shared" si="3"/>
        <v>82</v>
      </c>
      <c r="J28" s="955"/>
      <c r="K28" s="954">
        <v>23</v>
      </c>
      <c r="L28" s="954">
        <v>5</v>
      </c>
      <c r="M28" s="954">
        <v>3</v>
      </c>
      <c r="N28" s="954">
        <v>20</v>
      </c>
      <c r="O28" s="955"/>
      <c r="P28" s="954">
        <v>6</v>
      </c>
      <c r="Q28" s="869">
        <v>25</v>
      </c>
      <c r="R28" s="712" t="s">
        <v>727</v>
      </c>
      <c r="T28" s="207"/>
    </row>
    <row r="29" spans="1:20" s="114" customFormat="1" ht="21.95" customHeight="1">
      <c r="A29" s="688" t="s">
        <v>1007</v>
      </c>
      <c r="B29" s="952">
        <f t="shared" si="1"/>
        <v>1722</v>
      </c>
      <c r="C29" s="953">
        <f t="shared" si="2"/>
        <v>1242</v>
      </c>
      <c r="D29" s="954">
        <v>136</v>
      </c>
      <c r="E29" s="954">
        <v>926</v>
      </c>
      <c r="F29" s="858">
        <v>180</v>
      </c>
      <c r="G29" s="954">
        <v>80</v>
      </c>
      <c r="H29" s="954">
        <v>480</v>
      </c>
      <c r="I29" s="868">
        <f t="shared" si="3"/>
        <v>80</v>
      </c>
      <c r="J29" s="954">
        <v>8</v>
      </c>
      <c r="K29" s="954">
        <v>23</v>
      </c>
      <c r="L29" s="954">
        <v>2</v>
      </c>
      <c r="M29" s="954">
        <v>2</v>
      </c>
      <c r="N29" s="954">
        <v>15</v>
      </c>
      <c r="O29" s="954">
        <v>5</v>
      </c>
      <c r="P29" s="954">
        <v>3</v>
      </c>
      <c r="Q29" s="869">
        <v>22</v>
      </c>
      <c r="R29" s="712" t="s">
        <v>731</v>
      </c>
      <c r="T29" s="207"/>
    </row>
    <row r="30" spans="1:20" s="114" customFormat="1" ht="21.95" customHeight="1">
      <c r="A30" s="688" t="s">
        <v>1148</v>
      </c>
      <c r="B30" s="952">
        <f t="shared" si="1"/>
        <v>1810</v>
      </c>
      <c r="C30" s="953">
        <f t="shared" si="2"/>
        <v>1427</v>
      </c>
      <c r="D30" s="954">
        <v>103</v>
      </c>
      <c r="E30" s="954">
        <v>1041</v>
      </c>
      <c r="F30" s="858">
        <v>283</v>
      </c>
      <c r="G30" s="954">
        <v>57</v>
      </c>
      <c r="H30" s="954">
        <v>383</v>
      </c>
      <c r="I30" s="868">
        <f t="shared" si="3"/>
        <v>57</v>
      </c>
      <c r="J30" s="954">
        <v>1</v>
      </c>
      <c r="K30" s="954">
        <v>28</v>
      </c>
      <c r="L30" s="954">
        <v>2</v>
      </c>
      <c r="M30" s="955"/>
      <c r="N30" s="954">
        <v>8</v>
      </c>
      <c r="O30" s="954">
        <v>1</v>
      </c>
      <c r="P30" s="954">
        <v>1</v>
      </c>
      <c r="Q30" s="869">
        <v>16</v>
      </c>
      <c r="R30" s="712" t="s">
        <v>100</v>
      </c>
      <c r="T30" s="207"/>
    </row>
    <row r="31" spans="1:20" s="114" customFormat="1" ht="21.95" customHeight="1">
      <c r="A31" s="688" t="s">
        <v>1150</v>
      </c>
      <c r="B31" s="952">
        <f t="shared" si="1"/>
        <v>2008</v>
      </c>
      <c r="C31" s="953">
        <f t="shared" si="2"/>
        <v>1594</v>
      </c>
      <c r="D31" s="954">
        <v>134</v>
      </c>
      <c r="E31" s="954">
        <v>1362</v>
      </c>
      <c r="F31" s="858">
        <v>98</v>
      </c>
      <c r="G31" s="954">
        <v>191</v>
      </c>
      <c r="H31" s="954">
        <v>414</v>
      </c>
      <c r="I31" s="868">
        <f t="shared" si="3"/>
        <v>191</v>
      </c>
      <c r="J31" s="954">
        <v>9</v>
      </c>
      <c r="K31" s="954">
        <v>100</v>
      </c>
      <c r="L31" s="955"/>
      <c r="M31" s="954">
        <v>4</v>
      </c>
      <c r="N31" s="954">
        <v>14</v>
      </c>
      <c r="O31" s="954">
        <v>22</v>
      </c>
      <c r="P31" s="954">
        <v>4</v>
      </c>
      <c r="Q31" s="869">
        <v>38</v>
      </c>
      <c r="R31" s="712" t="s">
        <v>105</v>
      </c>
      <c r="T31" s="207"/>
    </row>
    <row r="32" spans="1:20" s="114" customFormat="1" ht="21.95" customHeight="1">
      <c r="A32" s="688" t="s">
        <v>1332</v>
      </c>
      <c r="B32" s="952">
        <f t="shared" si="1"/>
        <v>1927</v>
      </c>
      <c r="C32" s="953">
        <f t="shared" si="2"/>
        <v>1509</v>
      </c>
      <c r="D32" s="954">
        <v>123</v>
      </c>
      <c r="E32" s="954">
        <v>1005</v>
      </c>
      <c r="F32" s="858">
        <v>381</v>
      </c>
      <c r="G32" s="954">
        <v>96</v>
      </c>
      <c r="H32" s="954">
        <v>418</v>
      </c>
      <c r="I32" s="868">
        <f t="shared" si="3"/>
        <v>96</v>
      </c>
      <c r="J32" s="955"/>
      <c r="K32" s="954">
        <v>27</v>
      </c>
      <c r="L32" s="954">
        <v>2</v>
      </c>
      <c r="M32" s="954">
        <v>4</v>
      </c>
      <c r="N32" s="954">
        <v>26</v>
      </c>
      <c r="O32" s="954">
        <v>6</v>
      </c>
      <c r="P32" s="955"/>
      <c r="Q32" s="869">
        <v>31</v>
      </c>
      <c r="R32" s="712" t="s">
        <v>1333</v>
      </c>
      <c r="T32" s="207"/>
    </row>
    <row r="33" spans="1:20" s="114" customFormat="1" ht="21.95" customHeight="1">
      <c r="A33" s="688" t="s">
        <v>1329</v>
      </c>
      <c r="B33" s="952">
        <f t="shared" si="1"/>
        <v>1240</v>
      </c>
      <c r="C33" s="953">
        <f t="shared" si="2"/>
        <v>1029</v>
      </c>
      <c r="D33" s="954">
        <v>85</v>
      </c>
      <c r="E33" s="954">
        <v>695</v>
      </c>
      <c r="F33" s="858">
        <v>249</v>
      </c>
      <c r="G33" s="954">
        <v>68</v>
      </c>
      <c r="H33" s="954">
        <v>211</v>
      </c>
      <c r="I33" s="868">
        <f t="shared" si="3"/>
        <v>68</v>
      </c>
      <c r="J33" s="954">
        <v>1</v>
      </c>
      <c r="K33" s="954">
        <v>27</v>
      </c>
      <c r="L33" s="955"/>
      <c r="M33" s="954">
        <v>1</v>
      </c>
      <c r="N33" s="954">
        <v>17</v>
      </c>
      <c r="O33" s="954">
        <v>4</v>
      </c>
      <c r="P33" s="954">
        <v>1</v>
      </c>
      <c r="Q33" s="869">
        <v>17</v>
      </c>
      <c r="R33" s="712" t="s">
        <v>715</v>
      </c>
      <c r="T33" s="207"/>
    </row>
    <row r="34" spans="1:20" s="114" customFormat="1" ht="21.95" customHeight="1">
      <c r="A34" s="711" t="s">
        <v>1334</v>
      </c>
      <c r="B34" s="952">
        <f t="shared" si="1"/>
        <v>881</v>
      </c>
      <c r="C34" s="953">
        <f t="shared" si="2"/>
        <v>147</v>
      </c>
      <c r="D34" s="858">
        <v>20</v>
      </c>
      <c r="E34" s="858">
        <v>20</v>
      </c>
      <c r="F34" s="858">
        <v>107</v>
      </c>
      <c r="G34" s="858">
        <v>18</v>
      </c>
      <c r="H34" s="858">
        <v>734</v>
      </c>
      <c r="I34" s="868">
        <f t="shared" si="3"/>
        <v>18</v>
      </c>
      <c r="J34" s="868"/>
      <c r="K34" s="868"/>
      <c r="L34" s="868">
        <v>1</v>
      </c>
      <c r="M34" s="868">
        <v>1</v>
      </c>
      <c r="N34" s="868"/>
      <c r="O34" s="868">
        <v>13</v>
      </c>
      <c r="P34" s="868"/>
      <c r="Q34" s="869">
        <v>3</v>
      </c>
      <c r="R34" s="712" t="s">
        <v>1335</v>
      </c>
      <c r="T34" s="207"/>
    </row>
    <row r="35" spans="1:20" s="111" customFormat="1" ht="6" customHeight="1">
      <c r="A35" s="714"/>
      <c r="B35" s="715"/>
      <c r="C35" s="872"/>
      <c r="D35" s="872"/>
      <c r="E35" s="872"/>
      <c r="F35" s="872"/>
      <c r="G35" s="872"/>
      <c r="H35" s="872"/>
      <c r="I35" s="872"/>
      <c r="J35" s="872"/>
      <c r="K35" s="872"/>
      <c r="L35" s="872"/>
      <c r="M35" s="872"/>
      <c r="N35" s="872"/>
      <c r="O35" s="872"/>
      <c r="P35" s="872"/>
      <c r="Q35" s="873"/>
      <c r="R35" s="716"/>
    </row>
    <row r="36" spans="1:20" s="113" customFormat="1" ht="13.5" customHeight="1">
      <c r="A36" s="717" t="s">
        <v>979</v>
      </c>
      <c r="B36" s="718"/>
      <c r="C36" s="718"/>
      <c r="D36" s="719"/>
      <c r="E36" s="718"/>
      <c r="F36" s="718"/>
      <c r="G36" s="718"/>
      <c r="H36" s="719"/>
      <c r="J36" s="720"/>
      <c r="K36" s="720"/>
      <c r="M36" s="721"/>
      <c r="N36" s="721"/>
      <c r="O36" s="721"/>
      <c r="P36" s="721"/>
      <c r="Q36" s="721"/>
      <c r="R36" s="722" t="s">
        <v>980</v>
      </c>
    </row>
    <row r="37" spans="1:20" s="860" customFormat="1" ht="13.5" customHeight="1">
      <c r="A37" s="547" t="s">
        <v>975</v>
      </c>
      <c r="B37" s="196"/>
      <c r="C37" s="196"/>
      <c r="D37" s="18"/>
      <c r="E37" s="196"/>
      <c r="F37" s="196"/>
      <c r="G37" s="196"/>
      <c r="H37" s="196"/>
      <c r="I37" s="196"/>
      <c r="J37" s="196"/>
      <c r="K37" s="196"/>
      <c r="L37" s="649"/>
      <c r="M37" s="649"/>
      <c r="N37" s="18"/>
      <c r="O37" s="18"/>
      <c r="P37" s="18"/>
      <c r="Q37" s="941"/>
      <c r="R37" s="941" t="s">
        <v>974</v>
      </c>
    </row>
    <row r="38" spans="1:20" ht="12.75"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</row>
    <row r="39" spans="1:20"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</row>
  </sheetData>
  <phoneticPr fontId="66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Q30"/>
  <sheetViews>
    <sheetView view="pageBreakPreview" topLeftCell="A16" zoomScale="85" zoomScaleNormal="100" zoomScaleSheetLayoutView="85" workbookViewId="0">
      <selection activeCell="A2" sqref="A2"/>
    </sheetView>
  </sheetViews>
  <sheetFormatPr defaultRowHeight="12"/>
  <cols>
    <col min="1" max="1" width="10.5703125" style="192" customWidth="1"/>
    <col min="2" max="7" width="16" style="192" customWidth="1"/>
    <col min="8" max="10" width="11.85546875" style="192" customWidth="1"/>
    <col min="11" max="11" width="11.85546875" style="192" hidden="1" customWidth="1"/>
    <col min="12" max="16" width="11.85546875" style="192" customWidth="1"/>
    <col min="17" max="17" width="11.7109375" style="192" customWidth="1"/>
    <col min="18" max="16384" width="9.140625" style="192"/>
  </cols>
  <sheetData>
    <row r="1" spans="1:17" s="167" customFormat="1" ht="24.95" customHeight="1">
      <c r="A1" s="167" t="s">
        <v>800</v>
      </c>
      <c r="B1" s="181"/>
      <c r="C1" s="182"/>
      <c r="Q1" s="166" t="s">
        <v>801</v>
      </c>
    </row>
    <row r="2" spans="1:17" s="184" customFormat="1" ht="24.95" customHeight="1">
      <c r="A2" s="168" t="s">
        <v>1300</v>
      </c>
      <c r="B2" s="168"/>
      <c r="C2" s="168"/>
      <c r="D2" s="168"/>
      <c r="E2" s="168"/>
      <c r="F2" s="168"/>
      <c r="G2" s="168"/>
      <c r="H2" s="549" t="s">
        <v>706</v>
      </c>
      <c r="I2" s="723"/>
      <c r="J2" s="723"/>
      <c r="K2" s="723"/>
      <c r="L2" s="723"/>
      <c r="M2" s="183"/>
      <c r="N2" s="723"/>
      <c r="O2" s="723"/>
      <c r="P2" s="723"/>
      <c r="Q2" s="183"/>
    </row>
    <row r="3" spans="1:17" s="185" customFormat="1" ht="23.1" customHeight="1">
      <c r="B3" s="724"/>
      <c r="C3" s="724"/>
      <c r="D3" s="724"/>
      <c r="E3" s="724"/>
      <c r="F3" s="724"/>
      <c r="G3" s="724"/>
      <c r="H3" s="724"/>
      <c r="I3" s="724"/>
      <c r="J3" s="724"/>
      <c r="K3" s="724"/>
      <c r="L3" s="724"/>
      <c r="M3" s="724"/>
      <c r="N3" s="724"/>
      <c r="O3" s="724"/>
      <c r="P3" s="724"/>
      <c r="Q3" s="353"/>
    </row>
    <row r="4" spans="1:17" s="170" customFormat="1" ht="15" customHeight="1" thickBot="1">
      <c r="A4" s="170" t="s">
        <v>981</v>
      </c>
      <c r="Q4" s="172" t="s">
        <v>982</v>
      </c>
    </row>
    <row r="5" spans="1:17" s="173" customFormat="1" ht="18" customHeight="1">
      <c r="A5" s="725"/>
      <c r="B5" s="1040" t="s">
        <v>531</v>
      </c>
      <c r="C5" s="997"/>
      <c r="D5" s="533" t="s">
        <v>789</v>
      </c>
      <c r="E5" s="451"/>
      <c r="F5" s="533" t="s">
        <v>790</v>
      </c>
      <c r="G5" s="534"/>
      <c r="H5" s="534" t="s">
        <v>791</v>
      </c>
      <c r="I5" s="451"/>
      <c r="J5" s="533" t="s">
        <v>792</v>
      </c>
      <c r="K5" s="534"/>
      <c r="L5" s="451"/>
      <c r="M5" s="534" t="s">
        <v>342</v>
      </c>
      <c r="N5" s="451"/>
      <c r="O5" s="533" t="s">
        <v>373</v>
      </c>
      <c r="P5" s="451"/>
      <c r="Q5" s="535"/>
    </row>
    <row r="6" spans="1:17" s="173" customFormat="1" ht="18" customHeight="1">
      <c r="A6" s="726"/>
      <c r="B6" s="727"/>
      <c r="C6" s="728"/>
      <c r="D6" s="1117"/>
      <c r="E6" s="1118"/>
      <c r="F6" s="729"/>
      <c r="G6" s="727"/>
      <c r="H6" s="727"/>
      <c r="I6" s="728"/>
      <c r="J6" s="729"/>
      <c r="K6" s="727"/>
      <c r="L6" s="728"/>
      <c r="M6" s="729" t="s">
        <v>86</v>
      </c>
      <c r="N6" s="728"/>
      <c r="O6" s="729" t="s">
        <v>59</v>
      </c>
      <c r="P6" s="728"/>
      <c r="Q6" s="174"/>
    </row>
    <row r="7" spans="1:17" s="173" customFormat="1" ht="18" customHeight="1">
      <c r="A7" s="221" t="s">
        <v>520</v>
      </c>
      <c r="B7" s="1055" t="s">
        <v>538</v>
      </c>
      <c r="C7" s="1057"/>
      <c r="D7" s="1055" t="s">
        <v>62</v>
      </c>
      <c r="E7" s="1057"/>
      <c r="F7" s="1055" t="s">
        <v>663</v>
      </c>
      <c r="G7" s="1056"/>
      <c r="H7" s="1056" t="s">
        <v>595</v>
      </c>
      <c r="I7" s="1057"/>
      <c r="J7" s="1055" t="s">
        <v>648</v>
      </c>
      <c r="K7" s="1056"/>
      <c r="L7" s="1057"/>
      <c r="M7" s="536" t="s">
        <v>677</v>
      </c>
      <c r="N7" s="537"/>
      <c r="O7" s="1055" t="s">
        <v>621</v>
      </c>
      <c r="P7" s="1057"/>
      <c r="Q7" s="538" t="s">
        <v>523</v>
      </c>
    </row>
    <row r="8" spans="1:17" s="173" customFormat="1" ht="18" customHeight="1">
      <c r="A8" s="726"/>
      <c r="B8" s="221" t="s">
        <v>227</v>
      </c>
      <c r="C8" s="221" t="s">
        <v>140</v>
      </c>
      <c r="D8" s="221" t="s">
        <v>227</v>
      </c>
      <c r="E8" s="221" t="s">
        <v>140</v>
      </c>
      <c r="F8" s="469" t="s">
        <v>227</v>
      </c>
      <c r="G8" s="208" t="s">
        <v>140</v>
      </c>
      <c r="H8" s="221" t="s">
        <v>227</v>
      </c>
      <c r="I8" s="221" t="s">
        <v>140</v>
      </c>
      <c r="J8" s="469" t="s">
        <v>227</v>
      </c>
      <c r="K8" s="221"/>
      <c r="L8" s="221" t="s">
        <v>140</v>
      </c>
      <c r="M8" s="221" t="s">
        <v>227</v>
      </c>
      <c r="N8" s="461" t="s">
        <v>140</v>
      </c>
      <c r="O8" s="221" t="s">
        <v>227</v>
      </c>
      <c r="P8" s="221" t="s">
        <v>140</v>
      </c>
      <c r="Q8" s="730"/>
    </row>
    <row r="9" spans="1:17" s="173" customFormat="1" ht="18" customHeight="1">
      <c r="A9" s="731"/>
      <c r="B9" s="189" t="s">
        <v>317</v>
      </c>
      <c r="C9" s="189" t="s">
        <v>1043</v>
      </c>
      <c r="D9" s="189" t="s">
        <v>317</v>
      </c>
      <c r="E9" s="189" t="s">
        <v>1043</v>
      </c>
      <c r="F9" s="189" t="s">
        <v>317</v>
      </c>
      <c r="G9" s="190" t="s">
        <v>1043</v>
      </c>
      <c r="H9" s="189" t="s">
        <v>317</v>
      </c>
      <c r="I9" s="189" t="s">
        <v>1043</v>
      </c>
      <c r="J9" s="189" t="s">
        <v>317</v>
      </c>
      <c r="K9" s="189"/>
      <c r="L9" s="189" t="s">
        <v>1043</v>
      </c>
      <c r="M9" s="189" t="s">
        <v>317</v>
      </c>
      <c r="N9" s="189" t="s">
        <v>1043</v>
      </c>
      <c r="O9" s="189" t="s">
        <v>317</v>
      </c>
      <c r="P9" s="189" t="s">
        <v>1043</v>
      </c>
      <c r="Q9" s="357"/>
    </row>
    <row r="10" spans="1:17" s="272" customFormat="1" ht="36" customHeight="1">
      <c r="A10" s="980">
        <v>2016</v>
      </c>
      <c r="B10" s="818">
        <v>13744</v>
      </c>
      <c r="C10" s="819">
        <v>17227</v>
      </c>
      <c r="D10" s="819">
        <v>2454</v>
      </c>
      <c r="E10" s="819">
        <v>110</v>
      </c>
      <c r="F10" s="819">
        <v>23</v>
      </c>
      <c r="G10" s="819">
        <v>1</v>
      </c>
      <c r="H10" s="819">
        <v>8</v>
      </c>
      <c r="I10" s="819">
        <v>12</v>
      </c>
      <c r="J10" s="819">
        <v>0</v>
      </c>
      <c r="K10" s="819"/>
      <c r="L10" s="819">
        <v>0</v>
      </c>
      <c r="M10" s="819">
        <v>9558</v>
      </c>
      <c r="N10" s="819">
        <v>15958</v>
      </c>
      <c r="O10" s="819">
        <v>5</v>
      </c>
      <c r="P10" s="820">
        <v>0</v>
      </c>
      <c r="Q10" s="979">
        <v>2016</v>
      </c>
    </row>
    <row r="11" spans="1:17" s="272" customFormat="1" ht="36" customHeight="1">
      <c r="A11" s="980">
        <v>2017</v>
      </c>
      <c r="B11" s="821">
        <v>14694</v>
      </c>
      <c r="C11" s="738">
        <v>17631</v>
      </c>
      <c r="D11" s="738">
        <v>2963</v>
      </c>
      <c r="E11" s="738">
        <v>118</v>
      </c>
      <c r="F11" s="738">
        <v>33</v>
      </c>
      <c r="G11" s="738">
        <v>3</v>
      </c>
      <c r="H11" s="738">
        <v>1</v>
      </c>
      <c r="I11" s="738">
        <v>0</v>
      </c>
      <c r="J11" s="738">
        <v>0</v>
      </c>
      <c r="K11" s="738"/>
      <c r="L11" s="738">
        <v>0</v>
      </c>
      <c r="M11" s="738">
        <v>9833</v>
      </c>
      <c r="N11" s="738">
        <v>16176</v>
      </c>
      <c r="O11" s="738">
        <v>10</v>
      </c>
      <c r="P11" s="822">
        <v>4</v>
      </c>
      <c r="Q11" s="979">
        <v>2017</v>
      </c>
    </row>
    <row r="12" spans="1:17" s="272" customFormat="1" ht="36" customHeight="1">
      <c r="A12" s="980">
        <v>2018</v>
      </c>
      <c r="B12" s="821">
        <v>14471</v>
      </c>
      <c r="C12" s="738">
        <v>17461</v>
      </c>
      <c r="D12" s="738">
        <v>2635</v>
      </c>
      <c r="E12" s="738">
        <v>98</v>
      </c>
      <c r="F12" s="738">
        <v>39</v>
      </c>
      <c r="G12" s="738">
        <v>0</v>
      </c>
      <c r="H12" s="738">
        <v>19</v>
      </c>
      <c r="I12" s="738">
        <v>11</v>
      </c>
      <c r="J12" s="738">
        <v>5</v>
      </c>
      <c r="K12" s="738"/>
      <c r="L12" s="738">
        <v>6</v>
      </c>
      <c r="M12" s="738">
        <v>9840</v>
      </c>
      <c r="N12" s="738">
        <v>16109</v>
      </c>
      <c r="O12" s="738">
        <v>10</v>
      </c>
      <c r="P12" s="822">
        <v>0</v>
      </c>
      <c r="Q12" s="979">
        <v>2018</v>
      </c>
    </row>
    <row r="13" spans="1:17" s="272" customFormat="1" ht="36" customHeight="1">
      <c r="A13" s="980">
        <v>2019</v>
      </c>
      <c r="B13" s="821">
        <v>15602</v>
      </c>
      <c r="C13" s="738">
        <v>19404</v>
      </c>
      <c r="D13" s="738">
        <v>2645</v>
      </c>
      <c r="E13" s="738">
        <v>124</v>
      </c>
      <c r="F13" s="738">
        <v>37</v>
      </c>
      <c r="G13" s="738">
        <v>0</v>
      </c>
      <c r="H13" s="738">
        <v>19</v>
      </c>
      <c r="I13" s="738">
        <v>6</v>
      </c>
      <c r="J13" s="738">
        <v>1</v>
      </c>
      <c r="K13" s="738"/>
      <c r="L13" s="738">
        <v>1</v>
      </c>
      <c r="M13" s="738">
        <v>10950</v>
      </c>
      <c r="N13" s="738">
        <v>18381</v>
      </c>
      <c r="O13" s="738">
        <v>6</v>
      </c>
      <c r="P13" s="822">
        <v>2</v>
      </c>
      <c r="Q13" s="979">
        <v>2019</v>
      </c>
    </row>
    <row r="14" spans="1:17" s="272" customFormat="1" ht="36" customHeight="1">
      <c r="A14" s="980">
        <v>2020</v>
      </c>
      <c r="B14" s="821">
        <v>14737</v>
      </c>
      <c r="C14" s="738">
        <v>16723</v>
      </c>
      <c r="D14" s="738">
        <v>2472</v>
      </c>
      <c r="E14" s="738">
        <v>120</v>
      </c>
      <c r="F14" s="738">
        <v>36</v>
      </c>
      <c r="G14" s="738">
        <v>0</v>
      </c>
      <c r="H14" s="738">
        <v>154</v>
      </c>
      <c r="I14" s="738">
        <v>12</v>
      </c>
      <c r="J14" s="738">
        <v>2</v>
      </c>
      <c r="K14" s="738"/>
      <c r="L14" s="738">
        <v>4</v>
      </c>
      <c r="M14" s="738">
        <v>9816</v>
      </c>
      <c r="N14" s="738">
        <v>15918</v>
      </c>
      <c r="O14" s="738">
        <v>18</v>
      </c>
      <c r="P14" s="822">
        <v>0</v>
      </c>
      <c r="Q14" s="979">
        <v>2020</v>
      </c>
    </row>
    <row r="15" spans="1:17" s="173" customFormat="1" ht="50.1" customHeight="1" thickBot="1">
      <c r="A15" s="203">
        <f>A14+1</f>
        <v>2021</v>
      </c>
      <c r="B15" s="732">
        <f>SUM(D15,F15,H15,J15,M15,O15,B26,D26,F26)</f>
        <v>12818</v>
      </c>
      <c r="C15" s="733">
        <f>SUM(E15,G15,I15,K15,N15,P15,C26,E26,G26,L15)</f>
        <v>14460</v>
      </c>
      <c r="D15" s="733">
        <v>2473</v>
      </c>
      <c r="E15" s="733">
        <v>86</v>
      </c>
      <c r="F15" s="733">
        <v>32</v>
      </c>
      <c r="G15" s="733">
        <v>0</v>
      </c>
      <c r="H15" s="733">
        <v>40</v>
      </c>
      <c r="I15" s="733">
        <v>12</v>
      </c>
      <c r="J15" s="733">
        <v>1</v>
      </c>
      <c r="K15" s="733"/>
      <c r="L15" s="733">
        <v>1</v>
      </c>
      <c r="M15" s="733">
        <v>8732</v>
      </c>
      <c r="N15" s="733">
        <v>13855</v>
      </c>
      <c r="O15" s="733">
        <v>5</v>
      </c>
      <c r="P15" s="734"/>
      <c r="Q15" s="608">
        <f>A15</f>
        <v>2021</v>
      </c>
    </row>
    <row r="16" spans="1:17" s="173" customFormat="1" ht="18" customHeight="1">
      <c r="A16" s="976"/>
      <c r="B16" s="533" t="s">
        <v>408</v>
      </c>
      <c r="C16" s="451"/>
      <c r="D16" s="534" t="s">
        <v>793</v>
      </c>
      <c r="E16" s="451"/>
      <c r="F16" s="533" t="s">
        <v>1041</v>
      </c>
      <c r="G16" s="534"/>
      <c r="H16" s="1053" t="s">
        <v>934</v>
      </c>
      <c r="I16" s="1041"/>
      <c r="J16" s="1041"/>
      <c r="K16" s="1041"/>
      <c r="L16" s="1041"/>
      <c r="M16" s="1042"/>
      <c r="N16" s="1107" t="s">
        <v>935</v>
      </c>
      <c r="O16" s="1108"/>
      <c r="P16" s="1109"/>
      <c r="Q16" s="735"/>
    </row>
    <row r="17" spans="1:17" s="173" customFormat="1" ht="18" customHeight="1">
      <c r="A17" s="221"/>
      <c r="B17" s="1117"/>
      <c r="C17" s="1118"/>
      <c r="D17" s="1119" t="s">
        <v>375</v>
      </c>
      <c r="E17" s="1118"/>
      <c r="F17" s="729"/>
      <c r="G17" s="727"/>
      <c r="H17" s="1104" t="s">
        <v>430</v>
      </c>
      <c r="I17" s="1104"/>
      <c r="J17" s="1104"/>
      <c r="K17" s="981"/>
      <c r="L17" s="1113" t="s">
        <v>549</v>
      </c>
      <c r="M17" s="1114"/>
      <c r="N17" s="1110"/>
      <c r="O17" s="1111"/>
      <c r="P17" s="1112"/>
      <c r="Q17" s="174"/>
    </row>
    <row r="18" spans="1:17" s="173" customFormat="1" ht="18" customHeight="1">
      <c r="A18" s="221" t="s">
        <v>520</v>
      </c>
      <c r="B18" s="1055" t="s">
        <v>440</v>
      </c>
      <c r="C18" s="1057"/>
      <c r="D18" s="1056" t="s">
        <v>677</v>
      </c>
      <c r="E18" s="1057"/>
      <c r="F18" s="1055" t="s">
        <v>530</v>
      </c>
      <c r="G18" s="1056"/>
      <c r="H18" s="1105" t="s">
        <v>1016</v>
      </c>
      <c r="I18" s="1106"/>
      <c r="J18" s="1106"/>
      <c r="K18" s="846"/>
      <c r="L18" s="1115" t="s">
        <v>502</v>
      </c>
      <c r="M18" s="1116"/>
      <c r="N18" s="1110"/>
      <c r="O18" s="1111"/>
      <c r="P18" s="1112"/>
      <c r="Q18" s="979" t="s">
        <v>523</v>
      </c>
    </row>
    <row r="19" spans="1:17" s="173" customFormat="1" ht="18" customHeight="1">
      <c r="A19" s="221"/>
      <c r="B19" s="221" t="s">
        <v>227</v>
      </c>
      <c r="C19" s="221" t="s">
        <v>140</v>
      </c>
      <c r="D19" s="221" t="s">
        <v>227</v>
      </c>
      <c r="E19" s="221" t="s">
        <v>140</v>
      </c>
      <c r="F19" s="469" t="s">
        <v>227</v>
      </c>
      <c r="G19" s="208" t="s">
        <v>140</v>
      </c>
      <c r="H19" s="726"/>
      <c r="I19" s="221" t="s">
        <v>147</v>
      </c>
      <c r="J19" s="469" t="s">
        <v>275</v>
      </c>
      <c r="K19" s="469" t="s">
        <v>1283</v>
      </c>
      <c r="L19" s="460" t="s">
        <v>263</v>
      </c>
      <c r="M19" s="460" t="s">
        <v>140</v>
      </c>
      <c r="N19" s="469"/>
      <c r="O19" s="460" t="s">
        <v>152</v>
      </c>
      <c r="P19" s="978" t="s">
        <v>199</v>
      </c>
      <c r="Q19" s="730"/>
    </row>
    <row r="20" spans="1:17" s="173" customFormat="1" ht="18" customHeight="1">
      <c r="A20" s="975"/>
      <c r="B20" s="189" t="s">
        <v>317</v>
      </c>
      <c r="C20" s="189" t="s">
        <v>1043</v>
      </c>
      <c r="D20" s="189" t="s">
        <v>317</v>
      </c>
      <c r="E20" s="189" t="s">
        <v>1043</v>
      </c>
      <c r="F20" s="189" t="s">
        <v>317</v>
      </c>
      <c r="G20" s="190" t="s">
        <v>1043</v>
      </c>
      <c r="H20" s="189"/>
      <c r="I20" s="189" t="s">
        <v>463</v>
      </c>
      <c r="J20" s="189" t="s">
        <v>320</v>
      </c>
      <c r="K20" s="189"/>
      <c r="L20" s="188" t="s">
        <v>623</v>
      </c>
      <c r="M20" s="189" t="s">
        <v>1042</v>
      </c>
      <c r="N20" s="189"/>
      <c r="O20" s="189" t="s">
        <v>596</v>
      </c>
      <c r="P20" s="189" t="s">
        <v>302</v>
      </c>
      <c r="Q20" s="977"/>
    </row>
    <row r="21" spans="1:17" s="272" customFormat="1" ht="36" customHeight="1">
      <c r="A21" s="980">
        <v>2016</v>
      </c>
      <c r="B21" s="736">
        <v>5</v>
      </c>
      <c r="C21" s="736">
        <v>0</v>
      </c>
      <c r="D21" s="736">
        <v>507</v>
      </c>
      <c r="E21" s="736">
        <v>57</v>
      </c>
      <c r="F21" s="736">
        <v>1184</v>
      </c>
      <c r="G21" s="736">
        <v>1089</v>
      </c>
      <c r="H21" s="736">
        <v>17227</v>
      </c>
      <c r="I21" s="736">
        <v>512</v>
      </c>
      <c r="J21" s="736">
        <v>16715</v>
      </c>
      <c r="K21" s="736"/>
      <c r="L21" s="736">
        <v>0</v>
      </c>
      <c r="M21" s="736">
        <v>0</v>
      </c>
      <c r="N21" s="736">
        <v>17793</v>
      </c>
      <c r="O21" s="736" t="s">
        <v>241</v>
      </c>
      <c r="P21" s="736" t="s">
        <v>241</v>
      </c>
      <c r="Q21" s="979">
        <v>2016</v>
      </c>
    </row>
    <row r="22" spans="1:17" s="173" customFormat="1" ht="29.25" customHeight="1">
      <c r="A22" s="980">
        <v>2017</v>
      </c>
      <c r="B22" s="736">
        <v>3</v>
      </c>
      <c r="C22" s="736">
        <v>7</v>
      </c>
      <c r="D22" s="736">
        <v>635</v>
      </c>
      <c r="E22" s="736">
        <v>162</v>
      </c>
      <c r="F22" s="736">
        <v>1216</v>
      </c>
      <c r="G22" s="736">
        <v>1161</v>
      </c>
      <c r="H22" s="736">
        <v>17631</v>
      </c>
      <c r="I22" s="736">
        <v>515</v>
      </c>
      <c r="J22" s="736">
        <v>17116</v>
      </c>
      <c r="K22" s="736"/>
      <c r="L22" s="736">
        <v>0</v>
      </c>
      <c r="M22" s="736">
        <v>0</v>
      </c>
      <c r="N22" s="736">
        <v>26399</v>
      </c>
      <c r="O22" s="738" t="s">
        <v>241</v>
      </c>
      <c r="P22" s="738" t="s">
        <v>241</v>
      </c>
      <c r="Q22" s="979">
        <v>2017</v>
      </c>
    </row>
    <row r="23" spans="1:17" s="273" customFormat="1" ht="31.5" customHeight="1">
      <c r="A23" s="980">
        <v>2018</v>
      </c>
      <c r="B23" s="737">
        <v>4</v>
      </c>
      <c r="C23" s="736">
        <v>0</v>
      </c>
      <c r="D23" s="736">
        <v>698</v>
      </c>
      <c r="E23" s="736">
        <v>154</v>
      </c>
      <c r="F23" s="736">
        <v>1221</v>
      </c>
      <c r="G23" s="736">
        <v>1083</v>
      </c>
      <c r="H23" s="736">
        <v>17430</v>
      </c>
      <c r="I23" s="736">
        <v>516</v>
      </c>
      <c r="J23" s="736">
        <v>16914</v>
      </c>
      <c r="K23" s="736"/>
      <c r="L23" s="736">
        <v>0</v>
      </c>
      <c r="M23" s="736">
        <v>0</v>
      </c>
      <c r="N23" s="736">
        <v>28922</v>
      </c>
      <c r="O23" s="738" t="s">
        <v>241</v>
      </c>
      <c r="P23" s="738" t="s">
        <v>241</v>
      </c>
      <c r="Q23" s="979">
        <v>2018</v>
      </c>
    </row>
    <row r="24" spans="1:17" s="273" customFormat="1" ht="31.5" customHeight="1">
      <c r="A24" s="980">
        <v>2019</v>
      </c>
      <c r="B24" s="736">
        <v>1</v>
      </c>
      <c r="C24" s="736">
        <v>0</v>
      </c>
      <c r="D24" s="736">
        <v>920</v>
      </c>
      <c r="E24" s="736">
        <v>87</v>
      </c>
      <c r="F24" s="736">
        <v>1023</v>
      </c>
      <c r="G24" s="736">
        <v>803</v>
      </c>
      <c r="H24" s="736">
        <v>19403</v>
      </c>
      <c r="I24" s="736">
        <v>448</v>
      </c>
      <c r="J24" s="736">
        <v>18955</v>
      </c>
      <c r="K24" s="736">
        <v>18</v>
      </c>
      <c r="L24" s="736">
        <v>0</v>
      </c>
      <c r="M24" s="736">
        <v>0</v>
      </c>
      <c r="N24" s="736">
        <v>27599</v>
      </c>
      <c r="O24" s="738" t="s">
        <v>241</v>
      </c>
      <c r="P24" s="738" t="s">
        <v>241</v>
      </c>
      <c r="Q24" s="979">
        <v>2019</v>
      </c>
    </row>
    <row r="25" spans="1:17" s="273" customFormat="1" ht="31.5" customHeight="1">
      <c r="A25" s="980">
        <v>2020</v>
      </c>
      <c r="B25" s="736">
        <v>2</v>
      </c>
      <c r="C25" s="736">
        <v>0</v>
      </c>
      <c r="D25" s="736">
        <v>686</v>
      </c>
      <c r="E25" s="736">
        <v>42</v>
      </c>
      <c r="F25" s="736">
        <v>1551</v>
      </c>
      <c r="G25" s="736">
        <v>627</v>
      </c>
      <c r="H25" s="736">
        <v>16720</v>
      </c>
      <c r="I25" s="736">
        <v>399</v>
      </c>
      <c r="J25" s="736">
        <v>16321</v>
      </c>
      <c r="K25" s="736"/>
      <c r="L25" s="736">
        <v>0</v>
      </c>
      <c r="M25" s="736">
        <v>0</v>
      </c>
      <c r="N25" s="736">
        <v>30237</v>
      </c>
      <c r="O25" s="738" t="s">
        <v>241</v>
      </c>
      <c r="P25" s="738" t="s">
        <v>241</v>
      </c>
      <c r="Q25" s="979">
        <v>2020</v>
      </c>
    </row>
    <row r="26" spans="1:17" s="273" customFormat="1" ht="50.1" customHeight="1">
      <c r="A26" s="739">
        <f>A25+1</f>
        <v>2021</v>
      </c>
      <c r="B26" s="740">
        <v>4</v>
      </c>
      <c r="C26" s="740">
        <v>0</v>
      </c>
      <c r="D26" s="740">
        <v>798</v>
      </c>
      <c r="E26" s="740">
        <v>35</v>
      </c>
      <c r="F26" s="740">
        <v>733</v>
      </c>
      <c r="G26" s="740">
        <v>471</v>
      </c>
      <c r="H26" s="740">
        <f>SUM(I26:J26)</f>
        <v>14456</v>
      </c>
      <c r="I26" s="740">
        <v>314</v>
      </c>
      <c r="J26" s="740">
        <v>14142</v>
      </c>
      <c r="K26" s="740"/>
      <c r="L26" s="740">
        <v>0</v>
      </c>
      <c r="M26" s="740">
        <v>0</v>
      </c>
      <c r="N26" s="740">
        <v>25350</v>
      </c>
      <c r="O26" s="880" t="s">
        <v>241</v>
      </c>
      <c r="P26" s="881" t="s">
        <v>241</v>
      </c>
      <c r="Q26" s="741">
        <f>A26</f>
        <v>2021</v>
      </c>
    </row>
    <row r="27" spans="1:17" s="273" customFormat="1" ht="15.75" customHeight="1">
      <c r="A27" s="191" t="s">
        <v>1287</v>
      </c>
      <c r="B27" s="849"/>
      <c r="C27" s="849"/>
      <c r="D27" s="849"/>
      <c r="E27" s="849"/>
      <c r="F27" s="849"/>
      <c r="G27" s="849"/>
      <c r="H27" s="849"/>
      <c r="I27" s="849"/>
      <c r="J27" s="849"/>
      <c r="K27" s="849"/>
      <c r="L27" s="736"/>
      <c r="M27" s="736"/>
      <c r="N27" s="849"/>
      <c r="O27" s="738"/>
      <c r="P27" s="738"/>
      <c r="Q27" s="177"/>
    </row>
    <row r="28" spans="1:17" s="191" customFormat="1" ht="15.75" customHeight="1">
      <c r="A28" s="191" t="s">
        <v>1017</v>
      </c>
      <c r="B28" s="184"/>
      <c r="C28" s="184"/>
      <c r="D28" s="184"/>
      <c r="E28" s="184"/>
      <c r="F28" s="184"/>
      <c r="G28" s="184"/>
      <c r="H28" s="184"/>
      <c r="I28" s="184"/>
      <c r="J28" s="184"/>
      <c r="K28" s="184"/>
      <c r="Q28" s="742" t="s">
        <v>1018</v>
      </c>
    </row>
    <row r="30" spans="1:17">
      <c r="F30" s="193"/>
      <c r="G30" s="193"/>
    </row>
  </sheetData>
  <mergeCells count="19">
    <mergeCell ref="B5:C5"/>
    <mergeCell ref="D7:E7"/>
    <mergeCell ref="D6:E6"/>
    <mergeCell ref="F7:G7"/>
    <mergeCell ref="H16:M16"/>
    <mergeCell ref="O7:P7"/>
    <mergeCell ref="B18:C18"/>
    <mergeCell ref="D18:E18"/>
    <mergeCell ref="J7:L7"/>
    <mergeCell ref="B7:C7"/>
    <mergeCell ref="H7:I7"/>
    <mergeCell ref="H17:J17"/>
    <mergeCell ref="H18:J18"/>
    <mergeCell ref="N16:P18"/>
    <mergeCell ref="L17:M17"/>
    <mergeCell ref="L18:M18"/>
    <mergeCell ref="F18:G18"/>
    <mergeCell ref="B17:C17"/>
    <mergeCell ref="D17:E17"/>
  </mergeCells>
  <phoneticPr fontId="33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96" pageOrder="overThenDown" orientation="portrait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40"/>
  <sheetViews>
    <sheetView view="pageBreakPreview" zoomScaleNormal="80" zoomScaleSheetLayoutView="100" workbookViewId="0">
      <selection activeCell="A2" sqref="A2"/>
    </sheetView>
  </sheetViews>
  <sheetFormatPr defaultRowHeight="12"/>
  <cols>
    <col min="1" max="1" width="11.7109375" style="77" customWidth="1"/>
    <col min="2" max="7" width="7.140625" style="77" customWidth="1"/>
    <col min="8" max="8" width="14.5703125" style="77" customWidth="1"/>
    <col min="9" max="9" width="19.140625" style="77" customWidth="1"/>
    <col min="10" max="10" width="18" style="77" customWidth="1"/>
    <col min="11" max="11" width="22.5703125" style="77" customWidth="1"/>
    <col min="12" max="12" width="24.42578125" style="77" customWidth="1"/>
    <col min="13" max="13" width="23" style="77" customWidth="1"/>
    <col min="14" max="14" width="22.42578125" style="77" customWidth="1"/>
    <col min="15" max="15" width="14.140625" style="77" customWidth="1"/>
    <col min="16" max="16384" width="9.140625" style="77"/>
  </cols>
  <sheetData>
    <row r="1" spans="1:16" s="313" customFormat="1" ht="24.95" customHeight="1">
      <c r="A1" s="313" t="s">
        <v>780</v>
      </c>
      <c r="B1" s="104"/>
      <c r="C1" s="104"/>
      <c r="D1" s="104"/>
      <c r="E1" s="105"/>
      <c r="F1" s="104"/>
      <c r="G1" s="104"/>
      <c r="O1" s="332" t="s">
        <v>781</v>
      </c>
    </row>
    <row r="2" spans="1:16" s="320" customFormat="1" ht="24.95" customHeight="1">
      <c r="A2" s="101" t="s">
        <v>1301</v>
      </c>
      <c r="B2" s="100"/>
      <c r="C2" s="100"/>
      <c r="D2" s="100"/>
      <c r="E2" s="100"/>
      <c r="F2" s="100"/>
      <c r="G2" s="100"/>
      <c r="H2" s="100"/>
      <c r="I2" s="100"/>
      <c r="J2" s="100"/>
      <c r="K2" s="117" t="s">
        <v>18</v>
      </c>
      <c r="L2" s="87"/>
      <c r="M2" s="87"/>
      <c r="N2" s="87"/>
      <c r="O2" s="87"/>
    </row>
    <row r="3" spans="1:16" s="126" customFormat="1" ht="23.1" customHeight="1"/>
    <row r="4" spans="1:16" s="350" customFormat="1" ht="15" customHeight="1">
      <c r="A4" s="350" t="s">
        <v>985</v>
      </c>
      <c r="O4" s="328" t="s">
        <v>986</v>
      </c>
    </row>
    <row r="5" spans="1:16" s="243" customFormat="1" ht="18" customHeight="1">
      <c r="A5" s="365" t="s">
        <v>421</v>
      </c>
      <c r="B5" s="1040" t="s">
        <v>936</v>
      </c>
      <c r="C5" s="996"/>
      <c r="D5" s="997"/>
      <c r="E5" s="1040" t="s">
        <v>291</v>
      </c>
      <c r="F5" s="996"/>
      <c r="G5" s="997"/>
      <c r="H5" s="365" t="s">
        <v>937</v>
      </c>
      <c r="I5" s="1040" t="s">
        <v>938</v>
      </c>
      <c r="J5" s="996"/>
      <c r="K5" s="1123" t="s">
        <v>942</v>
      </c>
      <c r="L5" s="1123"/>
      <c r="M5" s="1123"/>
      <c r="N5" s="1124"/>
      <c r="O5" s="91" t="s">
        <v>523</v>
      </c>
    </row>
    <row r="6" spans="1:16" s="243" customFormat="1" ht="18" customHeight="1">
      <c r="B6" s="1046" t="s">
        <v>740</v>
      </c>
      <c r="C6" s="992"/>
      <c r="D6" s="1070"/>
      <c r="E6" s="1046" t="s">
        <v>662</v>
      </c>
      <c r="F6" s="992"/>
      <c r="G6" s="1070"/>
      <c r="H6" s="221" t="s">
        <v>939</v>
      </c>
      <c r="I6" s="1120"/>
      <c r="J6" s="1007"/>
      <c r="K6" s="1074"/>
      <c r="L6" s="1074"/>
      <c r="M6" s="1074"/>
      <c r="N6" s="1037"/>
      <c r="O6" s="81"/>
    </row>
    <row r="7" spans="1:16" s="243" customFormat="1" ht="18" customHeight="1">
      <c r="B7" s="141"/>
      <c r="C7" s="226" t="s">
        <v>256</v>
      </c>
      <c r="D7" s="224" t="s">
        <v>157</v>
      </c>
      <c r="E7" s="222"/>
      <c r="F7" s="226" t="s">
        <v>256</v>
      </c>
      <c r="G7" s="224" t="s">
        <v>157</v>
      </c>
      <c r="H7" s="367" t="s">
        <v>568</v>
      </c>
      <c r="I7" s="92"/>
      <c r="J7" s="223" t="s">
        <v>940</v>
      </c>
      <c r="K7" s="222" t="s">
        <v>941</v>
      </c>
      <c r="L7" s="222" t="s">
        <v>179</v>
      </c>
      <c r="M7" s="222" t="s">
        <v>564</v>
      </c>
      <c r="N7" s="222" t="s">
        <v>525</v>
      </c>
      <c r="O7" s="81"/>
    </row>
    <row r="8" spans="1:16" s="243" customFormat="1" ht="18" customHeight="1">
      <c r="A8" s="235" t="s">
        <v>518</v>
      </c>
      <c r="B8" s="201"/>
      <c r="C8" s="364" t="s">
        <v>527</v>
      </c>
      <c r="D8" s="364" t="s">
        <v>519</v>
      </c>
      <c r="E8" s="200"/>
      <c r="F8" s="82" t="s">
        <v>527</v>
      </c>
      <c r="G8" s="364" t="s">
        <v>519</v>
      </c>
      <c r="H8" s="142" t="s">
        <v>516</v>
      </c>
      <c r="I8" s="82" t="s">
        <v>32</v>
      </c>
      <c r="J8" s="89" t="s">
        <v>608</v>
      </c>
      <c r="K8" s="364" t="s">
        <v>554</v>
      </c>
      <c r="L8" s="364" t="s">
        <v>68</v>
      </c>
      <c r="M8" s="364" t="s">
        <v>35</v>
      </c>
      <c r="N8" s="364" t="s">
        <v>530</v>
      </c>
      <c r="O8" s="363" t="s">
        <v>536</v>
      </c>
    </row>
    <row r="9" spans="1:16" s="243" customFormat="1" ht="20.25" customHeight="1">
      <c r="A9" s="352">
        <v>2016</v>
      </c>
      <c r="B9" s="274">
        <v>0</v>
      </c>
      <c r="C9" s="270">
        <v>0</v>
      </c>
      <c r="D9" s="270">
        <v>0</v>
      </c>
      <c r="E9" s="275">
        <v>7</v>
      </c>
      <c r="F9" s="270">
        <v>2</v>
      </c>
      <c r="G9" s="270">
        <v>5</v>
      </c>
      <c r="H9" s="275">
        <v>98</v>
      </c>
      <c r="I9" s="275">
        <v>10387070</v>
      </c>
      <c r="J9" s="275">
        <v>39800</v>
      </c>
      <c r="K9" s="275">
        <v>363153</v>
      </c>
      <c r="L9" s="275">
        <v>1594573</v>
      </c>
      <c r="M9" s="275">
        <v>2240164</v>
      </c>
      <c r="N9" s="264">
        <v>6149380</v>
      </c>
      <c r="O9" s="352">
        <v>2016</v>
      </c>
    </row>
    <row r="10" spans="1:16" s="243" customFormat="1" ht="20.25" customHeight="1">
      <c r="A10" s="352">
        <v>2017</v>
      </c>
      <c r="B10" s="274">
        <v>1</v>
      </c>
      <c r="C10" s="275">
        <v>1</v>
      </c>
      <c r="D10" s="275">
        <v>0</v>
      </c>
      <c r="E10" s="275">
        <v>10</v>
      </c>
      <c r="F10" s="262">
        <v>9</v>
      </c>
      <c r="G10" s="262">
        <v>1</v>
      </c>
      <c r="H10" s="275">
        <v>2344</v>
      </c>
      <c r="I10" s="275">
        <v>966400</v>
      </c>
      <c r="J10" s="275">
        <v>100100</v>
      </c>
      <c r="K10" s="275">
        <v>0</v>
      </c>
      <c r="L10" s="275">
        <v>289572</v>
      </c>
      <c r="M10" s="275">
        <v>266100</v>
      </c>
      <c r="N10" s="264">
        <v>310628</v>
      </c>
      <c r="O10" s="352">
        <v>2017</v>
      </c>
    </row>
    <row r="11" spans="1:16" s="243" customFormat="1" ht="20.25" customHeight="1">
      <c r="A11" s="255">
        <v>2018</v>
      </c>
      <c r="B11" s="274">
        <v>0</v>
      </c>
      <c r="C11" s="275">
        <v>0</v>
      </c>
      <c r="D11" s="275">
        <v>0</v>
      </c>
      <c r="E11" s="275">
        <v>69</v>
      </c>
      <c r="F11" s="262">
        <v>45</v>
      </c>
      <c r="G11" s="262">
        <v>24</v>
      </c>
      <c r="H11" s="275">
        <v>3905</v>
      </c>
      <c r="I11" s="275">
        <v>37821399</v>
      </c>
      <c r="J11" s="275">
        <v>702287</v>
      </c>
      <c r="K11" s="275">
        <v>96862</v>
      </c>
      <c r="L11" s="275">
        <v>13465207</v>
      </c>
      <c r="M11" s="275">
        <v>14286655</v>
      </c>
      <c r="N11" s="264">
        <v>9270388</v>
      </c>
      <c r="O11" s="352">
        <v>2018</v>
      </c>
    </row>
    <row r="12" spans="1:16" s="243" customFormat="1" ht="20.25" customHeight="1">
      <c r="A12" s="255">
        <v>2019</v>
      </c>
      <c r="B12" s="274">
        <v>0</v>
      </c>
      <c r="C12" s="275">
        <v>0</v>
      </c>
      <c r="D12" s="275">
        <v>0</v>
      </c>
      <c r="E12" s="275">
        <v>61</v>
      </c>
      <c r="F12" s="262">
        <v>32</v>
      </c>
      <c r="G12" s="262">
        <v>29</v>
      </c>
      <c r="H12" s="275">
        <v>13797.19</v>
      </c>
      <c r="I12" s="275">
        <v>31680228</v>
      </c>
      <c r="J12" s="275">
        <v>1002866</v>
      </c>
      <c r="K12" s="275">
        <v>89547</v>
      </c>
      <c r="L12" s="275">
        <v>15254699</v>
      </c>
      <c r="M12" s="275">
        <v>7635240</v>
      </c>
      <c r="N12" s="264">
        <v>7697876</v>
      </c>
      <c r="O12" s="352">
        <v>2019</v>
      </c>
    </row>
    <row r="13" spans="1:16" s="243" customFormat="1" ht="20.25" customHeight="1">
      <c r="A13" s="255">
        <v>2020</v>
      </c>
      <c r="B13" s="274">
        <v>11</v>
      </c>
      <c r="C13" s="275">
        <v>7</v>
      </c>
      <c r="D13" s="275">
        <v>4</v>
      </c>
      <c r="E13" s="275">
        <v>4106</v>
      </c>
      <c r="F13" s="262">
        <v>1935</v>
      </c>
      <c r="G13" s="262">
        <v>1969</v>
      </c>
      <c r="H13" s="275">
        <v>21803.487999999998</v>
      </c>
      <c r="I13" s="275">
        <v>269380066</v>
      </c>
      <c r="J13" s="275">
        <v>7876000</v>
      </c>
      <c r="K13" s="275">
        <v>50598</v>
      </c>
      <c r="L13" s="275">
        <v>18576886</v>
      </c>
      <c r="M13" s="275">
        <v>227530773</v>
      </c>
      <c r="N13" s="264">
        <v>15345809</v>
      </c>
      <c r="O13" s="352">
        <v>2020</v>
      </c>
    </row>
    <row r="14" spans="1:16" s="247" customFormat="1" ht="25.5" customHeight="1">
      <c r="A14" s="74">
        <f>A13+1</f>
        <v>2021</v>
      </c>
      <c r="B14" s="197">
        <f t="shared" ref="B14:N14" si="0">SUM(B15:B36)</f>
        <v>3</v>
      </c>
      <c r="C14" s="197">
        <f t="shared" si="0"/>
        <v>1</v>
      </c>
      <c r="D14" s="197">
        <f t="shared" si="0"/>
        <v>2</v>
      </c>
      <c r="E14" s="197">
        <f t="shared" si="0"/>
        <v>452</v>
      </c>
      <c r="F14" s="197">
        <f t="shared" si="0"/>
        <v>226</v>
      </c>
      <c r="G14" s="197">
        <f t="shared" si="0"/>
        <v>226</v>
      </c>
      <c r="H14" s="197">
        <f t="shared" si="0"/>
        <v>2043623.9100000001</v>
      </c>
      <c r="I14" s="197">
        <f t="shared" si="0"/>
        <v>73607401</v>
      </c>
      <c r="J14" s="197">
        <f t="shared" si="0"/>
        <v>29514900</v>
      </c>
      <c r="K14" s="197">
        <f t="shared" si="0"/>
        <v>52164</v>
      </c>
      <c r="L14" s="197">
        <f t="shared" si="0"/>
        <v>10646867</v>
      </c>
      <c r="M14" s="197">
        <f t="shared" si="0"/>
        <v>32595942</v>
      </c>
      <c r="N14" s="198">
        <f t="shared" si="0"/>
        <v>1814951</v>
      </c>
      <c r="O14" s="83">
        <f>O13+1</f>
        <v>2021</v>
      </c>
    </row>
    <row r="15" spans="1:16" s="244" customFormat="1" ht="18" customHeight="1">
      <c r="A15" s="276" t="s">
        <v>283</v>
      </c>
      <c r="B15" s="800">
        <v>0</v>
      </c>
      <c r="C15" s="800">
        <v>0</v>
      </c>
      <c r="D15" s="800">
        <v>0</v>
      </c>
      <c r="E15" s="800">
        <v>0</v>
      </c>
      <c r="F15" s="800">
        <v>0</v>
      </c>
      <c r="G15" s="800">
        <v>0</v>
      </c>
      <c r="H15" s="800">
        <v>0</v>
      </c>
      <c r="I15" s="800">
        <v>0</v>
      </c>
      <c r="J15" s="800">
        <v>0</v>
      </c>
      <c r="K15" s="800">
        <v>0</v>
      </c>
      <c r="L15" s="800">
        <v>0</v>
      </c>
      <c r="M15" s="800">
        <v>0</v>
      </c>
      <c r="N15" s="800">
        <v>42000</v>
      </c>
      <c r="O15" s="122" t="s">
        <v>1200</v>
      </c>
      <c r="P15" s="140"/>
    </row>
    <row r="16" spans="1:16" s="139" customFormat="1" ht="18" customHeight="1">
      <c r="A16" s="276" t="s">
        <v>182</v>
      </c>
      <c r="B16" s="800">
        <v>0</v>
      </c>
      <c r="C16" s="800">
        <v>0</v>
      </c>
      <c r="D16" s="800">
        <v>0</v>
      </c>
      <c r="E16" s="800">
        <v>0</v>
      </c>
      <c r="F16" s="800">
        <v>0</v>
      </c>
      <c r="G16" s="800">
        <v>0</v>
      </c>
      <c r="H16" s="800">
        <v>0</v>
      </c>
      <c r="I16" s="800">
        <v>663097</v>
      </c>
      <c r="J16" s="800">
        <v>68000</v>
      </c>
      <c r="K16" s="800">
        <v>0</v>
      </c>
      <c r="L16" s="800">
        <v>0</v>
      </c>
      <c r="M16" s="800">
        <v>586104</v>
      </c>
      <c r="N16" s="800">
        <v>8993</v>
      </c>
      <c r="O16" s="122" t="s">
        <v>1196</v>
      </c>
      <c r="P16" s="244"/>
    </row>
    <row r="17" spans="1:16" s="244" customFormat="1" ht="18" customHeight="1">
      <c r="A17" s="276" t="s">
        <v>234</v>
      </c>
      <c r="B17" s="800" t="s">
        <v>1336</v>
      </c>
      <c r="C17" s="800" t="s">
        <v>1336</v>
      </c>
      <c r="D17" s="800" t="s">
        <v>1336</v>
      </c>
      <c r="E17" s="800">
        <v>2</v>
      </c>
      <c r="F17" s="800">
        <v>2</v>
      </c>
      <c r="G17" s="800">
        <v>0</v>
      </c>
      <c r="H17" s="800" t="s">
        <v>1336</v>
      </c>
      <c r="I17" s="800">
        <v>28719000</v>
      </c>
      <c r="J17" s="800">
        <v>28000000</v>
      </c>
      <c r="K17" s="800" t="s">
        <v>1336</v>
      </c>
      <c r="L17" s="800">
        <v>719000</v>
      </c>
      <c r="M17" s="800">
        <v>975423</v>
      </c>
      <c r="N17" s="800" t="s">
        <v>1336</v>
      </c>
      <c r="O17" s="122" t="s">
        <v>1199</v>
      </c>
    </row>
    <row r="18" spans="1:16" s="244" customFormat="1" ht="18" customHeight="1">
      <c r="A18" s="276" t="s">
        <v>271</v>
      </c>
      <c r="B18" s="800">
        <v>0</v>
      </c>
      <c r="C18" s="800">
        <v>0</v>
      </c>
      <c r="D18" s="800">
        <v>0</v>
      </c>
      <c r="E18" s="800">
        <v>0</v>
      </c>
      <c r="F18" s="800">
        <v>0</v>
      </c>
      <c r="G18" s="800">
        <v>0</v>
      </c>
      <c r="H18" s="800">
        <v>1951389</v>
      </c>
      <c r="I18" s="800">
        <v>515000</v>
      </c>
      <c r="J18" s="800">
        <v>2000</v>
      </c>
      <c r="K18" s="800">
        <v>0</v>
      </c>
      <c r="L18" s="800">
        <v>513000</v>
      </c>
      <c r="M18" s="800">
        <v>0</v>
      </c>
      <c r="N18" s="800">
        <v>0</v>
      </c>
      <c r="O18" s="122" t="s">
        <v>1197</v>
      </c>
    </row>
    <row r="19" spans="1:16" s="244" customFormat="1" ht="18" customHeight="1">
      <c r="A19" s="276" t="s">
        <v>252</v>
      </c>
      <c r="B19" s="800">
        <v>1</v>
      </c>
      <c r="C19" s="800">
        <v>0</v>
      </c>
      <c r="D19" s="800">
        <v>1</v>
      </c>
      <c r="E19" s="800">
        <v>5</v>
      </c>
      <c r="F19" s="800">
        <v>2</v>
      </c>
      <c r="G19" s="800">
        <v>3</v>
      </c>
      <c r="H19" s="800">
        <v>34</v>
      </c>
      <c r="I19" s="800">
        <v>1614432</v>
      </c>
      <c r="J19" s="800">
        <v>234000</v>
      </c>
      <c r="K19" s="800">
        <v>0</v>
      </c>
      <c r="L19" s="800">
        <v>116059</v>
      </c>
      <c r="M19" s="800">
        <v>1260207</v>
      </c>
      <c r="N19" s="800">
        <v>4166</v>
      </c>
      <c r="O19" s="122" t="s">
        <v>1198</v>
      </c>
    </row>
    <row r="20" spans="1:16" s="244" customFormat="1" ht="27.95" customHeight="1">
      <c r="A20" s="743" t="s">
        <v>238</v>
      </c>
      <c r="B20" s="800" t="s">
        <v>1336</v>
      </c>
      <c r="C20" s="800" t="s">
        <v>1336</v>
      </c>
      <c r="D20" s="800" t="s">
        <v>1336</v>
      </c>
      <c r="E20" s="800">
        <v>2</v>
      </c>
      <c r="F20" s="800">
        <v>1</v>
      </c>
      <c r="G20" s="800">
        <v>1</v>
      </c>
      <c r="H20" s="800" t="s">
        <v>1336</v>
      </c>
      <c r="I20" s="800">
        <v>1245740</v>
      </c>
      <c r="J20" s="800">
        <v>0</v>
      </c>
      <c r="K20" s="800">
        <v>0</v>
      </c>
      <c r="L20" s="800">
        <v>0</v>
      </c>
      <c r="M20" s="800">
        <v>1245740</v>
      </c>
      <c r="N20" s="800">
        <v>0</v>
      </c>
      <c r="O20" s="745" t="s">
        <v>1201</v>
      </c>
      <c r="P20" s="349"/>
    </row>
    <row r="21" spans="1:16" s="244" customFormat="1" ht="18" customHeight="1">
      <c r="A21" s="276" t="s">
        <v>287</v>
      </c>
      <c r="B21" s="800">
        <v>0</v>
      </c>
      <c r="C21" s="800">
        <v>0</v>
      </c>
      <c r="D21" s="800">
        <v>0</v>
      </c>
      <c r="E21" s="800">
        <v>0</v>
      </c>
      <c r="F21" s="800">
        <v>0</v>
      </c>
      <c r="G21" s="800">
        <v>0</v>
      </c>
      <c r="H21" s="800">
        <v>0</v>
      </c>
      <c r="I21" s="800">
        <v>0</v>
      </c>
      <c r="J21" s="800">
        <v>0</v>
      </c>
      <c r="K21" s="800">
        <v>0</v>
      </c>
      <c r="L21" s="800">
        <v>0</v>
      </c>
      <c r="M21" s="800">
        <v>0</v>
      </c>
      <c r="N21" s="800">
        <v>0</v>
      </c>
      <c r="O21" s="122" t="s">
        <v>1202</v>
      </c>
    </row>
    <row r="22" spans="1:16" s="244" customFormat="1" ht="18" customHeight="1">
      <c r="A22" s="276" t="s">
        <v>123</v>
      </c>
      <c r="B22" s="800">
        <v>0</v>
      </c>
      <c r="C22" s="800">
        <v>0</v>
      </c>
      <c r="D22" s="800">
        <v>0</v>
      </c>
      <c r="E22" s="800">
        <v>0</v>
      </c>
      <c r="F22" s="800">
        <v>0</v>
      </c>
      <c r="G22" s="800">
        <v>0</v>
      </c>
      <c r="H22" s="800">
        <v>0</v>
      </c>
      <c r="I22" s="800">
        <v>0</v>
      </c>
      <c r="J22" s="800">
        <v>0</v>
      </c>
      <c r="K22" s="800">
        <v>0</v>
      </c>
      <c r="L22" s="800">
        <v>0</v>
      </c>
      <c r="M22" s="800">
        <v>0</v>
      </c>
      <c r="N22" s="800">
        <v>0</v>
      </c>
      <c r="O22" s="122" t="s">
        <v>653</v>
      </c>
    </row>
    <row r="23" spans="1:16" s="244" customFormat="1" ht="18" customHeight="1">
      <c r="A23" s="276" t="s">
        <v>289</v>
      </c>
      <c r="B23" s="800">
        <v>0</v>
      </c>
      <c r="C23" s="800">
        <v>0</v>
      </c>
      <c r="D23" s="800">
        <v>0</v>
      </c>
      <c r="E23" s="800">
        <v>63</v>
      </c>
      <c r="F23" s="800">
        <v>25</v>
      </c>
      <c r="G23" s="800">
        <v>38</v>
      </c>
      <c r="H23" s="800">
        <v>4644</v>
      </c>
      <c r="I23" s="800">
        <v>380946</v>
      </c>
      <c r="J23" s="800">
        <v>96000</v>
      </c>
      <c r="K23" s="800">
        <v>0</v>
      </c>
      <c r="L23" s="800">
        <v>180498</v>
      </c>
      <c r="M23" s="800">
        <v>83589</v>
      </c>
      <c r="N23" s="627">
        <v>20859</v>
      </c>
      <c r="O23" s="411" t="s">
        <v>69</v>
      </c>
    </row>
    <row r="24" spans="1:16" s="244" customFormat="1" ht="27.95" customHeight="1">
      <c r="A24" s="276" t="s">
        <v>162</v>
      </c>
      <c r="B24" s="800">
        <v>0</v>
      </c>
      <c r="C24" s="800">
        <v>0</v>
      </c>
      <c r="D24" s="800">
        <v>0</v>
      </c>
      <c r="E24" s="800">
        <v>0</v>
      </c>
      <c r="F24" s="800">
        <v>0</v>
      </c>
      <c r="G24" s="800">
        <v>0</v>
      </c>
      <c r="H24" s="800">
        <v>0</v>
      </c>
      <c r="I24" s="800">
        <v>376642</v>
      </c>
      <c r="J24" s="800">
        <v>0</v>
      </c>
      <c r="K24" s="800">
        <v>0</v>
      </c>
      <c r="L24" s="800">
        <v>16866</v>
      </c>
      <c r="M24" s="800">
        <v>358782</v>
      </c>
      <c r="N24" s="800">
        <v>994</v>
      </c>
      <c r="O24" s="122" t="s">
        <v>66</v>
      </c>
    </row>
    <row r="25" spans="1:16" s="244" customFormat="1" ht="18" customHeight="1">
      <c r="A25" s="276" t="s">
        <v>189</v>
      </c>
      <c r="B25" s="800">
        <v>0</v>
      </c>
      <c r="C25" s="800">
        <v>0</v>
      </c>
      <c r="D25" s="800">
        <v>0</v>
      </c>
      <c r="E25" s="800">
        <v>2</v>
      </c>
      <c r="F25" s="800">
        <v>2</v>
      </c>
      <c r="G25" s="800">
        <v>0</v>
      </c>
      <c r="H25" s="800">
        <v>0</v>
      </c>
      <c r="I25" s="800">
        <v>122717</v>
      </c>
      <c r="J25" s="800">
        <v>0</v>
      </c>
      <c r="K25" s="800">
        <v>0</v>
      </c>
      <c r="L25" s="800">
        <v>784</v>
      </c>
      <c r="M25" s="800">
        <v>120445</v>
      </c>
      <c r="N25" s="800">
        <v>1488</v>
      </c>
      <c r="O25" s="122" t="s">
        <v>53</v>
      </c>
    </row>
    <row r="26" spans="1:16" s="244" customFormat="1" ht="18" customHeight="1">
      <c r="A26" s="276" t="s">
        <v>135</v>
      </c>
      <c r="B26" s="800">
        <v>1</v>
      </c>
      <c r="C26" s="800">
        <v>1</v>
      </c>
      <c r="D26" s="800">
        <v>0</v>
      </c>
      <c r="E26" s="800">
        <v>89</v>
      </c>
      <c r="F26" s="800">
        <v>47</v>
      </c>
      <c r="G26" s="800">
        <v>42</v>
      </c>
      <c r="H26" s="800">
        <v>3283.3</v>
      </c>
      <c r="I26" s="800">
        <v>9137561</v>
      </c>
      <c r="J26" s="800">
        <v>80000</v>
      </c>
      <c r="K26" s="800">
        <v>52164</v>
      </c>
      <c r="L26" s="800">
        <v>475995</v>
      </c>
      <c r="M26" s="800">
        <v>8400642</v>
      </c>
      <c r="N26" s="800">
        <v>128760</v>
      </c>
      <c r="O26" s="122" t="s">
        <v>108</v>
      </c>
    </row>
    <row r="27" spans="1:16" s="244" customFormat="1" ht="18" customHeight="1">
      <c r="A27" s="276" t="s">
        <v>245</v>
      </c>
      <c r="B27" s="800">
        <v>0</v>
      </c>
      <c r="C27" s="800">
        <v>0</v>
      </c>
      <c r="D27" s="800">
        <v>0</v>
      </c>
      <c r="E27" s="800">
        <v>149</v>
      </c>
      <c r="F27" s="800">
        <v>67</v>
      </c>
      <c r="G27" s="800">
        <v>82</v>
      </c>
      <c r="H27" s="800">
        <v>70000</v>
      </c>
      <c r="I27" s="800">
        <v>6809073</v>
      </c>
      <c r="J27" s="800">
        <v>82000</v>
      </c>
      <c r="K27" s="800">
        <v>0</v>
      </c>
      <c r="L27" s="800">
        <v>892459</v>
      </c>
      <c r="M27" s="800">
        <v>5103378</v>
      </c>
      <c r="N27" s="800">
        <v>731236</v>
      </c>
      <c r="O27" s="122" t="s">
        <v>67</v>
      </c>
    </row>
    <row r="28" spans="1:16" s="244" customFormat="1" ht="27.95" customHeight="1">
      <c r="A28" s="276" t="s">
        <v>130</v>
      </c>
      <c r="B28" s="800">
        <v>1</v>
      </c>
      <c r="C28" s="800">
        <v>0</v>
      </c>
      <c r="D28" s="800">
        <v>1</v>
      </c>
      <c r="E28" s="800">
        <v>131</v>
      </c>
      <c r="F28" s="800">
        <v>75</v>
      </c>
      <c r="G28" s="800">
        <v>56</v>
      </c>
      <c r="H28" s="800">
        <v>9341</v>
      </c>
      <c r="I28" s="800">
        <v>11619406</v>
      </c>
      <c r="J28" s="800">
        <v>222000</v>
      </c>
      <c r="K28" s="800">
        <v>0</v>
      </c>
      <c r="L28" s="800">
        <v>1112900</v>
      </c>
      <c r="M28" s="800">
        <v>10074831</v>
      </c>
      <c r="N28" s="800">
        <v>209675</v>
      </c>
      <c r="O28" s="122" t="s">
        <v>98</v>
      </c>
    </row>
    <row r="29" spans="1:16" s="244" customFormat="1" ht="18" customHeight="1">
      <c r="A29" s="276" t="s">
        <v>235</v>
      </c>
      <c r="B29" s="800">
        <v>0</v>
      </c>
      <c r="C29" s="800">
        <v>0</v>
      </c>
      <c r="D29" s="800">
        <v>0</v>
      </c>
      <c r="E29" s="800">
        <v>1</v>
      </c>
      <c r="F29" s="800">
        <v>1</v>
      </c>
      <c r="G29" s="800">
        <v>0</v>
      </c>
      <c r="H29" s="800">
        <v>1401</v>
      </c>
      <c r="I29" s="800">
        <v>4712252</v>
      </c>
      <c r="J29" s="800">
        <v>2900</v>
      </c>
      <c r="K29" s="800">
        <v>0</v>
      </c>
      <c r="L29" s="800">
        <v>3804000</v>
      </c>
      <c r="M29" s="800">
        <v>905352</v>
      </c>
      <c r="N29" s="800">
        <v>0</v>
      </c>
      <c r="O29" s="122" t="s">
        <v>106</v>
      </c>
    </row>
    <row r="30" spans="1:16" s="244" customFormat="1" ht="18" customHeight="1">
      <c r="A30" s="276" t="s">
        <v>220</v>
      </c>
      <c r="B30" s="800">
        <v>0</v>
      </c>
      <c r="C30" s="800">
        <v>0</v>
      </c>
      <c r="D30" s="800">
        <v>0</v>
      </c>
      <c r="E30" s="800">
        <v>8</v>
      </c>
      <c r="F30" s="800">
        <v>4</v>
      </c>
      <c r="G30" s="800">
        <v>4</v>
      </c>
      <c r="H30" s="800">
        <v>21.56</v>
      </c>
      <c r="I30" s="800">
        <v>265288</v>
      </c>
      <c r="J30" s="800">
        <v>8000</v>
      </c>
      <c r="K30" s="800">
        <v>0</v>
      </c>
      <c r="L30" s="800">
        <v>0</v>
      </c>
      <c r="M30" s="800">
        <v>0</v>
      </c>
      <c r="N30" s="800">
        <v>257288</v>
      </c>
      <c r="O30" s="122" t="s">
        <v>624</v>
      </c>
    </row>
    <row r="31" spans="1:16" s="244" customFormat="1" ht="18" customHeight="1">
      <c r="A31" s="743" t="s">
        <v>145</v>
      </c>
      <c r="B31" s="800" t="s">
        <v>1336</v>
      </c>
      <c r="C31" s="800" t="s">
        <v>1336</v>
      </c>
      <c r="D31" s="800" t="s">
        <v>1336</v>
      </c>
      <c r="E31" s="800" t="s">
        <v>1336</v>
      </c>
      <c r="F31" s="930" t="s">
        <v>1336</v>
      </c>
      <c r="G31" s="930" t="s">
        <v>1336</v>
      </c>
      <c r="H31" s="800" t="s">
        <v>1336</v>
      </c>
      <c r="I31" s="800">
        <v>71720</v>
      </c>
      <c r="J31" s="800">
        <v>52000</v>
      </c>
      <c r="K31" s="800" t="s">
        <v>1336</v>
      </c>
      <c r="L31" s="800">
        <v>5423</v>
      </c>
      <c r="M31" s="800" t="s">
        <v>1336</v>
      </c>
      <c r="N31" s="800">
        <v>14297</v>
      </c>
      <c r="O31" s="745" t="s">
        <v>1203</v>
      </c>
    </row>
    <row r="32" spans="1:16" s="244" customFormat="1" ht="27.95" customHeight="1">
      <c r="A32" s="276" t="s">
        <v>115</v>
      </c>
      <c r="B32" s="800">
        <v>0</v>
      </c>
      <c r="C32" s="800">
        <v>0</v>
      </c>
      <c r="D32" s="800">
        <v>0</v>
      </c>
      <c r="E32" s="800">
        <v>0</v>
      </c>
      <c r="F32" s="800">
        <v>0</v>
      </c>
      <c r="G32" s="800">
        <v>0</v>
      </c>
      <c r="H32" s="800">
        <v>0</v>
      </c>
      <c r="I32" s="800">
        <v>3935</v>
      </c>
      <c r="J32" s="800">
        <v>2000</v>
      </c>
      <c r="K32" s="800">
        <v>0</v>
      </c>
      <c r="L32" s="800">
        <v>1935</v>
      </c>
      <c r="M32" s="800">
        <v>0</v>
      </c>
      <c r="N32" s="800">
        <v>0</v>
      </c>
      <c r="O32" s="122" t="s">
        <v>1204</v>
      </c>
    </row>
    <row r="33" spans="1:15" s="244" customFormat="1" ht="18" customHeight="1">
      <c r="A33" s="276" t="s">
        <v>276</v>
      </c>
      <c r="B33" s="800">
        <v>0</v>
      </c>
      <c r="C33" s="800">
        <v>0</v>
      </c>
      <c r="D33" s="800">
        <v>0</v>
      </c>
      <c r="E33" s="800">
        <v>0</v>
      </c>
      <c r="F33" s="800">
        <v>0</v>
      </c>
      <c r="G33" s="800">
        <v>0</v>
      </c>
      <c r="H33" s="800">
        <v>0</v>
      </c>
      <c r="I33" s="800">
        <v>0</v>
      </c>
      <c r="J33" s="800">
        <v>0</v>
      </c>
      <c r="K33" s="800">
        <v>0</v>
      </c>
      <c r="L33" s="800">
        <v>0</v>
      </c>
      <c r="M33" s="800">
        <v>0</v>
      </c>
      <c r="N33" s="800">
        <v>0</v>
      </c>
      <c r="O33" s="122" t="s">
        <v>85</v>
      </c>
    </row>
    <row r="34" spans="1:15" s="244" customFormat="1" ht="18" customHeight="1">
      <c r="A34" s="276" t="s">
        <v>166</v>
      </c>
      <c r="B34" s="800" t="s">
        <v>1336</v>
      </c>
      <c r="C34" s="800" t="s">
        <v>1336</v>
      </c>
      <c r="D34" s="800" t="s">
        <v>1336</v>
      </c>
      <c r="E34" s="800" t="s">
        <v>1336</v>
      </c>
      <c r="F34" s="800" t="s">
        <v>1336</v>
      </c>
      <c r="G34" s="800" t="s">
        <v>1336</v>
      </c>
      <c r="H34" s="800" t="s">
        <v>1336</v>
      </c>
      <c r="I34" s="800">
        <v>137500</v>
      </c>
      <c r="J34" s="800" t="s">
        <v>1336</v>
      </c>
      <c r="K34" s="800" t="s">
        <v>1336</v>
      </c>
      <c r="L34" s="800">
        <v>2500</v>
      </c>
      <c r="M34" s="800">
        <v>135000</v>
      </c>
      <c r="N34" s="800" t="s">
        <v>1336</v>
      </c>
      <c r="O34" s="122" t="s">
        <v>674</v>
      </c>
    </row>
    <row r="35" spans="1:15" s="244" customFormat="1" ht="18" customHeight="1">
      <c r="A35" s="276" t="s">
        <v>265</v>
      </c>
      <c r="B35" s="800">
        <v>0</v>
      </c>
      <c r="C35" s="800">
        <v>0</v>
      </c>
      <c r="D35" s="800">
        <v>0</v>
      </c>
      <c r="E35" s="800">
        <v>0</v>
      </c>
      <c r="F35" s="800">
        <v>0</v>
      </c>
      <c r="G35" s="800">
        <v>0</v>
      </c>
      <c r="H35" s="800">
        <v>3510.05</v>
      </c>
      <c r="I35" s="800">
        <v>3407640</v>
      </c>
      <c r="J35" s="800">
        <v>602000</v>
      </c>
      <c r="K35" s="800">
        <v>0</v>
      </c>
      <c r="L35" s="800">
        <v>123458</v>
      </c>
      <c r="M35" s="800">
        <v>2642619</v>
      </c>
      <c r="N35" s="800">
        <v>39563</v>
      </c>
      <c r="O35" s="122" t="s">
        <v>601</v>
      </c>
    </row>
    <row r="36" spans="1:15" s="244" customFormat="1" ht="18" customHeight="1">
      <c r="A36" s="276" t="s">
        <v>125</v>
      </c>
      <c r="B36" s="800">
        <v>0</v>
      </c>
      <c r="C36" s="800">
        <v>0</v>
      </c>
      <c r="D36" s="800">
        <v>0</v>
      </c>
      <c r="E36" s="800">
        <v>0</v>
      </c>
      <c r="F36" s="800">
        <v>0</v>
      </c>
      <c r="G36" s="800">
        <v>0</v>
      </c>
      <c r="H36" s="800">
        <v>0</v>
      </c>
      <c r="I36" s="800">
        <v>3805452</v>
      </c>
      <c r="J36" s="800">
        <v>64000</v>
      </c>
      <c r="K36" s="800">
        <v>0</v>
      </c>
      <c r="L36" s="800">
        <v>2681990</v>
      </c>
      <c r="M36" s="800">
        <v>703830</v>
      </c>
      <c r="N36" s="800">
        <v>355632</v>
      </c>
      <c r="O36" s="122" t="s">
        <v>104</v>
      </c>
    </row>
    <row r="37" spans="1:15" s="243" customFormat="1" ht="6" customHeight="1">
      <c r="A37" s="360"/>
      <c r="B37" s="52"/>
      <c r="C37" s="46"/>
      <c r="D37" s="46"/>
      <c r="E37" s="46"/>
      <c r="F37" s="46"/>
      <c r="G37" s="46"/>
      <c r="H37" s="48"/>
      <c r="I37" s="51"/>
      <c r="J37" s="46"/>
      <c r="K37" s="8"/>
      <c r="L37" s="46"/>
      <c r="M37" s="46"/>
      <c r="N37" s="47"/>
      <c r="O37" s="84"/>
    </row>
    <row r="38" spans="1:15" s="76" customFormat="1" ht="15" customHeight="1">
      <c r="A38" s="1121" t="s">
        <v>983</v>
      </c>
      <c r="B38" s="1122"/>
      <c r="C38" s="361"/>
      <c r="D38" s="361"/>
      <c r="E38" s="196"/>
      <c r="F38" s="361"/>
      <c r="G38" s="361"/>
      <c r="H38" s="196"/>
      <c r="I38" s="196"/>
      <c r="J38" s="196"/>
      <c r="K38" s="196"/>
      <c r="L38" s="196"/>
      <c r="M38" s="196"/>
      <c r="O38" s="62" t="s">
        <v>984</v>
      </c>
    </row>
    <row r="39" spans="1:15" ht="12.75">
      <c r="A39" s="9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34"/>
    </row>
    <row r="40" spans="1:1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</row>
  </sheetData>
  <mergeCells count="7">
    <mergeCell ref="I5:J6"/>
    <mergeCell ref="A38:B38"/>
    <mergeCell ref="K5:N6"/>
    <mergeCell ref="B5:D5"/>
    <mergeCell ref="B6:D6"/>
    <mergeCell ref="E5:G5"/>
    <mergeCell ref="E6:G6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9" pageOrder="overThenDown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"/>
  <sheetViews>
    <sheetView view="pageBreakPreview" zoomScale="75" zoomScaleNormal="100" workbookViewId="0">
      <selection activeCell="E27" sqref="E27"/>
    </sheetView>
  </sheetViews>
  <sheetFormatPr defaultColWidth="10.28515625" defaultRowHeight="15.75"/>
  <cols>
    <col min="1" max="16384" width="10.28515625" style="55"/>
  </cols>
  <sheetData>
    <row r="1" spans="1:10" s="71" customFormat="1"/>
    <row r="11" spans="1:10" s="54" customFormat="1" ht="109.5" customHeight="1">
      <c r="A11" s="987" t="s">
        <v>815</v>
      </c>
      <c r="B11" s="987"/>
      <c r="C11" s="987"/>
      <c r="D11" s="987"/>
      <c r="E11" s="987"/>
      <c r="F11" s="987"/>
      <c r="G11" s="987"/>
      <c r="H11" s="987"/>
      <c r="I11" s="987"/>
      <c r="J11" s="988"/>
    </row>
  </sheetData>
  <mergeCells count="1">
    <mergeCell ref="A11:J11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J40"/>
  <sheetViews>
    <sheetView view="pageBreakPreview" zoomScale="85" zoomScaleNormal="100" zoomScaleSheetLayoutView="85" workbookViewId="0">
      <selection activeCell="A2" sqref="A2"/>
    </sheetView>
  </sheetViews>
  <sheetFormatPr defaultColWidth="9" defaultRowHeight="12"/>
  <cols>
    <col min="1" max="2" width="11.5703125" style="308" customWidth="1"/>
    <col min="3" max="10" width="10.42578125" style="308" customWidth="1"/>
    <col min="11" max="18" width="11.5703125" style="308" customWidth="1"/>
    <col min="19" max="19" width="14" style="308" customWidth="1"/>
    <col min="20" max="20" width="12.28515625" style="308" customWidth="1"/>
    <col min="21" max="27" width="13.42578125" style="308" customWidth="1"/>
    <col min="28" max="35" width="11.7109375" style="308" customWidth="1"/>
    <col min="36" max="36" width="12.85546875" style="308" customWidth="1"/>
    <col min="37" max="16384" width="9" style="308"/>
  </cols>
  <sheetData>
    <row r="1" spans="1:36" s="313" customFormat="1" ht="24.95" customHeight="1">
      <c r="A1" s="313" t="s">
        <v>802</v>
      </c>
      <c r="B1" s="104"/>
      <c r="C1" s="105"/>
      <c r="S1" s="332" t="s">
        <v>803</v>
      </c>
      <c r="T1" s="313" t="s">
        <v>782</v>
      </c>
      <c r="AJ1" s="332" t="s">
        <v>783</v>
      </c>
    </row>
    <row r="2" spans="1:36" s="123" customFormat="1" ht="24.95" customHeight="1">
      <c r="A2" s="746" t="s">
        <v>1302</v>
      </c>
      <c r="B2" s="747"/>
      <c r="C2" s="747"/>
      <c r="D2" s="747"/>
      <c r="E2" s="747"/>
      <c r="F2" s="747"/>
      <c r="G2" s="747"/>
      <c r="H2" s="747"/>
      <c r="I2" s="747"/>
      <c r="J2" s="747"/>
      <c r="K2" s="310" t="s">
        <v>13</v>
      </c>
      <c r="L2" s="747"/>
      <c r="M2" s="747"/>
      <c r="N2" s="747"/>
      <c r="O2" s="747"/>
      <c r="P2" s="747"/>
      <c r="Q2" s="747"/>
      <c r="R2" s="747"/>
      <c r="S2" s="747"/>
      <c r="T2" s="746" t="s">
        <v>1303</v>
      </c>
      <c r="U2" s="746"/>
      <c r="V2" s="746"/>
      <c r="W2" s="746"/>
      <c r="X2" s="746"/>
      <c r="Y2" s="746"/>
      <c r="Z2" s="746"/>
      <c r="AA2" s="746"/>
      <c r="AB2" s="310" t="s">
        <v>6</v>
      </c>
      <c r="AC2" s="310"/>
      <c r="AD2" s="310"/>
      <c r="AE2" s="310"/>
      <c r="AF2" s="310"/>
      <c r="AG2" s="310"/>
      <c r="AH2" s="310"/>
      <c r="AI2" s="310"/>
      <c r="AJ2" s="310"/>
    </row>
    <row r="3" spans="1:36" ht="23.1" customHeight="1">
      <c r="A3" s="386"/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</row>
    <row r="4" spans="1:36" s="309" customFormat="1" ht="15" customHeight="1">
      <c r="A4" s="309" t="s">
        <v>987</v>
      </c>
      <c r="B4" s="798"/>
      <c r="S4" s="390" t="s">
        <v>977</v>
      </c>
      <c r="T4" s="309" t="s">
        <v>988</v>
      </c>
      <c r="AG4" s="748"/>
      <c r="AH4" s="125"/>
      <c r="AJ4" s="390" t="s">
        <v>977</v>
      </c>
    </row>
    <row r="5" spans="1:36" s="124" customFormat="1" ht="18" customHeight="1">
      <c r="A5" s="329" t="s">
        <v>421</v>
      </c>
      <c r="B5" s="749" t="s">
        <v>205</v>
      </c>
      <c r="C5" s="750" t="s">
        <v>169</v>
      </c>
      <c r="D5" s="593" t="s">
        <v>156</v>
      </c>
      <c r="E5" s="229" t="s">
        <v>286</v>
      </c>
      <c r="F5" s="230" t="s">
        <v>146</v>
      </c>
      <c r="G5" s="751" t="s">
        <v>428</v>
      </c>
      <c r="H5" s="751" t="s">
        <v>499</v>
      </c>
      <c r="I5" s="749" t="s">
        <v>343</v>
      </c>
      <c r="J5" s="752" t="s">
        <v>541</v>
      </c>
      <c r="K5" s="229" t="s">
        <v>552</v>
      </c>
      <c r="L5" s="227" t="s">
        <v>418</v>
      </c>
      <c r="M5" s="750" t="s">
        <v>454</v>
      </c>
      <c r="N5" s="750" t="s">
        <v>469</v>
      </c>
      <c r="O5" s="593" t="s">
        <v>462</v>
      </c>
      <c r="P5" s="593" t="s">
        <v>461</v>
      </c>
      <c r="Q5" s="749" t="s">
        <v>420</v>
      </c>
      <c r="R5" s="749" t="s">
        <v>167</v>
      </c>
      <c r="S5" s="39" t="s">
        <v>523</v>
      </c>
      <c r="T5" s="326" t="s">
        <v>421</v>
      </c>
      <c r="U5" s="749" t="s">
        <v>350</v>
      </c>
      <c r="V5" s="593" t="s">
        <v>494</v>
      </c>
      <c r="W5" s="391" t="s">
        <v>943</v>
      </c>
      <c r="X5" s="230" t="s">
        <v>439</v>
      </c>
      <c r="Y5" s="749" t="s">
        <v>655</v>
      </c>
      <c r="Z5" s="230" t="s">
        <v>604</v>
      </c>
      <c r="AA5" s="751" t="s">
        <v>371</v>
      </c>
      <c r="AB5" s="593" t="s">
        <v>465</v>
      </c>
      <c r="AC5" s="752" t="s">
        <v>470</v>
      </c>
      <c r="AD5" s="750" t="s">
        <v>355</v>
      </c>
      <c r="AE5" s="593" t="s">
        <v>547</v>
      </c>
      <c r="AF5" s="593" t="s">
        <v>270</v>
      </c>
      <c r="AG5" s="594" t="s">
        <v>274</v>
      </c>
      <c r="AH5" s="227" t="s">
        <v>230</v>
      </c>
      <c r="AI5" s="750" t="s">
        <v>466</v>
      </c>
      <c r="AJ5" s="39" t="s">
        <v>523</v>
      </c>
    </row>
    <row r="6" spans="1:36" s="124" customFormat="1" ht="18" customHeight="1">
      <c r="A6" s="434"/>
      <c r="B6" s="594"/>
      <c r="C6" s="594"/>
      <c r="D6" s="317"/>
      <c r="E6" s="317" t="s">
        <v>324</v>
      </c>
      <c r="F6" s="753" t="s">
        <v>308</v>
      </c>
      <c r="G6" s="393"/>
      <c r="H6" s="393"/>
      <c r="I6" s="594"/>
      <c r="J6" s="393"/>
      <c r="K6" s="322" t="s">
        <v>1047</v>
      </c>
      <c r="L6" s="400" t="s">
        <v>654</v>
      </c>
      <c r="M6" s="754"/>
      <c r="N6" s="312"/>
      <c r="O6" s="755"/>
      <c r="P6" s="755"/>
      <c r="Q6" s="312"/>
      <c r="R6" s="312"/>
      <c r="S6" s="756" t="s">
        <v>250</v>
      </c>
      <c r="T6" s="407"/>
      <c r="U6" s="757" t="s">
        <v>250</v>
      </c>
      <c r="V6" s="317" t="s">
        <v>442</v>
      </c>
      <c r="W6" s="435" t="s">
        <v>357</v>
      </c>
      <c r="X6" s="753" t="s">
        <v>485</v>
      </c>
      <c r="Y6" s="758" t="s">
        <v>195</v>
      </c>
      <c r="Z6" s="756"/>
      <c r="AA6" s="321" t="s">
        <v>30</v>
      </c>
      <c r="AB6" s="322" t="s">
        <v>63</v>
      </c>
      <c r="AC6" s="759"/>
      <c r="AD6" s="757"/>
      <c r="AE6" s="760"/>
      <c r="AF6" s="322" t="s">
        <v>415</v>
      </c>
      <c r="AG6" s="312" t="s">
        <v>415</v>
      </c>
      <c r="AH6" s="761"/>
      <c r="AI6" s="757"/>
      <c r="AJ6" s="756"/>
    </row>
    <row r="7" spans="1:36" s="124" customFormat="1" ht="18" customHeight="1">
      <c r="A7" s="404"/>
      <c r="B7" s="754"/>
      <c r="C7" s="312"/>
      <c r="D7" s="322"/>
      <c r="E7" s="826" t="s">
        <v>1254</v>
      </c>
      <c r="F7" s="756"/>
      <c r="G7" s="321" t="s">
        <v>599</v>
      </c>
      <c r="H7" s="321"/>
      <c r="I7" s="312" t="s">
        <v>589</v>
      </c>
      <c r="J7" s="321" t="s">
        <v>1045</v>
      </c>
      <c r="K7" s="322" t="s">
        <v>1048</v>
      </c>
      <c r="L7" s="400" t="s">
        <v>684</v>
      </c>
      <c r="M7" s="312" t="s">
        <v>651</v>
      </c>
      <c r="N7" s="312" t="s">
        <v>612</v>
      </c>
      <c r="O7" s="322" t="s">
        <v>1049</v>
      </c>
      <c r="P7" s="322" t="s">
        <v>369</v>
      </c>
      <c r="Q7" s="312" t="s">
        <v>661</v>
      </c>
      <c r="R7" s="312"/>
      <c r="S7" s="400"/>
      <c r="T7" s="407"/>
      <c r="U7" s="312"/>
      <c r="V7" s="322" t="s">
        <v>701</v>
      </c>
      <c r="W7" s="312" t="s">
        <v>573</v>
      </c>
      <c r="X7" s="400" t="s">
        <v>93</v>
      </c>
      <c r="Y7" s="312" t="s">
        <v>1050</v>
      </c>
      <c r="Z7" s="400" t="s">
        <v>56</v>
      </c>
      <c r="AA7" s="321" t="s">
        <v>72</v>
      </c>
      <c r="AB7" s="322" t="s">
        <v>91</v>
      </c>
      <c r="AC7" s="321"/>
      <c r="AD7" s="312" t="s">
        <v>529</v>
      </c>
      <c r="AE7" s="322" t="s">
        <v>429</v>
      </c>
      <c r="AF7" s="322" t="s">
        <v>402</v>
      </c>
      <c r="AG7" s="312" t="s">
        <v>402</v>
      </c>
      <c r="AH7" s="400" t="s">
        <v>678</v>
      </c>
      <c r="AI7" s="312" t="s">
        <v>403</v>
      </c>
      <c r="AJ7" s="400"/>
    </row>
    <row r="8" spans="1:36" s="124" customFormat="1" ht="18" customHeight="1">
      <c r="A8" s="762" t="s">
        <v>457</v>
      </c>
      <c r="B8" s="154" t="s">
        <v>538</v>
      </c>
      <c r="C8" s="154" t="s">
        <v>719</v>
      </c>
      <c r="D8" s="324" t="s">
        <v>1044</v>
      </c>
      <c r="E8" s="324" t="s">
        <v>1035</v>
      </c>
      <c r="F8" s="42" t="s">
        <v>602</v>
      </c>
      <c r="G8" s="323" t="s">
        <v>654</v>
      </c>
      <c r="H8" s="323" t="s">
        <v>479</v>
      </c>
      <c r="I8" s="154" t="s">
        <v>654</v>
      </c>
      <c r="J8" s="323" t="s">
        <v>1046</v>
      </c>
      <c r="K8" s="324" t="s">
        <v>1046</v>
      </c>
      <c r="L8" s="42" t="s">
        <v>296</v>
      </c>
      <c r="M8" s="154" t="s">
        <v>654</v>
      </c>
      <c r="N8" s="154" t="s">
        <v>654</v>
      </c>
      <c r="O8" s="154" t="s">
        <v>654</v>
      </c>
      <c r="P8" s="324" t="s">
        <v>654</v>
      </c>
      <c r="Q8" s="324" t="s">
        <v>654</v>
      </c>
      <c r="R8" s="154" t="s">
        <v>637</v>
      </c>
      <c r="S8" s="42" t="s">
        <v>55</v>
      </c>
      <c r="T8" s="595" t="s">
        <v>457</v>
      </c>
      <c r="U8" s="154" t="s">
        <v>611</v>
      </c>
      <c r="V8" s="324" t="s">
        <v>745</v>
      </c>
      <c r="W8" s="154" t="s">
        <v>754</v>
      </c>
      <c r="X8" s="42" t="s">
        <v>754</v>
      </c>
      <c r="Y8" s="154" t="s">
        <v>702</v>
      </c>
      <c r="Z8" s="42" t="s">
        <v>38</v>
      </c>
      <c r="AA8" s="323" t="s">
        <v>654</v>
      </c>
      <c r="AB8" s="324" t="s">
        <v>639</v>
      </c>
      <c r="AC8" s="323" t="s">
        <v>607</v>
      </c>
      <c r="AD8" s="154" t="s">
        <v>654</v>
      </c>
      <c r="AE8" s="324" t="s">
        <v>391</v>
      </c>
      <c r="AF8" s="324" t="s">
        <v>398</v>
      </c>
      <c r="AG8" s="154" t="s">
        <v>551</v>
      </c>
      <c r="AH8" s="42" t="s">
        <v>667</v>
      </c>
      <c r="AI8" s="154" t="s">
        <v>679</v>
      </c>
      <c r="AJ8" s="42" t="s">
        <v>55</v>
      </c>
    </row>
    <row r="9" spans="1:36" s="246" customFormat="1" ht="18.95" customHeight="1">
      <c r="A9" s="898">
        <v>2016</v>
      </c>
      <c r="B9" s="901">
        <v>46448</v>
      </c>
      <c r="C9" s="902">
        <v>1082</v>
      </c>
      <c r="D9" s="902">
        <v>230</v>
      </c>
      <c r="E9" s="901">
        <v>19151</v>
      </c>
      <c r="F9" s="901">
        <v>347</v>
      </c>
      <c r="G9" s="901">
        <v>897</v>
      </c>
      <c r="H9" s="901">
        <v>308</v>
      </c>
      <c r="I9" s="903">
        <v>130</v>
      </c>
      <c r="J9" s="904">
        <v>201</v>
      </c>
      <c r="K9" s="901">
        <v>2426</v>
      </c>
      <c r="L9" s="901">
        <v>1696</v>
      </c>
      <c r="M9" s="901">
        <v>102</v>
      </c>
      <c r="N9" s="901">
        <v>252</v>
      </c>
      <c r="O9" s="901">
        <v>3002</v>
      </c>
      <c r="P9" s="901">
        <v>1937</v>
      </c>
      <c r="Q9" s="901">
        <v>1794</v>
      </c>
      <c r="R9" s="901">
        <v>3941</v>
      </c>
      <c r="S9" s="897">
        <v>2016</v>
      </c>
      <c r="T9" s="898">
        <v>2016</v>
      </c>
      <c r="U9" s="851">
        <v>2114</v>
      </c>
      <c r="V9" s="851">
        <v>1709</v>
      </c>
      <c r="W9" s="905">
        <v>493</v>
      </c>
      <c r="X9" s="851">
        <v>2802</v>
      </c>
      <c r="Y9" s="906">
        <v>222</v>
      </c>
      <c r="Z9" s="906">
        <v>88</v>
      </c>
      <c r="AA9" s="906">
        <v>67</v>
      </c>
      <c r="AB9" s="906">
        <v>60</v>
      </c>
      <c r="AC9" s="906">
        <v>13</v>
      </c>
      <c r="AD9" s="906">
        <v>68</v>
      </c>
      <c r="AE9" s="906">
        <v>99</v>
      </c>
      <c r="AF9" s="851">
        <v>270</v>
      </c>
      <c r="AG9" s="851">
        <v>15</v>
      </c>
      <c r="AH9" s="851">
        <v>318</v>
      </c>
      <c r="AI9" s="851">
        <v>614</v>
      </c>
      <c r="AJ9" s="897">
        <v>2016</v>
      </c>
    </row>
    <row r="10" spans="1:36" s="246" customFormat="1" ht="18.95" customHeight="1">
      <c r="A10" s="898">
        <v>2017</v>
      </c>
      <c r="B10" s="901">
        <v>48069</v>
      </c>
      <c r="C10" s="902">
        <v>1116</v>
      </c>
      <c r="D10" s="902">
        <v>217</v>
      </c>
      <c r="E10" s="901">
        <v>19590</v>
      </c>
      <c r="F10" s="901">
        <v>379</v>
      </c>
      <c r="G10" s="901">
        <v>914</v>
      </c>
      <c r="H10" s="901">
        <v>310</v>
      </c>
      <c r="I10" s="903">
        <v>131</v>
      </c>
      <c r="J10" s="904">
        <v>208</v>
      </c>
      <c r="K10" s="901">
        <v>2465</v>
      </c>
      <c r="L10" s="901">
        <v>1715</v>
      </c>
      <c r="M10" s="901">
        <v>107</v>
      </c>
      <c r="N10" s="901">
        <v>260</v>
      </c>
      <c r="O10" s="901">
        <v>3455</v>
      </c>
      <c r="P10" s="901">
        <v>1986</v>
      </c>
      <c r="Q10" s="901">
        <v>1783</v>
      </c>
      <c r="R10" s="901">
        <v>4099</v>
      </c>
      <c r="S10" s="897">
        <v>2017</v>
      </c>
      <c r="T10" s="898">
        <v>2017</v>
      </c>
      <c r="U10" s="851">
        <v>2189</v>
      </c>
      <c r="V10" s="851">
        <v>1700</v>
      </c>
      <c r="W10" s="905">
        <v>502</v>
      </c>
      <c r="X10" s="851">
        <v>2855</v>
      </c>
      <c r="Y10" s="906">
        <v>229</v>
      </c>
      <c r="Z10" s="906">
        <v>91</v>
      </c>
      <c r="AA10" s="906">
        <v>67</v>
      </c>
      <c r="AB10" s="906">
        <v>63</v>
      </c>
      <c r="AC10" s="906">
        <v>13</v>
      </c>
      <c r="AD10" s="906">
        <v>71</v>
      </c>
      <c r="AE10" s="906">
        <v>102</v>
      </c>
      <c r="AF10" s="851">
        <v>279</v>
      </c>
      <c r="AG10" s="851">
        <v>16</v>
      </c>
      <c r="AH10" s="851">
        <v>329</v>
      </c>
      <c r="AI10" s="851">
        <v>828</v>
      </c>
      <c r="AJ10" s="897">
        <v>2017</v>
      </c>
    </row>
    <row r="11" spans="1:36" s="246" customFormat="1" ht="18.95" customHeight="1">
      <c r="A11" s="898">
        <v>2018</v>
      </c>
      <c r="B11" s="901">
        <v>49128</v>
      </c>
      <c r="C11" s="902">
        <v>1166</v>
      </c>
      <c r="D11" s="902">
        <v>261</v>
      </c>
      <c r="E11" s="901">
        <v>19501</v>
      </c>
      <c r="F11" s="901">
        <v>404</v>
      </c>
      <c r="G11" s="901">
        <v>972</v>
      </c>
      <c r="H11" s="901">
        <v>329</v>
      </c>
      <c r="I11" s="903">
        <v>130</v>
      </c>
      <c r="J11" s="904">
        <v>216</v>
      </c>
      <c r="K11" s="901">
        <v>2300</v>
      </c>
      <c r="L11" s="901">
        <v>2100</v>
      </c>
      <c r="M11" s="901">
        <v>116</v>
      </c>
      <c r="N11" s="901">
        <v>278</v>
      </c>
      <c r="O11" s="901">
        <v>3507</v>
      </c>
      <c r="P11" s="901">
        <v>2015</v>
      </c>
      <c r="Q11" s="901">
        <v>1752</v>
      </c>
      <c r="R11" s="901">
        <v>4323</v>
      </c>
      <c r="S11" s="897">
        <v>2018</v>
      </c>
      <c r="T11" s="898">
        <v>2018</v>
      </c>
      <c r="U11" s="851">
        <v>2225</v>
      </c>
      <c r="V11" s="851">
        <v>1670</v>
      </c>
      <c r="W11" s="905">
        <v>481</v>
      </c>
      <c r="X11" s="851">
        <v>2990</v>
      </c>
      <c r="Y11" s="906">
        <v>241</v>
      </c>
      <c r="Z11" s="906">
        <v>89</v>
      </c>
      <c r="AA11" s="906">
        <v>69</v>
      </c>
      <c r="AB11" s="906">
        <v>73</v>
      </c>
      <c r="AC11" s="906">
        <v>14</v>
      </c>
      <c r="AD11" s="906">
        <v>68</v>
      </c>
      <c r="AE11" s="906">
        <v>108</v>
      </c>
      <c r="AF11" s="851">
        <v>284</v>
      </c>
      <c r="AG11" s="851">
        <v>17</v>
      </c>
      <c r="AH11" s="851">
        <v>329</v>
      </c>
      <c r="AI11" s="851">
        <v>1100</v>
      </c>
      <c r="AJ11" s="897">
        <v>2018</v>
      </c>
    </row>
    <row r="12" spans="1:36" s="246" customFormat="1" ht="18.95" customHeight="1">
      <c r="A12" s="898">
        <v>2019</v>
      </c>
      <c r="B12" s="901">
        <v>50391</v>
      </c>
      <c r="C12" s="902">
        <v>1196</v>
      </c>
      <c r="D12" s="902">
        <v>255</v>
      </c>
      <c r="E12" s="901">
        <v>19739</v>
      </c>
      <c r="F12" s="901">
        <v>430</v>
      </c>
      <c r="G12" s="901">
        <v>997</v>
      </c>
      <c r="H12" s="901">
        <v>333</v>
      </c>
      <c r="I12" s="903">
        <v>130</v>
      </c>
      <c r="J12" s="904">
        <v>227</v>
      </c>
      <c r="K12" s="901">
        <v>2311</v>
      </c>
      <c r="L12" s="901">
        <v>2220</v>
      </c>
      <c r="M12" s="901">
        <v>122</v>
      </c>
      <c r="N12" s="901">
        <v>274</v>
      </c>
      <c r="O12" s="901">
        <v>3552</v>
      </c>
      <c r="P12" s="901">
        <v>1974</v>
      </c>
      <c r="Q12" s="901">
        <v>1719</v>
      </c>
      <c r="R12" s="901">
        <v>4390</v>
      </c>
      <c r="S12" s="897">
        <v>2019</v>
      </c>
      <c r="T12" s="898">
        <v>2019</v>
      </c>
      <c r="U12" s="851">
        <v>2255</v>
      </c>
      <c r="V12" s="851">
        <v>1645</v>
      </c>
      <c r="W12" s="905">
        <v>607</v>
      </c>
      <c r="X12" s="851">
        <v>3356</v>
      </c>
      <c r="Y12" s="906">
        <v>285</v>
      </c>
      <c r="Z12" s="906">
        <v>92</v>
      </c>
      <c r="AA12" s="906">
        <v>71</v>
      </c>
      <c r="AB12" s="906">
        <v>91</v>
      </c>
      <c r="AC12" s="906">
        <v>14</v>
      </c>
      <c r="AD12" s="906">
        <v>70</v>
      </c>
      <c r="AE12" s="906">
        <v>109</v>
      </c>
      <c r="AF12" s="851">
        <v>292</v>
      </c>
      <c r="AG12" s="851">
        <v>17</v>
      </c>
      <c r="AH12" s="851">
        <v>361</v>
      </c>
      <c r="AI12" s="851">
        <v>1257</v>
      </c>
      <c r="AJ12" s="897">
        <v>2019</v>
      </c>
    </row>
    <row r="13" spans="1:36" s="246" customFormat="1" ht="18.95" customHeight="1">
      <c r="A13" s="898">
        <v>2020</v>
      </c>
      <c r="B13" s="901">
        <v>51623</v>
      </c>
      <c r="C13" s="902">
        <v>1234</v>
      </c>
      <c r="D13" s="902">
        <v>74</v>
      </c>
      <c r="E13" s="901">
        <v>20070</v>
      </c>
      <c r="F13" s="901">
        <v>459</v>
      </c>
      <c r="G13" s="901">
        <v>1039</v>
      </c>
      <c r="H13" s="901">
        <v>329</v>
      </c>
      <c r="I13" s="903">
        <v>133</v>
      </c>
      <c r="J13" s="904">
        <v>234</v>
      </c>
      <c r="K13" s="901">
        <v>2338</v>
      </c>
      <c r="L13" s="901">
        <v>2348</v>
      </c>
      <c r="M13" s="901">
        <v>125</v>
      </c>
      <c r="N13" s="901">
        <v>286</v>
      </c>
      <c r="O13" s="901">
        <v>3606</v>
      </c>
      <c r="P13" s="901">
        <v>2037</v>
      </c>
      <c r="Q13" s="901">
        <v>1684</v>
      </c>
      <c r="R13" s="901">
        <v>4462</v>
      </c>
      <c r="S13" s="897">
        <v>2020</v>
      </c>
      <c r="T13" s="898">
        <v>2020</v>
      </c>
      <c r="U13" s="851">
        <v>2286</v>
      </c>
      <c r="V13" s="851">
        <v>1596</v>
      </c>
      <c r="W13" s="905">
        <v>644</v>
      </c>
      <c r="X13" s="851">
        <v>3533</v>
      </c>
      <c r="Y13" s="906">
        <v>333</v>
      </c>
      <c r="Z13" s="906">
        <v>99</v>
      </c>
      <c r="AA13" s="906">
        <v>75</v>
      </c>
      <c r="AB13" s="906">
        <v>102</v>
      </c>
      <c r="AC13" s="906">
        <v>14</v>
      </c>
      <c r="AD13" s="906">
        <v>77</v>
      </c>
      <c r="AE13" s="906">
        <v>112</v>
      </c>
      <c r="AF13" s="851">
        <v>301</v>
      </c>
      <c r="AG13" s="851">
        <v>65</v>
      </c>
      <c r="AH13" s="851">
        <v>372</v>
      </c>
      <c r="AI13" s="851">
        <v>1556</v>
      </c>
      <c r="AJ13" s="897">
        <v>2020</v>
      </c>
    </row>
    <row r="14" spans="1:36" s="103" customFormat="1" ht="22.5" customHeight="1">
      <c r="A14" s="763">
        <f>A13+1</f>
        <v>2021</v>
      </c>
      <c r="B14" s="815">
        <f>SUM(B15:B36)</f>
        <v>52781</v>
      </c>
      <c r="C14" s="815">
        <f t="shared" ref="C14:R14" si="0">SUM(C15:C36)</f>
        <v>1274</v>
      </c>
      <c r="D14" s="815">
        <f t="shared" si="0"/>
        <v>113</v>
      </c>
      <c r="E14" s="815">
        <f t="shared" si="0"/>
        <v>20245</v>
      </c>
      <c r="F14" s="815">
        <f t="shared" si="0"/>
        <v>488</v>
      </c>
      <c r="G14" s="815">
        <f t="shared" si="0"/>
        <v>1061</v>
      </c>
      <c r="H14" s="815">
        <f t="shared" si="0"/>
        <v>331</v>
      </c>
      <c r="I14" s="815">
        <f t="shared" si="0"/>
        <v>130</v>
      </c>
      <c r="J14" s="815">
        <f t="shared" si="0"/>
        <v>240</v>
      </c>
      <c r="K14" s="815">
        <f t="shared" si="0"/>
        <v>2349</v>
      </c>
      <c r="L14" s="815">
        <f t="shared" si="0"/>
        <v>2388</v>
      </c>
      <c r="M14" s="815">
        <f t="shared" si="0"/>
        <v>124</v>
      </c>
      <c r="N14" s="815">
        <f t="shared" si="0"/>
        <v>307</v>
      </c>
      <c r="O14" s="815">
        <f t="shared" si="0"/>
        <v>3616</v>
      </c>
      <c r="P14" s="815">
        <f t="shared" si="0"/>
        <v>2040</v>
      </c>
      <c r="Q14" s="815">
        <f t="shared" si="0"/>
        <v>1666</v>
      </c>
      <c r="R14" s="815">
        <f t="shared" si="0"/>
        <v>4548</v>
      </c>
      <c r="S14" s="765">
        <f t="shared" ref="S14:T14" si="1">S13+1</f>
        <v>2021</v>
      </c>
      <c r="T14" s="763">
        <f t="shared" si="1"/>
        <v>2021</v>
      </c>
      <c r="U14" s="764">
        <f>SUM(U15:U36)</f>
        <v>2309</v>
      </c>
      <c r="V14" s="764">
        <f t="shared" ref="V14:AI14" si="2">SUM(V15:V36)</f>
        <v>1588</v>
      </c>
      <c r="W14" s="764">
        <f t="shared" si="2"/>
        <v>714</v>
      </c>
      <c r="X14" s="764">
        <f t="shared" si="2"/>
        <v>3712</v>
      </c>
      <c r="Y14" s="764">
        <f t="shared" si="2"/>
        <v>342</v>
      </c>
      <c r="Z14" s="764">
        <f t="shared" si="2"/>
        <v>99</v>
      </c>
      <c r="AA14" s="764">
        <f t="shared" si="2"/>
        <v>78</v>
      </c>
      <c r="AB14" s="764">
        <f t="shared" si="2"/>
        <v>107</v>
      </c>
      <c r="AC14" s="764">
        <f t="shared" si="2"/>
        <v>16</v>
      </c>
      <c r="AD14" s="764">
        <f t="shared" si="2"/>
        <v>81</v>
      </c>
      <c r="AE14" s="764">
        <f t="shared" si="2"/>
        <v>106</v>
      </c>
      <c r="AF14" s="764">
        <f t="shared" si="2"/>
        <v>306</v>
      </c>
      <c r="AG14" s="764">
        <f t="shared" si="2"/>
        <v>69</v>
      </c>
      <c r="AH14" s="764">
        <f t="shared" si="2"/>
        <v>370</v>
      </c>
      <c r="AI14" s="764">
        <f t="shared" si="2"/>
        <v>1964</v>
      </c>
      <c r="AJ14" s="765">
        <f>AJ13+1</f>
        <v>2021</v>
      </c>
    </row>
    <row r="15" spans="1:36" s="249" customFormat="1" ht="18" customHeight="1">
      <c r="A15" s="276" t="s">
        <v>283</v>
      </c>
      <c r="B15" s="477">
        <f>SUM(C15:R15,U15:AI15)</f>
        <v>5170</v>
      </c>
      <c r="C15" s="477">
        <v>253</v>
      </c>
      <c r="D15" s="477">
        <v>6</v>
      </c>
      <c r="E15" s="477">
        <v>2678</v>
      </c>
      <c r="F15" s="477">
        <v>32</v>
      </c>
      <c r="G15" s="477">
        <v>177</v>
      </c>
      <c r="H15" s="477">
        <v>37</v>
      </c>
      <c r="I15" s="477">
        <v>9</v>
      </c>
      <c r="J15" s="477">
        <v>40</v>
      </c>
      <c r="K15" s="477">
        <v>157</v>
      </c>
      <c r="L15" s="477">
        <v>215</v>
      </c>
      <c r="M15" s="477">
        <v>4</v>
      </c>
      <c r="N15" s="477">
        <v>23</v>
      </c>
      <c r="O15" s="477">
        <v>308</v>
      </c>
      <c r="P15" s="477">
        <v>340</v>
      </c>
      <c r="Q15" s="477">
        <v>170</v>
      </c>
      <c r="R15" s="477">
        <v>178</v>
      </c>
      <c r="S15" s="122" t="s">
        <v>658</v>
      </c>
      <c r="T15" s="276" t="s">
        <v>283</v>
      </c>
      <c r="U15" s="477">
        <v>92</v>
      </c>
      <c r="V15" s="477">
        <v>91</v>
      </c>
      <c r="W15" s="477">
        <v>151</v>
      </c>
      <c r="X15" s="477">
        <v>4</v>
      </c>
      <c r="Y15" s="477">
        <v>12</v>
      </c>
      <c r="Z15" s="477">
        <v>1</v>
      </c>
      <c r="AA15" s="477">
        <v>11</v>
      </c>
      <c r="AB15" s="477">
        <v>0</v>
      </c>
      <c r="AC15" s="477">
        <v>3</v>
      </c>
      <c r="AD15" s="477">
        <v>4</v>
      </c>
      <c r="AE15" s="477">
        <v>11</v>
      </c>
      <c r="AF15" s="477">
        <v>1</v>
      </c>
      <c r="AG15" s="477">
        <v>5</v>
      </c>
      <c r="AH15" s="477">
        <v>7</v>
      </c>
      <c r="AI15" s="477">
        <v>150</v>
      </c>
      <c r="AJ15" s="122" t="s">
        <v>717</v>
      </c>
    </row>
    <row r="16" spans="1:36" s="249" customFormat="1" ht="18" customHeight="1">
      <c r="A16" s="276" t="s">
        <v>182</v>
      </c>
      <c r="B16" s="477">
        <f t="shared" ref="B16:B36" si="3">SUM(C16:R16,U16:AI16)</f>
        <v>8238</v>
      </c>
      <c r="C16" s="477">
        <v>162</v>
      </c>
      <c r="D16" s="477">
        <v>4</v>
      </c>
      <c r="E16" s="477">
        <v>4586</v>
      </c>
      <c r="F16" s="477">
        <v>43</v>
      </c>
      <c r="G16" s="477">
        <v>185</v>
      </c>
      <c r="H16" s="477">
        <v>43</v>
      </c>
      <c r="I16" s="477">
        <v>13</v>
      </c>
      <c r="J16" s="477">
        <v>30</v>
      </c>
      <c r="K16" s="477">
        <v>244</v>
      </c>
      <c r="L16" s="477">
        <v>270</v>
      </c>
      <c r="M16" s="477">
        <v>7</v>
      </c>
      <c r="N16" s="477">
        <v>24</v>
      </c>
      <c r="O16" s="477">
        <v>339</v>
      </c>
      <c r="P16" s="477">
        <v>423</v>
      </c>
      <c r="Q16" s="477">
        <v>386</v>
      </c>
      <c r="R16" s="477">
        <v>369</v>
      </c>
      <c r="S16" s="122" t="s">
        <v>732</v>
      </c>
      <c r="T16" s="276" t="s">
        <v>182</v>
      </c>
      <c r="U16" s="477">
        <v>87</v>
      </c>
      <c r="V16" s="477">
        <v>204</v>
      </c>
      <c r="W16" s="477">
        <v>140</v>
      </c>
      <c r="X16" s="477">
        <v>63</v>
      </c>
      <c r="Y16" s="477">
        <v>32</v>
      </c>
      <c r="Z16" s="477">
        <v>10</v>
      </c>
      <c r="AA16" s="477">
        <v>12</v>
      </c>
      <c r="AB16" s="477">
        <v>9</v>
      </c>
      <c r="AC16" s="477">
        <v>1</v>
      </c>
      <c r="AD16" s="477">
        <v>5</v>
      </c>
      <c r="AE16" s="477">
        <v>7</v>
      </c>
      <c r="AF16" s="477">
        <v>30</v>
      </c>
      <c r="AG16" s="477">
        <v>11</v>
      </c>
      <c r="AH16" s="477">
        <v>10</v>
      </c>
      <c r="AI16" s="477">
        <v>489</v>
      </c>
      <c r="AJ16" s="122" t="s">
        <v>725</v>
      </c>
    </row>
    <row r="17" spans="1:36" s="249" customFormat="1" ht="18" customHeight="1">
      <c r="A17" s="276" t="s">
        <v>234</v>
      </c>
      <c r="B17" s="477">
        <f t="shared" si="3"/>
        <v>5457</v>
      </c>
      <c r="C17" s="477">
        <v>176</v>
      </c>
      <c r="D17" s="477">
        <v>2</v>
      </c>
      <c r="E17" s="477">
        <v>2563</v>
      </c>
      <c r="F17" s="477">
        <v>45</v>
      </c>
      <c r="G17" s="477">
        <v>131</v>
      </c>
      <c r="H17" s="477">
        <v>56</v>
      </c>
      <c r="I17" s="477">
        <v>14</v>
      </c>
      <c r="J17" s="477">
        <v>37</v>
      </c>
      <c r="K17" s="477">
        <v>229</v>
      </c>
      <c r="L17" s="477">
        <v>272</v>
      </c>
      <c r="M17" s="477">
        <v>5</v>
      </c>
      <c r="N17" s="477">
        <v>30</v>
      </c>
      <c r="O17" s="477">
        <v>288</v>
      </c>
      <c r="P17" s="477">
        <v>239</v>
      </c>
      <c r="Q17" s="477">
        <v>281</v>
      </c>
      <c r="R17" s="477">
        <v>215</v>
      </c>
      <c r="S17" s="122" t="s">
        <v>49</v>
      </c>
      <c r="T17" s="276" t="s">
        <v>234</v>
      </c>
      <c r="U17" s="477">
        <v>114</v>
      </c>
      <c r="V17" s="477">
        <v>152</v>
      </c>
      <c r="W17" s="477">
        <v>104</v>
      </c>
      <c r="X17" s="477">
        <v>114</v>
      </c>
      <c r="Y17" s="477">
        <v>54</v>
      </c>
      <c r="Z17" s="477">
        <v>3</v>
      </c>
      <c r="AA17" s="477">
        <v>7</v>
      </c>
      <c r="AB17" s="477">
        <v>2</v>
      </c>
      <c r="AC17" s="477">
        <v>1</v>
      </c>
      <c r="AD17" s="477">
        <v>9</v>
      </c>
      <c r="AE17" s="477">
        <v>4</v>
      </c>
      <c r="AF17" s="477">
        <v>43</v>
      </c>
      <c r="AG17" s="477">
        <v>9</v>
      </c>
      <c r="AH17" s="477">
        <v>51</v>
      </c>
      <c r="AI17" s="477">
        <v>207</v>
      </c>
      <c r="AJ17" s="122" t="s">
        <v>726</v>
      </c>
    </row>
    <row r="18" spans="1:36" s="249" customFormat="1" ht="18" customHeight="1">
      <c r="A18" s="276" t="s">
        <v>271</v>
      </c>
      <c r="B18" s="477">
        <f t="shared" si="3"/>
        <v>3704</v>
      </c>
      <c r="C18" s="477">
        <v>56</v>
      </c>
      <c r="D18" s="477">
        <v>17</v>
      </c>
      <c r="E18" s="477">
        <v>1052</v>
      </c>
      <c r="F18" s="477">
        <v>21</v>
      </c>
      <c r="G18" s="477">
        <v>52</v>
      </c>
      <c r="H18" s="477">
        <v>20</v>
      </c>
      <c r="I18" s="477">
        <v>8</v>
      </c>
      <c r="J18" s="477">
        <v>25</v>
      </c>
      <c r="K18" s="477">
        <v>159</v>
      </c>
      <c r="L18" s="477">
        <v>195</v>
      </c>
      <c r="M18" s="477">
        <v>4</v>
      </c>
      <c r="N18" s="477">
        <v>28</v>
      </c>
      <c r="O18" s="477">
        <v>203</v>
      </c>
      <c r="P18" s="477">
        <v>64</v>
      </c>
      <c r="Q18" s="477">
        <v>64</v>
      </c>
      <c r="R18" s="477">
        <v>545</v>
      </c>
      <c r="S18" s="122" t="s">
        <v>687</v>
      </c>
      <c r="T18" s="276" t="s">
        <v>271</v>
      </c>
      <c r="U18" s="477">
        <v>158</v>
      </c>
      <c r="V18" s="477">
        <v>108</v>
      </c>
      <c r="W18" s="477">
        <v>33</v>
      </c>
      <c r="X18" s="477">
        <v>485</v>
      </c>
      <c r="Y18" s="477">
        <v>37</v>
      </c>
      <c r="Z18" s="477">
        <v>4</v>
      </c>
      <c r="AA18" s="477">
        <v>3</v>
      </c>
      <c r="AB18" s="477">
        <v>1</v>
      </c>
      <c r="AC18" s="477">
        <v>2</v>
      </c>
      <c r="AD18" s="477">
        <v>1</v>
      </c>
      <c r="AE18" s="477">
        <v>6</v>
      </c>
      <c r="AF18" s="477">
        <v>14</v>
      </c>
      <c r="AG18" s="477">
        <v>3</v>
      </c>
      <c r="AH18" s="477">
        <v>37</v>
      </c>
      <c r="AI18" s="477">
        <v>299</v>
      </c>
      <c r="AJ18" s="122" t="s">
        <v>521</v>
      </c>
    </row>
    <row r="19" spans="1:36" s="249" customFormat="1" ht="18" customHeight="1">
      <c r="A19" s="276" t="s">
        <v>252</v>
      </c>
      <c r="B19" s="477">
        <f t="shared" si="3"/>
        <v>3511</v>
      </c>
      <c r="C19" s="477">
        <v>109</v>
      </c>
      <c r="D19" s="477">
        <v>7</v>
      </c>
      <c r="E19" s="477">
        <v>1671</v>
      </c>
      <c r="F19" s="477">
        <v>28</v>
      </c>
      <c r="G19" s="477">
        <v>78</v>
      </c>
      <c r="H19" s="477">
        <v>32</v>
      </c>
      <c r="I19" s="477">
        <v>17</v>
      </c>
      <c r="J19" s="477">
        <v>11</v>
      </c>
      <c r="K19" s="477">
        <v>126</v>
      </c>
      <c r="L19" s="477">
        <v>164</v>
      </c>
      <c r="M19" s="477">
        <v>7</v>
      </c>
      <c r="N19" s="477">
        <v>22</v>
      </c>
      <c r="O19" s="477">
        <v>157</v>
      </c>
      <c r="P19" s="477">
        <v>104</v>
      </c>
      <c r="Q19" s="477">
        <v>220</v>
      </c>
      <c r="R19" s="477">
        <v>292</v>
      </c>
      <c r="S19" s="122" t="s">
        <v>79</v>
      </c>
      <c r="T19" s="276" t="s">
        <v>252</v>
      </c>
      <c r="U19" s="477">
        <v>122</v>
      </c>
      <c r="V19" s="477">
        <v>103</v>
      </c>
      <c r="W19" s="477">
        <v>50</v>
      </c>
      <c r="X19" s="477">
        <v>36</v>
      </c>
      <c r="Y19" s="477">
        <v>26</v>
      </c>
      <c r="Z19" s="477">
        <v>1</v>
      </c>
      <c r="AA19" s="477">
        <v>7</v>
      </c>
      <c r="AB19" s="477">
        <v>4</v>
      </c>
      <c r="AC19" s="477">
        <v>1</v>
      </c>
      <c r="AD19" s="477">
        <v>6</v>
      </c>
      <c r="AE19" s="477">
        <v>4</v>
      </c>
      <c r="AF19" s="477">
        <v>17</v>
      </c>
      <c r="AG19" s="477">
        <v>6</v>
      </c>
      <c r="AH19" s="477">
        <v>3</v>
      </c>
      <c r="AI19" s="477">
        <v>80</v>
      </c>
      <c r="AJ19" s="122" t="s">
        <v>73</v>
      </c>
    </row>
    <row r="20" spans="1:36" s="249" customFormat="1" ht="29.1" customHeight="1">
      <c r="A20" s="276" t="s">
        <v>238</v>
      </c>
      <c r="B20" s="477">
        <f t="shared" si="3"/>
        <v>2048</v>
      </c>
      <c r="C20" s="477">
        <v>21</v>
      </c>
      <c r="D20" s="477">
        <v>5</v>
      </c>
      <c r="E20" s="477">
        <v>916</v>
      </c>
      <c r="F20" s="477">
        <v>22</v>
      </c>
      <c r="G20" s="477">
        <v>21</v>
      </c>
      <c r="H20" s="477">
        <v>8</v>
      </c>
      <c r="I20" s="477">
        <v>1</v>
      </c>
      <c r="J20" s="477">
        <v>10</v>
      </c>
      <c r="K20" s="477">
        <v>74</v>
      </c>
      <c r="L20" s="477">
        <v>68</v>
      </c>
      <c r="M20" s="477">
        <v>5</v>
      </c>
      <c r="N20" s="477">
        <v>15</v>
      </c>
      <c r="O20" s="477">
        <v>97</v>
      </c>
      <c r="P20" s="477">
        <v>43</v>
      </c>
      <c r="Q20" s="477">
        <v>3</v>
      </c>
      <c r="R20" s="477">
        <v>353</v>
      </c>
      <c r="S20" s="122" t="s">
        <v>99</v>
      </c>
      <c r="T20" s="276" t="s">
        <v>238</v>
      </c>
      <c r="U20" s="477">
        <v>82</v>
      </c>
      <c r="V20" s="477">
        <v>49</v>
      </c>
      <c r="W20" s="477">
        <v>11</v>
      </c>
      <c r="X20" s="477">
        <v>152</v>
      </c>
      <c r="Y20" s="477">
        <v>6</v>
      </c>
      <c r="Z20" s="477">
        <v>8</v>
      </c>
      <c r="AA20" s="477">
        <v>2</v>
      </c>
      <c r="AB20" s="477">
        <v>1</v>
      </c>
      <c r="AC20" s="477">
        <v>1</v>
      </c>
      <c r="AD20" s="477"/>
      <c r="AE20" s="477">
        <v>4</v>
      </c>
      <c r="AF20" s="477">
        <v>12</v>
      </c>
      <c r="AG20" s="477">
        <v>1</v>
      </c>
      <c r="AH20" s="477">
        <v>26</v>
      </c>
      <c r="AI20" s="477">
        <v>31</v>
      </c>
      <c r="AJ20" s="122" t="s">
        <v>721</v>
      </c>
    </row>
    <row r="21" spans="1:36" s="249" customFormat="1" ht="18" customHeight="1">
      <c r="A21" s="276" t="s">
        <v>287</v>
      </c>
      <c r="B21" s="477">
        <f t="shared" si="3"/>
        <v>1045</v>
      </c>
      <c r="C21" s="477">
        <v>13</v>
      </c>
      <c r="D21" s="477">
        <v>1</v>
      </c>
      <c r="E21" s="477">
        <v>326</v>
      </c>
      <c r="F21" s="477">
        <v>23</v>
      </c>
      <c r="G21" s="477">
        <v>30</v>
      </c>
      <c r="H21" s="477">
        <v>4</v>
      </c>
      <c r="I21" s="477">
        <v>4</v>
      </c>
      <c r="J21" s="477">
        <v>3</v>
      </c>
      <c r="K21" s="477">
        <v>41</v>
      </c>
      <c r="L21" s="477">
        <v>47</v>
      </c>
      <c r="M21" s="477">
        <v>9</v>
      </c>
      <c r="N21" s="477">
        <v>10</v>
      </c>
      <c r="O21" s="477">
        <v>101</v>
      </c>
      <c r="P21" s="477">
        <v>27</v>
      </c>
      <c r="Q21" s="477">
        <v>5</v>
      </c>
      <c r="R21" s="477">
        <v>87</v>
      </c>
      <c r="S21" s="122" t="s">
        <v>80</v>
      </c>
      <c r="T21" s="276" t="s">
        <v>287</v>
      </c>
      <c r="U21" s="477">
        <v>74</v>
      </c>
      <c r="V21" s="477">
        <v>36</v>
      </c>
      <c r="W21" s="477">
        <v>10</v>
      </c>
      <c r="X21" s="477">
        <v>131</v>
      </c>
      <c r="Y21" s="477">
        <v>8</v>
      </c>
      <c r="Z21" s="477">
        <v>1</v>
      </c>
      <c r="AA21" s="477">
        <v>1</v>
      </c>
      <c r="AB21" s="477"/>
      <c r="AC21" s="477">
        <v>1</v>
      </c>
      <c r="AD21" s="477">
        <v>3</v>
      </c>
      <c r="AE21" s="477">
        <v>6</v>
      </c>
      <c r="AF21" s="477">
        <v>2</v>
      </c>
      <c r="AG21" s="477">
        <v>2</v>
      </c>
      <c r="AH21" s="477">
        <v>16</v>
      </c>
      <c r="AI21" s="477">
        <v>23</v>
      </c>
      <c r="AJ21" s="122" t="s">
        <v>92</v>
      </c>
    </row>
    <row r="22" spans="1:36" s="249" customFormat="1" ht="18" customHeight="1">
      <c r="A22" s="276" t="s">
        <v>123</v>
      </c>
      <c r="B22" s="477">
        <f t="shared" si="3"/>
        <v>698</v>
      </c>
      <c r="C22" s="477">
        <v>14</v>
      </c>
      <c r="D22" s="477">
        <v>2</v>
      </c>
      <c r="E22" s="477">
        <v>195</v>
      </c>
      <c r="F22" s="477">
        <v>19</v>
      </c>
      <c r="G22" s="477">
        <v>15</v>
      </c>
      <c r="H22" s="477">
        <v>5</v>
      </c>
      <c r="I22" s="477">
        <v>1</v>
      </c>
      <c r="J22" s="477">
        <v>4</v>
      </c>
      <c r="K22" s="477">
        <v>52</v>
      </c>
      <c r="L22" s="477">
        <v>37</v>
      </c>
      <c r="M22" s="477">
        <v>3</v>
      </c>
      <c r="N22" s="477">
        <v>7</v>
      </c>
      <c r="O22" s="477">
        <v>78</v>
      </c>
      <c r="P22" s="477">
        <v>53</v>
      </c>
      <c r="Q22" s="477">
        <v>31</v>
      </c>
      <c r="R22" s="477">
        <v>50</v>
      </c>
      <c r="S22" s="122" t="s">
        <v>653</v>
      </c>
      <c r="T22" s="276" t="s">
        <v>123</v>
      </c>
      <c r="U22" s="477">
        <v>18</v>
      </c>
      <c r="V22" s="477">
        <v>28</v>
      </c>
      <c r="W22" s="477">
        <v>5</v>
      </c>
      <c r="X22" s="477">
        <v>22</v>
      </c>
      <c r="Y22" s="477">
        <v>5</v>
      </c>
      <c r="Z22" s="477">
        <v>1</v>
      </c>
      <c r="AA22" s="477">
        <v>2</v>
      </c>
      <c r="AB22" s="477">
        <v>0</v>
      </c>
      <c r="AC22" s="477">
        <v>1</v>
      </c>
      <c r="AD22" s="477">
        <v>4</v>
      </c>
      <c r="AE22" s="477">
        <v>4</v>
      </c>
      <c r="AF22" s="477">
        <v>8</v>
      </c>
      <c r="AG22" s="477">
        <v>0</v>
      </c>
      <c r="AH22" s="477">
        <v>21</v>
      </c>
      <c r="AI22" s="477">
        <v>13</v>
      </c>
      <c r="AJ22" s="122" t="s">
        <v>722</v>
      </c>
    </row>
    <row r="23" spans="1:36" s="249" customFormat="1" ht="18" customHeight="1">
      <c r="A23" s="276" t="s">
        <v>289</v>
      </c>
      <c r="B23" s="477">
        <f t="shared" si="3"/>
        <v>1868</v>
      </c>
      <c r="C23" s="477">
        <v>49</v>
      </c>
      <c r="D23" s="477">
        <v>15</v>
      </c>
      <c r="E23" s="477">
        <v>460</v>
      </c>
      <c r="F23" s="477">
        <v>23</v>
      </c>
      <c r="G23" s="477">
        <v>32</v>
      </c>
      <c r="H23" s="477">
        <v>11</v>
      </c>
      <c r="I23" s="477">
        <v>5</v>
      </c>
      <c r="J23" s="477">
        <v>6</v>
      </c>
      <c r="K23" s="477">
        <v>127</v>
      </c>
      <c r="L23" s="477">
        <v>93</v>
      </c>
      <c r="M23" s="477">
        <v>7</v>
      </c>
      <c r="N23" s="477">
        <v>9</v>
      </c>
      <c r="O23" s="477">
        <v>141</v>
      </c>
      <c r="P23" s="477">
        <v>57</v>
      </c>
      <c r="Q23" s="477">
        <v>47</v>
      </c>
      <c r="R23" s="477">
        <v>191</v>
      </c>
      <c r="S23" s="122" t="s">
        <v>69</v>
      </c>
      <c r="T23" s="276" t="s">
        <v>289</v>
      </c>
      <c r="U23" s="477">
        <v>147</v>
      </c>
      <c r="V23" s="477">
        <v>86</v>
      </c>
      <c r="W23" s="477">
        <v>8</v>
      </c>
      <c r="X23" s="477">
        <v>215</v>
      </c>
      <c r="Y23" s="477">
        <v>15</v>
      </c>
      <c r="Z23" s="477">
        <v>3</v>
      </c>
      <c r="AA23" s="477">
        <v>5</v>
      </c>
      <c r="AB23" s="477">
        <v>4</v>
      </c>
      <c r="AC23" s="477">
        <v>0</v>
      </c>
      <c r="AD23" s="477">
        <v>7</v>
      </c>
      <c r="AE23" s="477">
        <v>7</v>
      </c>
      <c r="AF23" s="477">
        <v>3</v>
      </c>
      <c r="AG23" s="477">
        <v>1</v>
      </c>
      <c r="AH23" s="477">
        <v>30</v>
      </c>
      <c r="AI23" s="477">
        <v>64</v>
      </c>
      <c r="AJ23" s="122" t="s">
        <v>731</v>
      </c>
    </row>
    <row r="24" spans="1:36" s="249" customFormat="1" ht="29.1" customHeight="1">
      <c r="A24" s="276" t="s">
        <v>162</v>
      </c>
      <c r="B24" s="477">
        <f t="shared" si="3"/>
        <v>2258</v>
      </c>
      <c r="C24" s="477">
        <v>22</v>
      </c>
      <c r="D24" s="477">
        <v>3</v>
      </c>
      <c r="E24" s="477">
        <v>583</v>
      </c>
      <c r="F24" s="477">
        <v>24</v>
      </c>
      <c r="G24" s="477">
        <v>42</v>
      </c>
      <c r="H24" s="477">
        <v>17</v>
      </c>
      <c r="I24" s="477">
        <v>8</v>
      </c>
      <c r="J24" s="477">
        <v>6</v>
      </c>
      <c r="K24" s="477">
        <v>95</v>
      </c>
      <c r="L24" s="477">
        <v>84</v>
      </c>
      <c r="M24" s="477">
        <v>6</v>
      </c>
      <c r="N24" s="477">
        <v>12</v>
      </c>
      <c r="O24" s="477">
        <v>562</v>
      </c>
      <c r="P24" s="477">
        <v>45</v>
      </c>
      <c r="Q24" s="477">
        <v>26</v>
      </c>
      <c r="R24" s="477">
        <v>68</v>
      </c>
      <c r="S24" s="122" t="s">
        <v>66</v>
      </c>
      <c r="T24" s="276" t="s">
        <v>162</v>
      </c>
      <c r="U24" s="477">
        <v>114</v>
      </c>
      <c r="V24" s="477">
        <v>80</v>
      </c>
      <c r="W24" s="477">
        <v>16</v>
      </c>
      <c r="X24" s="477">
        <v>330</v>
      </c>
      <c r="Y24" s="477">
        <v>27</v>
      </c>
      <c r="Z24" s="477">
        <v>1</v>
      </c>
      <c r="AA24" s="477">
        <v>3</v>
      </c>
      <c r="AB24" s="477">
        <v>1</v>
      </c>
      <c r="AC24" s="477">
        <v>0</v>
      </c>
      <c r="AD24" s="477">
        <v>9</v>
      </c>
      <c r="AE24" s="477">
        <v>7</v>
      </c>
      <c r="AF24" s="477">
        <v>32</v>
      </c>
      <c r="AG24" s="477">
        <v>6</v>
      </c>
      <c r="AH24" s="477">
        <v>18</v>
      </c>
      <c r="AI24" s="477">
        <v>11</v>
      </c>
      <c r="AJ24" s="122" t="s">
        <v>720</v>
      </c>
    </row>
    <row r="25" spans="1:36" s="249" customFormat="1" ht="18" customHeight="1">
      <c r="A25" s="276" t="s">
        <v>189</v>
      </c>
      <c r="B25" s="477">
        <f t="shared" si="3"/>
        <v>2047</v>
      </c>
      <c r="C25" s="477">
        <v>33</v>
      </c>
      <c r="D25" s="477">
        <v>7</v>
      </c>
      <c r="E25" s="477">
        <v>700</v>
      </c>
      <c r="F25" s="477">
        <v>20</v>
      </c>
      <c r="G25" s="477">
        <v>32</v>
      </c>
      <c r="H25" s="477">
        <v>11</v>
      </c>
      <c r="I25" s="477">
        <v>5</v>
      </c>
      <c r="J25" s="477">
        <v>21</v>
      </c>
      <c r="K25" s="477">
        <v>87</v>
      </c>
      <c r="L25" s="477">
        <v>98</v>
      </c>
      <c r="M25" s="477">
        <v>4</v>
      </c>
      <c r="N25" s="477">
        <v>16</v>
      </c>
      <c r="O25" s="477">
        <v>145</v>
      </c>
      <c r="P25" s="477">
        <v>54</v>
      </c>
      <c r="Q25" s="477">
        <v>20</v>
      </c>
      <c r="R25" s="477">
        <v>224</v>
      </c>
      <c r="S25" s="122" t="s">
        <v>53</v>
      </c>
      <c r="T25" s="276" t="s">
        <v>189</v>
      </c>
      <c r="U25" s="477">
        <v>104</v>
      </c>
      <c r="V25" s="477">
        <v>62</v>
      </c>
      <c r="W25" s="477">
        <v>30</v>
      </c>
      <c r="X25" s="477">
        <v>258</v>
      </c>
      <c r="Y25" s="477">
        <v>10</v>
      </c>
      <c r="Z25" s="477">
        <v>2</v>
      </c>
      <c r="AA25" s="477">
        <v>2</v>
      </c>
      <c r="AB25" s="477">
        <v>1</v>
      </c>
      <c r="AC25" s="477">
        <v>0</v>
      </c>
      <c r="AD25" s="477">
        <v>3</v>
      </c>
      <c r="AE25" s="477">
        <v>4</v>
      </c>
      <c r="AF25" s="477">
        <v>33</v>
      </c>
      <c r="AG25" s="477">
        <v>2</v>
      </c>
      <c r="AH25" s="477">
        <v>22</v>
      </c>
      <c r="AI25" s="477">
        <v>37</v>
      </c>
      <c r="AJ25" s="122" t="s">
        <v>730</v>
      </c>
    </row>
    <row r="26" spans="1:36" s="249" customFormat="1" ht="18" customHeight="1">
      <c r="A26" s="276" t="s">
        <v>135</v>
      </c>
      <c r="B26" s="477">
        <f t="shared" si="3"/>
        <v>1377</v>
      </c>
      <c r="C26" s="477">
        <v>25</v>
      </c>
      <c r="D26" s="477">
        <v>13</v>
      </c>
      <c r="E26" s="477">
        <v>379</v>
      </c>
      <c r="F26" s="477">
        <v>16</v>
      </c>
      <c r="G26" s="477">
        <v>18</v>
      </c>
      <c r="H26" s="477">
        <v>10</v>
      </c>
      <c r="I26" s="477">
        <v>4</v>
      </c>
      <c r="J26" s="477">
        <v>4</v>
      </c>
      <c r="K26" s="477">
        <v>71</v>
      </c>
      <c r="L26" s="477">
        <v>48</v>
      </c>
      <c r="M26" s="477">
        <v>6</v>
      </c>
      <c r="N26" s="477">
        <v>8</v>
      </c>
      <c r="O26" s="477">
        <v>105</v>
      </c>
      <c r="P26" s="477">
        <v>32</v>
      </c>
      <c r="Q26" s="477">
        <v>27</v>
      </c>
      <c r="R26" s="477">
        <v>148</v>
      </c>
      <c r="S26" s="122" t="s">
        <v>108</v>
      </c>
      <c r="T26" s="276" t="s">
        <v>135</v>
      </c>
      <c r="U26" s="477">
        <v>73</v>
      </c>
      <c r="V26" s="477">
        <v>37</v>
      </c>
      <c r="W26" s="477">
        <v>7</v>
      </c>
      <c r="X26" s="477">
        <v>240</v>
      </c>
      <c r="Y26" s="477">
        <v>14</v>
      </c>
      <c r="Z26" s="477">
        <v>4</v>
      </c>
      <c r="AA26" s="477">
        <v>3</v>
      </c>
      <c r="AB26" s="477">
        <v>1</v>
      </c>
      <c r="AC26" s="477">
        <v>0</v>
      </c>
      <c r="AD26" s="477">
        <v>5</v>
      </c>
      <c r="AE26" s="477">
        <v>5</v>
      </c>
      <c r="AF26" s="477">
        <v>30</v>
      </c>
      <c r="AG26" s="477">
        <v>1</v>
      </c>
      <c r="AH26" s="477">
        <v>24</v>
      </c>
      <c r="AI26" s="477">
        <v>19</v>
      </c>
      <c r="AJ26" s="122" t="s">
        <v>107</v>
      </c>
    </row>
    <row r="27" spans="1:36" s="249" customFormat="1" ht="18" customHeight="1">
      <c r="A27" s="276" t="s">
        <v>245</v>
      </c>
      <c r="B27" s="477">
        <f t="shared" si="3"/>
        <v>1315</v>
      </c>
      <c r="C27" s="477">
        <v>30</v>
      </c>
      <c r="D27" s="477">
        <v>1</v>
      </c>
      <c r="E27" s="477">
        <v>394</v>
      </c>
      <c r="F27" s="477">
        <v>14</v>
      </c>
      <c r="G27" s="477">
        <v>24</v>
      </c>
      <c r="H27" s="477">
        <v>7</v>
      </c>
      <c r="I27" s="477">
        <v>6</v>
      </c>
      <c r="J27" s="477">
        <v>3</v>
      </c>
      <c r="K27" s="477">
        <v>75</v>
      </c>
      <c r="L27" s="477">
        <v>61</v>
      </c>
      <c r="M27" s="477">
        <v>6</v>
      </c>
      <c r="N27" s="477">
        <v>4</v>
      </c>
      <c r="O27" s="477">
        <v>107</v>
      </c>
      <c r="P27" s="477">
        <v>37</v>
      </c>
      <c r="Q27" s="477">
        <v>32</v>
      </c>
      <c r="R27" s="477">
        <v>131</v>
      </c>
      <c r="S27" s="122" t="s">
        <v>67</v>
      </c>
      <c r="T27" s="276" t="s">
        <v>245</v>
      </c>
      <c r="U27" s="477">
        <v>57</v>
      </c>
      <c r="V27" s="477">
        <v>34</v>
      </c>
      <c r="W27" s="477">
        <v>15</v>
      </c>
      <c r="X27" s="477">
        <v>206</v>
      </c>
      <c r="Y27" s="477">
        <v>7</v>
      </c>
      <c r="Z27" s="477">
        <v>2</v>
      </c>
      <c r="AA27" s="477">
        <v>1</v>
      </c>
      <c r="AB27" s="477">
        <v>2</v>
      </c>
      <c r="AC27" s="477">
        <v>1</v>
      </c>
      <c r="AD27" s="477">
        <v>2</v>
      </c>
      <c r="AE27" s="477">
        <v>5</v>
      </c>
      <c r="AF27" s="477">
        <v>12</v>
      </c>
      <c r="AG27" s="477">
        <v>0</v>
      </c>
      <c r="AH27" s="477">
        <v>12</v>
      </c>
      <c r="AI27" s="477">
        <v>27</v>
      </c>
      <c r="AJ27" s="122" t="s">
        <v>729</v>
      </c>
    </row>
    <row r="28" spans="1:36" s="249" customFormat="1" ht="29.1" customHeight="1">
      <c r="A28" s="276" t="s">
        <v>130</v>
      </c>
      <c r="B28" s="477">
        <f t="shared" si="3"/>
        <v>2018</v>
      </c>
      <c r="C28" s="477">
        <v>55</v>
      </c>
      <c r="D28" s="477">
        <v>2</v>
      </c>
      <c r="E28" s="477">
        <v>602</v>
      </c>
      <c r="F28" s="477">
        <v>13</v>
      </c>
      <c r="G28" s="477">
        <v>24</v>
      </c>
      <c r="H28" s="477">
        <v>12</v>
      </c>
      <c r="I28" s="477">
        <v>2</v>
      </c>
      <c r="J28" s="477">
        <v>7</v>
      </c>
      <c r="K28" s="477">
        <v>104</v>
      </c>
      <c r="L28" s="477">
        <v>107</v>
      </c>
      <c r="M28" s="477">
        <v>5</v>
      </c>
      <c r="N28" s="477">
        <v>22</v>
      </c>
      <c r="O28" s="477">
        <v>142</v>
      </c>
      <c r="P28" s="477">
        <v>80</v>
      </c>
      <c r="Q28" s="477">
        <v>71</v>
      </c>
      <c r="R28" s="477">
        <v>167</v>
      </c>
      <c r="S28" s="122" t="s">
        <v>98</v>
      </c>
      <c r="T28" s="276" t="s">
        <v>130</v>
      </c>
      <c r="U28" s="477">
        <v>155</v>
      </c>
      <c r="V28" s="477">
        <v>68</v>
      </c>
      <c r="W28" s="477">
        <v>18</v>
      </c>
      <c r="X28" s="477">
        <v>232</v>
      </c>
      <c r="Y28" s="477">
        <v>10</v>
      </c>
      <c r="Z28" s="477">
        <v>8</v>
      </c>
      <c r="AA28" s="477">
        <v>3</v>
      </c>
      <c r="AB28" s="477">
        <v>32</v>
      </c>
      <c r="AC28" s="477">
        <v>1</v>
      </c>
      <c r="AD28" s="477">
        <v>5</v>
      </c>
      <c r="AE28" s="477">
        <v>6</v>
      </c>
      <c r="AF28" s="477">
        <v>4</v>
      </c>
      <c r="AG28" s="477">
        <v>4</v>
      </c>
      <c r="AH28" s="477">
        <v>15</v>
      </c>
      <c r="AI28" s="477">
        <v>42</v>
      </c>
      <c r="AJ28" s="122" t="s">
        <v>716</v>
      </c>
    </row>
    <row r="29" spans="1:36" s="249" customFormat="1" ht="18" customHeight="1">
      <c r="A29" s="276" t="s">
        <v>235</v>
      </c>
      <c r="B29" s="477">
        <f t="shared" si="3"/>
        <v>2032</v>
      </c>
      <c r="C29" s="477">
        <v>46</v>
      </c>
      <c r="D29" s="477">
        <v>6</v>
      </c>
      <c r="E29" s="477">
        <v>480</v>
      </c>
      <c r="F29" s="477">
        <v>22</v>
      </c>
      <c r="G29" s="477">
        <v>32</v>
      </c>
      <c r="H29" s="477">
        <v>8</v>
      </c>
      <c r="I29" s="477">
        <v>6</v>
      </c>
      <c r="J29" s="477">
        <v>5</v>
      </c>
      <c r="K29" s="477">
        <v>87</v>
      </c>
      <c r="L29" s="477">
        <v>104</v>
      </c>
      <c r="M29" s="477">
        <v>5</v>
      </c>
      <c r="N29" s="477">
        <v>19</v>
      </c>
      <c r="O29" s="477">
        <v>120</v>
      </c>
      <c r="P29" s="477">
        <v>60</v>
      </c>
      <c r="Q29" s="477">
        <v>34</v>
      </c>
      <c r="R29" s="477">
        <v>404</v>
      </c>
      <c r="S29" s="122" t="s">
        <v>106</v>
      </c>
      <c r="T29" s="276" t="s">
        <v>235</v>
      </c>
      <c r="U29" s="477">
        <v>136</v>
      </c>
      <c r="V29" s="477">
        <v>110</v>
      </c>
      <c r="W29" s="477">
        <v>40</v>
      </c>
      <c r="X29" s="477">
        <v>202</v>
      </c>
      <c r="Y29" s="477">
        <v>16</v>
      </c>
      <c r="Z29" s="477">
        <v>3</v>
      </c>
      <c r="AA29" s="477">
        <v>5</v>
      </c>
      <c r="AB29" s="477">
        <v>6</v>
      </c>
      <c r="AC29" s="477">
        <v>0</v>
      </c>
      <c r="AD29" s="477">
        <v>2</v>
      </c>
      <c r="AE29" s="477">
        <v>5</v>
      </c>
      <c r="AF29" s="477">
        <v>7</v>
      </c>
      <c r="AG29" s="477">
        <v>8</v>
      </c>
      <c r="AH29" s="477">
        <v>22</v>
      </c>
      <c r="AI29" s="477">
        <v>32</v>
      </c>
      <c r="AJ29" s="122" t="s">
        <v>718</v>
      </c>
    </row>
    <row r="30" spans="1:36" s="249" customFormat="1" ht="18" customHeight="1">
      <c r="A30" s="276" t="s">
        <v>220</v>
      </c>
      <c r="B30" s="477">
        <f t="shared" si="3"/>
        <v>2141</v>
      </c>
      <c r="C30" s="477">
        <v>67</v>
      </c>
      <c r="D30" s="477">
        <v>4</v>
      </c>
      <c r="E30" s="477">
        <v>745</v>
      </c>
      <c r="F30" s="477">
        <v>20</v>
      </c>
      <c r="G30" s="477">
        <v>48</v>
      </c>
      <c r="H30" s="477">
        <v>10</v>
      </c>
      <c r="I30" s="477">
        <v>7</v>
      </c>
      <c r="J30" s="477">
        <v>7</v>
      </c>
      <c r="K30" s="477">
        <v>127</v>
      </c>
      <c r="L30" s="477">
        <v>147</v>
      </c>
      <c r="M30" s="477">
        <v>5</v>
      </c>
      <c r="N30" s="477">
        <v>11</v>
      </c>
      <c r="O30" s="477">
        <v>128</v>
      </c>
      <c r="P30" s="477">
        <v>46</v>
      </c>
      <c r="Q30" s="477">
        <v>22</v>
      </c>
      <c r="R30" s="477">
        <v>218</v>
      </c>
      <c r="S30" s="122" t="s">
        <v>624</v>
      </c>
      <c r="T30" s="276" t="s">
        <v>220</v>
      </c>
      <c r="U30" s="477">
        <v>147</v>
      </c>
      <c r="V30" s="477">
        <v>70</v>
      </c>
      <c r="W30" s="477">
        <v>20</v>
      </c>
      <c r="X30" s="477">
        <v>110</v>
      </c>
      <c r="Y30" s="477">
        <v>10</v>
      </c>
      <c r="Z30" s="477">
        <v>5</v>
      </c>
      <c r="AA30" s="477">
        <v>3</v>
      </c>
      <c r="AB30" s="477">
        <v>0</v>
      </c>
      <c r="AC30" s="477">
        <v>1</v>
      </c>
      <c r="AD30" s="477">
        <v>0</v>
      </c>
      <c r="AE30" s="477">
        <v>4</v>
      </c>
      <c r="AF30" s="477">
        <v>15</v>
      </c>
      <c r="AG30" s="477">
        <v>3</v>
      </c>
      <c r="AH30" s="477">
        <v>7</v>
      </c>
      <c r="AI30" s="477">
        <v>134</v>
      </c>
      <c r="AJ30" s="122" t="s">
        <v>727</v>
      </c>
    </row>
    <row r="31" spans="1:36" s="249" customFormat="1" ht="18" customHeight="1">
      <c r="A31" s="276" t="s">
        <v>145</v>
      </c>
      <c r="B31" s="477">
        <f t="shared" si="3"/>
        <v>1096</v>
      </c>
      <c r="C31" s="477">
        <v>11</v>
      </c>
      <c r="D31" s="477">
        <v>7</v>
      </c>
      <c r="E31" s="477">
        <v>209</v>
      </c>
      <c r="F31" s="477">
        <v>15</v>
      </c>
      <c r="G31" s="477">
        <v>20</v>
      </c>
      <c r="H31" s="477">
        <v>4</v>
      </c>
      <c r="I31" s="477">
        <v>4</v>
      </c>
      <c r="J31" s="477">
        <v>3</v>
      </c>
      <c r="K31" s="477">
        <v>40</v>
      </c>
      <c r="L31" s="477">
        <v>67</v>
      </c>
      <c r="M31" s="477">
        <v>5</v>
      </c>
      <c r="N31" s="477">
        <v>6</v>
      </c>
      <c r="O31" s="477">
        <v>90</v>
      </c>
      <c r="P31" s="477">
        <v>17</v>
      </c>
      <c r="Q31" s="477">
        <v>7</v>
      </c>
      <c r="R31" s="477">
        <v>189</v>
      </c>
      <c r="S31" s="122" t="s">
        <v>96</v>
      </c>
      <c r="T31" s="276" t="s">
        <v>145</v>
      </c>
      <c r="U31" s="477">
        <v>120</v>
      </c>
      <c r="V31" s="477">
        <v>40</v>
      </c>
      <c r="W31" s="477">
        <v>4</v>
      </c>
      <c r="X31" s="477">
        <v>186</v>
      </c>
      <c r="Y31" s="477">
        <v>10</v>
      </c>
      <c r="Z31" s="477">
        <v>5</v>
      </c>
      <c r="AA31" s="477">
        <v>1</v>
      </c>
      <c r="AB31" s="477">
        <v>0</v>
      </c>
      <c r="AC31" s="477">
        <v>1</v>
      </c>
      <c r="AD31" s="477">
        <v>4</v>
      </c>
      <c r="AE31" s="477">
        <v>4</v>
      </c>
      <c r="AF31" s="477">
        <v>6</v>
      </c>
      <c r="AG31" s="477">
        <v>1</v>
      </c>
      <c r="AH31" s="477">
        <v>7</v>
      </c>
      <c r="AI31" s="477">
        <v>13</v>
      </c>
      <c r="AJ31" s="122" t="s">
        <v>100</v>
      </c>
    </row>
    <row r="32" spans="1:36" s="249" customFormat="1" ht="29.1" customHeight="1">
      <c r="A32" s="276" t="s">
        <v>115</v>
      </c>
      <c r="B32" s="477">
        <f t="shared" si="3"/>
        <v>1787</v>
      </c>
      <c r="C32" s="477">
        <v>56</v>
      </c>
      <c r="D32" s="477">
        <v>10</v>
      </c>
      <c r="E32" s="477">
        <v>512</v>
      </c>
      <c r="F32" s="477">
        <v>29</v>
      </c>
      <c r="G32" s="477">
        <v>26</v>
      </c>
      <c r="H32" s="477">
        <v>8</v>
      </c>
      <c r="I32" s="477">
        <v>4</v>
      </c>
      <c r="J32" s="477">
        <v>4</v>
      </c>
      <c r="K32" s="477">
        <v>106</v>
      </c>
      <c r="L32" s="477">
        <v>78</v>
      </c>
      <c r="M32" s="477">
        <v>3</v>
      </c>
      <c r="N32" s="477">
        <v>7</v>
      </c>
      <c r="O32" s="477">
        <v>92</v>
      </c>
      <c r="P32" s="477">
        <v>57</v>
      </c>
      <c r="Q32" s="477">
        <v>66</v>
      </c>
      <c r="R32" s="477">
        <v>139</v>
      </c>
      <c r="S32" s="122" t="s">
        <v>33</v>
      </c>
      <c r="T32" s="276" t="s">
        <v>115</v>
      </c>
      <c r="U32" s="477">
        <v>127</v>
      </c>
      <c r="V32" s="477">
        <v>64</v>
      </c>
      <c r="W32" s="477">
        <v>17</v>
      </c>
      <c r="X32" s="477">
        <v>238</v>
      </c>
      <c r="Y32" s="477">
        <v>10</v>
      </c>
      <c r="Z32" s="477">
        <v>6</v>
      </c>
      <c r="AA32" s="477">
        <v>2</v>
      </c>
      <c r="AB32" s="477">
        <v>8</v>
      </c>
      <c r="AC32" s="477">
        <v>0</v>
      </c>
      <c r="AD32" s="477">
        <v>1</v>
      </c>
      <c r="AE32" s="477">
        <v>6</v>
      </c>
      <c r="AF32" s="477">
        <v>7</v>
      </c>
      <c r="AG32" s="477">
        <v>0</v>
      </c>
      <c r="AH32" s="477">
        <v>15</v>
      </c>
      <c r="AI32" s="477">
        <v>89</v>
      </c>
      <c r="AJ32" s="122" t="s">
        <v>65</v>
      </c>
    </row>
    <row r="33" spans="1:36" s="249" customFormat="1" ht="18" customHeight="1">
      <c r="A33" s="276" t="s">
        <v>276</v>
      </c>
      <c r="B33" s="477">
        <f t="shared" si="3"/>
        <v>1710</v>
      </c>
      <c r="C33" s="477">
        <v>18</v>
      </c>
      <c r="D33" s="477">
        <v>0</v>
      </c>
      <c r="E33" s="477">
        <v>497</v>
      </c>
      <c r="F33" s="477">
        <v>10</v>
      </c>
      <c r="G33" s="477">
        <v>29</v>
      </c>
      <c r="H33" s="477">
        <v>6</v>
      </c>
      <c r="I33" s="477">
        <v>4</v>
      </c>
      <c r="J33" s="477">
        <v>6</v>
      </c>
      <c r="K33" s="477">
        <v>77</v>
      </c>
      <c r="L33" s="477">
        <v>60</v>
      </c>
      <c r="M33" s="477">
        <v>11</v>
      </c>
      <c r="N33" s="477">
        <v>7</v>
      </c>
      <c r="O33" s="477">
        <v>118</v>
      </c>
      <c r="P33" s="477">
        <v>35</v>
      </c>
      <c r="Q33" s="477">
        <v>12</v>
      </c>
      <c r="R33" s="477">
        <v>294</v>
      </c>
      <c r="S33" s="122" t="s">
        <v>85</v>
      </c>
      <c r="T33" s="276" t="s">
        <v>276</v>
      </c>
      <c r="U33" s="477">
        <v>150</v>
      </c>
      <c r="V33" s="477">
        <v>54</v>
      </c>
      <c r="W33" s="477">
        <v>15</v>
      </c>
      <c r="X33" s="477">
        <v>171</v>
      </c>
      <c r="Y33" s="477">
        <v>6</v>
      </c>
      <c r="Z33" s="477">
        <v>20</v>
      </c>
      <c r="AA33" s="477">
        <v>1</v>
      </c>
      <c r="AB33" s="477">
        <v>0</v>
      </c>
      <c r="AC33" s="477">
        <v>1</v>
      </c>
      <c r="AD33" s="477">
        <v>7</v>
      </c>
      <c r="AE33" s="477">
        <v>2</v>
      </c>
      <c r="AF33" s="477">
        <v>26</v>
      </c>
      <c r="AG33" s="477">
        <v>2</v>
      </c>
      <c r="AH33" s="477">
        <v>15</v>
      </c>
      <c r="AI33" s="477">
        <v>56</v>
      </c>
      <c r="AJ33" s="122" t="s">
        <v>105</v>
      </c>
    </row>
    <row r="34" spans="1:36" s="249" customFormat="1" ht="18" customHeight="1">
      <c r="A34" s="276" t="s">
        <v>166</v>
      </c>
      <c r="B34" s="477">
        <f t="shared" si="3"/>
        <v>1491</v>
      </c>
      <c r="C34" s="477">
        <v>33</v>
      </c>
      <c r="D34" s="477">
        <v>0</v>
      </c>
      <c r="E34" s="477">
        <v>270</v>
      </c>
      <c r="F34" s="477">
        <v>13</v>
      </c>
      <c r="G34" s="477">
        <v>20</v>
      </c>
      <c r="H34" s="477">
        <v>9</v>
      </c>
      <c r="I34" s="477">
        <v>3</v>
      </c>
      <c r="J34" s="477">
        <v>1</v>
      </c>
      <c r="K34" s="477">
        <v>111</v>
      </c>
      <c r="L34" s="477">
        <v>73</v>
      </c>
      <c r="M34" s="477">
        <v>7</v>
      </c>
      <c r="N34" s="477">
        <v>6</v>
      </c>
      <c r="O34" s="477">
        <v>118</v>
      </c>
      <c r="P34" s="477">
        <v>121</v>
      </c>
      <c r="Q34" s="477">
        <v>86</v>
      </c>
      <c r="R34" s="477">
        <v>187</v>
      </c>
      <c r="S34" s="122" t="s">
        <v>674</v>
      </c>
      <c r="T34" s="276" t="s">
        <v>166</v>
      </c>
      <c r="U34" s="477">
        <v>58</v>
      </c>
      <c r="V34" s="477">
        <v>46</v>
      </c>
      <c r="W34" s="477">
        <v>15</v>
      </c>
      <c r="X34" s="477">
        <v>159</v>
      </c>
      <c r="Y34" s="477">
        <v>10</v>
      </c>
      <c r="Z34" s="477">
        <v>2</v>
      </c>
      <c r="AA34" s="477">
        <v>1</v>
      </c>
      <c r="AB34" s="477">
        <v>7</v>
      </c>
      <c r="AC34" s="477"/>
      <c r="AD34" s="477">
        <v>2</v>
      </c>
      <c r="AE34" s="477">
        <v>3</v>
      </c>
      <c r="AF34" s="477">
        <v>2</v>
      </c>
      <c r="AG34" s="477">
        <v>1</v>
      </c>
      <c r="AH34" s="477">
        <v>5</v>
      </c>
      <c r="AI34" s="477">
        <v>122</v>
      </c>
      <c r="AJ34" s="122" t="s">
        <v>715</v>
      </c>
    </row>
    <row r="35" spans="1:36" s="249" customFormat="1" ht="18" customHeight="1">
      <c r="A35" s="276" t="s">
        <v>265</v>
      </c>
      <c r="B35" s="477">
        <f t="shared" si="3"/>
        <v>902</v>
      </c>
      <c r="C35" s="477">
        <v>23</v>
      </c>
      <c r="D35" s="477">
        <v>0</v>
      </c>
      <c r="E35" s="477">
        <v>261</v>
      </c>
      <c r="F35" s="477">
        <v>17</v>
      </c>
      <c r="G35" s="477">
        <v>7</v>
      </c>
      <c r="H35" s="477">
        <v>9</v>
      </c>
      <c r="I35" s="477">
        <v>1</v>
      </c>
      <c r="J35" s="477">
        <v>3</v>
      </c>
      <c r="K35" s="477">
        <v>73</v>
      </c>
      <c r="L35" s="477">
        <v>42</v>
      </c>
      <c r="M35" s="477">
        <v>7</v>
      </c>
      <c r="N35" s="477">
        <v>9</v>
      </c>
      <c r="O35" s="477">
        <v>77</v>
      </c>
      <c r="P35" s="477">
        <v>38</v>
      </c>
      <c r="Q35" s="477">
        <v>40</v>
      </c>
      <c r="R35" s="477">
        <v>65</v>
      </c>
      <c r="S35" s="122" t="s">
        <v>601</v>
      </c>
      <c r="T35" s="276" t="s">
        <v>265</v>
      </c>
      <c r="U35" s="477">
        <v>67</v>
      </c>
      <c r="V35" s="477">
        <v>32</v>
      </c>
      <c r="W35" s="477">
        <v>4</v>
      </c>
      <c r="X35" s="477">
        <v>79</v>
      </c>
      <c r="Y35" s="477">
        <v>5</v>
      </c>
      <c r="Z35" s="477">
        <v>4</v>
      </c>
      <c r="AA35" s="477">
        <v>1</v>
      </c>
      <c r="AB35" s="477">
        <v>11</v>
      </c>
      <c r="AC35" s="477">
        <v>0</v>
      </c>
      <c r="AD35" s="477">
        <v>2</v>
      </c>
      <c r="AE35" s="477">
        <v>1</v>
      </c>
      <c r="AF35" s="477">
        <v>2</v>
      </c>
      <c r="AG35" s="477">
        <v>2</v>
      </c>
      <c r="AH35" s="477">
        <v>4</v>
      </c>
      <c r="AI35" s="477">
        <v>16</v>
      </c>
      <c r="AJ35" s="122" t="s">
        <v>728</v>
      </c>
    </row>
    <row r="36" spans="1:36" s="249" customFormat="1" ht="18" customHeight="1">
      <c r="A36" s="276" t="s">
        <v>125</v>
      </c>
      <c r="B36" s="477">
        <f t="shared" si="3"/>
        <v>868</v>
      </c>
      <c r="C36" s="477">
        <v>2</v>
      </c>
      <c r="D36" s="477">
        <v>1</v>
      </c>
      <c r="E36" s="477">
        <v>166</v>
      </c>
      <c r="F36" s="477">
        <v>19</v>
      </c>
      <c r="G36" s="477">
        <v>18</v>
      </c>
      <c r="H36" s="477">
        <v>4</v>
      </c>
      <c r="I36" s="477">
        <v>4</v>
      </c>
      <c r="J36" s="477">
        <v>4</v>
      </c>
      <c r="K36" s="477">
        <v>87</v>
      </c>
      <c r="L36" s="477">
        <v>58</v>
      </c>
      <c r="M36" s="477">
        <v>3</v>
      </c>
      <c r="N36" s="477">
        <v>12</v>
      </c>
      <c r="O36" s="477">
        <v>100</v>
      </c>
      <c r="P36" s="477">
        <v>68</v>
      </c>
      <c r="Q36" s="477">
        <v>16</v>
      </c>
      <c r="R36" s="477">
        <v>34</v>
      </c>
      <c r="S36" s="122" t="s">
        <v>104</v>
      </c>
      <c r="T36" s="276" t="s">
        <v>125</v>
      </c>
      <c r="U36" s="477">
        <v>107</v>
      </c>
      <c r="V36" s="477">
        <v>34</v>
      </c>
      <c r="W36" s="477">
        <v>1</v>
      </c>
      <c r="X36" s="477">
        <v>79</v>
      </c>
      <c r="Y36" s="477">
        <v>12</v>
      </c>
      <c r="Z36" s="477">
        <v>5</v>
      </c>
      <c r="AA36" s="477">
        <v>2</v>
      </c>
      <c r="AB36" s="477">
        <v>17</v>
      </c>
      <c r="AC36" s="477">
        <v>0</v>
      </c>
      <c r="AD36" s="477">
        <v>0</v>
      </c>
      <c r="AE36" s="477">
        <v>1</v>
      </c>
      <c r="AF36" s="477">
        <v>0</v>
      </c>
      <c r="AG36" s="477">
        <v>1</v>
      </c>
      <c r="AH36" s="477">
        <v>3</v>
      </c>
      <c r="AI36" s="477">
        <v>10</v>
      </c>
      <c r="AJ36" s="122" t="s">
        <v>723</v>
      </c>
    </row>
    <row r="37" spans="1:36" s="124" customFormat="1" ht="6" customHeight="1">
      <c r="A37" s="767"/>
      <c r="B37" s="768"/>
      <c r="C37" s="769"/>
      <c r="D37" s="769"/>
      <c r="E37" s="769"/>
      <c r="F37" s="769"/>
      <c r="G37" s="769"/>
      <c r="H37" s="769"/>
      <c r="I37" s="769"/>
      <c r="J37" s="769"/>
      <c r="K37" s="769"/>
      <c r="L37" s="769"/>
      <c r="M37" s="769"/>
      <c r="N37" s="769"/>
      <c r="O37" s="769"/>
      <c r="P37" s="770"/>
      <c r="Q37" s="771"/>
      <c r="R37" s="771"/>
      <c r="S37" s="502"/>
      <c r="T37" s="595"/>
      <c r="U37" s="767"/>
      <c r="V37" s="767"/>
      <c r="W37" s="767"/>
      <c r="X37" s="771"/>
      <c r="Y37" s="771"/>
      <c r="Z37" s="771"/>
      <c r="AA37" s="772"/>
      <c r="AB37" s="769"/>
      <c r="AC37" s="769"/>
      <c r="AD37" s="769"/>
      <c r="AE37" s="769"/>
      <c r="AF37" s="769"/>
      <c r="AG37" s="769"/>
      <c r="AH37" s="769"/>
      <c r="AI37" s="773"/>
      <c r="AJ37" s="84"/>
    </row>
    <row r="38" spans="1:36" s="9" customFormat="1" ht="15" customHeight="1">
      <c r="A38" s="547" t="s">
        <v>972</v>
      </c>
      <c r="B38" s="511"/>
      <c r="C38" s="511"/>
      <c r="D38" s="511"/>
      <c r="E38" s="511"/>
      <c r="F38" s="511"/>
      <c r="G38" s="511"/>
      <c r="H38" s="511"/>
      <c r="I38" s="511"/>
      <c r="J38" s="511"/>
      <c r="K38" s="511"/>
      <c r="L38" s="511"/>
      <c r="M38" s="511"/>
      <c r="N38" s="511"/>
      <c r="O38" s="511"/>
      <c r="P38" s="511"/>
      <c r="Q38" s="511"/>
      <c r="R38" s="511"/>
      <c r="S38" s="328" t="s">
        <v>973</v>
      </c>
      <c r="T38" s="547" t="s">
        <v>972</v>
      </c>
      <c r="U38" s="128"/>
      <c r="V38" s="128"/>
      <c r="W38" s="128"/>
      <c r="X38" s="511"/>
      <c r="Y38" s="511"/>
      <c r="Z38" s="511"/>
      <c r="AA38" s="511"/>
      <c r="AB38" s="511"/>
      <c r="AC38" s="511"/>
      <c r="AD38" s="511"/>
      <c r="AE38" s="511"/>
      <c r="AF38" s="511"/>
      <c r="AG38" s="511"/>
      <c r="AH38" s="511"/>
      <c r="AI38" s="511"/>
      <c r="AJ38" s="328" t="s">
        <v>973</v>
      </c>
    </row>
    <row r="39" spans="1:36" ht="12.75"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</row>
    <row r="40" spans="1:36">
      <c r="B40" s="70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</row>
  </sheetData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40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0.7109375" style="77" customWidth="1"/>
    <col min="2" max="2" width="11.28515625" style="77" customWidth="1"/>
    <col min="3" max="3" width="11.5703125" style="77" customWidth="1"/>
    <col min="4" max="4" width="10.85546875" style="77" customWidth="1"/>
    <col min="5" max="5" width="10" style="77" customWidth="1"/>
    <col min="6" max="6" width="10.7109375" style="77" customWidth="1"/>
    <col min="7" max="8" width="10.140625" style="77" customWidth="1"/>
    <col min="9" max="9" width="10.42578125" style="77" customWidth="1"/>
    <col min="10" max="10" width="10.7109375" style="77" customWidth="1"/>
    <col min="11" max="13" width="13.140625" style="77" customWidth="1"/>
    <col min="14" max="14" width="12.85546875" style="77" customWidth="1"/>
    <col min="15" max="15" width="12.5703125" style="77" customWidth="1"/>
    <col min="16" max="16" width="13.28515625" style="77" customWidth="1"/>
    <col min="17" max="17" width="12.5703125" style="77" customWidth="1"/>
    <col min="18" max="18" width="15.85546875" style="77" customWidth="1"/>
    <col min="19" max="16384" width="9.140625" style="77"/>
  </cols>
  <sheetData>
    <row r="1" spans="1:20" s="313" customFormat="1" ht="24.95" customHeight="1">
      <c r="A1" s="313" t="s">
        <v>784</v>
      </c>
      <c r="B1" s="104"/>
      <c r="C1" s="105"/>
      <c r="R1" s="332" t="s">
        <v>785</v>
      </c>
    </row>
    <row r="2" spans="1:20" s="320" customFormat="1" ht="24.95" customHeight="1">
      <c r="A2" s="101" t="s">
        <v>1304</v>
      </c>
      <c r="B2" s="101"/>
      <c r="C2" s="101"/>
      <c r="D2" s="101"/>
      <c r="E2" s="101"/>
      <c r="F2" s="101"/>
      <c r="G2" s="101"/>
      <c r="H2" s="101"/>
      <c r="I2" s="101"/>
      <c r="J2" s="101"/>
      <c r="K2" s="117" t="s">
        <v>1051</v>
      </c>
      <c r="L2" s="117"/>
      <c r="M2" s="117"/>
      <c r="N2" s="117"/>
      <c r="O2" s="117"/>
      <c r="P2" s="117"/>
      <c r="Q2" s="117"/>
      <c r="R2" s="117"/>
    </row>
    <row r="3" spans="1:20" s="126" customFormat="1" ht="23.1" customHeight="1">
      <c r="A3" s="774"/>
      <c r="B3" s="50"/>
      <c r="C3" s="50"/>
      <c r="D3" s="50"/>
      <c r="E3" s="50"/>
      <c r="F3" s="50"/>
      <c r="G3" s="50"/>
      <c r="H3" s="50"/>
      <c r="I3" s="50"/>
      <c r="J3" s="50"/>
      <c r="K3" s="117"/>
      <c r="L3" s="117"/>
      <c r="M3" s="117"/>
      <c r="N3" s="117"/>
      <c r="O3" s="117"/>
      <c r="P3" s="117"/>
      <c r="Q3" s="117"/>
      <c r="R3" s="117"/>
    </row>
    <row r="4" spans="1:20" s="350" customFormat="1" ht="15" customHeight="1">
      <c r="A4" s="350" t="s">
        <v>987</v>
      </c>
      <c r="R4" s="328" t="s">
        <v>989</v>
      </c>
    </row>
    <row r="5" spans="1:20" s="243" customFormat="1" ht="17.100000000000001" customHeight="1">
      <c r="A5" s="365" t="s">
        <v>421</v>
      </c>
      <c r="B5" s="452" t="s">
        <v>249</v>
      </c>
      <c r="C5" s="365" t="s">
        <v>246</v>
      </c>
      <c r="D5" s="1125" t="s">
        <v>1255</v>
      </c>
      <c r="E5" s="1024"/>
      <c r="F5" s="1024"/>
      <c r="G5" s="1024"/>
      <c r="H5" s="1025"/>
      <c r="I5" s="1040" t="s">
        <v>808</v>
      </c>
      <c r="J5" s="996"/>
      <c r="K5" s="1123" t="s">
        <v>1053</v>
      </c>
      <c r="L5" s="1123"/>
      <c r="M5" s="1123"/>
      <c r="N5" s="1123"/>
      <c r="O5" s="1123"/>
      <c r="P5" s="1123"/>
      <c r="Q5" s="1124"/>
      <c r="R5" s="91" t="s">
        <v>523</v>
      </c>
    </row>
    <row r="6" spans="1:20" s="243" customFormat="1" ht="17.100000000000001" customHeight="1">
      <c r="A6" s="221"/>
      <c r="B6" s="471"/>
      <c r="C6" s="471"/>
      <c r="D6" s="489"/>
      <c r="E6" s="460" t="s">
        <v>193</v>
      </c>
      <c r="F6" s="460" t="s">
        <v>222</v>
      </c>
      <c r="G6" s="529" t="s">
        <v>148</v>
      </c>
      <c r="H6" s="460" t="s">
        <v>221</v>
      </c>
      <c r="I6" s="469"/>
      <c r="J6" s="458" t="s">
        <v>132</v>
      </c>
      <c r="K6" s="529" t="s">
        <v>314</v>
      </c>
      <c r="L6" s="460" t="s">
        <v>377</v>
      </c>
      <c r="M6" s="460" t="s">
        <v>358</v>
      </c>
      <c r="N6" s="460" t="s">
        <v>506</v>
      </c>
      <c r="O6" s="460" t="s">
        <v>483</v>
      </c>
      <c r="P6" s="460" t="s">
        <v>264</v>
      </c>
      <c r="Q6" s="460" t="s">
        <v>345</v>
      </c>
      <c r="R6" s="366"/>
    </row>
    <row r="7" spans="1:20" s="243" customFormat="1" ht="17.100000000000001" customHeight="1">
      <c r="A7" s="221"/>
      <c r="B7" s="471"/>
      <c r="C7" s="471"/>
      <c r="D7" s="471"/>
      <c r="E7" s="471"/>
      <c r="F7" s="367"/>
      <c r="G7" s="367"/>
      <c r="H7" s="471"/>
      <c r="I7" s="471"/>
      <c r="J7" s="366" t="s">
        <v>1054</v>
      </c>
      <c r="K7" s="367" t="s">
        <v>1056</v>
      </c>
      <c r="L7" s="471" t="s">
        <v>1057</v>
      </c>
      <c r="M7" s="775" t="s">
        <v>1058</v>
      </c>
      <c r="N7" s="367" t="s">
        <v>1059</v>
      </c>
      <c r="O7" s="367" t="s">
        <v>1060</v>
      </c>
      <c r="P7" s="367"/>
      <c r="Q7" s="471" t="s">
        <v>1062</v>
      </c>
      <c r="R7" s="352"/>
    </row>
    <row r="8" spans="1:20" s="243" customFormat="1" ht="17.100000000000001" customHeight="1">
      <c r="A8" s="235" t="s">
        <v>518</v>
      </c>
      <c r="B8" s="364" t="s">
        <v>538</v>
      </c>
      <c r="C8" s="364" t="s">
        <v>1052</v>
      </c>
      <c r="D8" s="82"/>
      <c r="E8" s="82" t="s">
        <v>1063</v>
      </c>
      <c r="F8" s="364" t="s">
        <v>1064</v>
      </c>
      <c r="G8" s="364" t="s">
        <v>1065</v>
      </c>
      <c r="H8" s="82" t="s">
        <v>1066</v>
      </c>
      <c r="I8" s="82" t="s">
        <v>809</v>
      </c>
      <c r="J8" s="363" t="s">
        <v>1055</v>
      </c>
      <c r="K8" s="364" t="s">
        <v>490</v>
      </c>
      <c r="L8" s="364" t="s">
        <v>490</v>
      </c>
      <c r="M8" s="364" t="s">
        <v>393</v>
      </c>
      <c r="N8" s="364" t="s">
        <v>393</v>
      </c>
      <c r="O8" s="364" t="s">
        <v>393</v>
      </c>
      <c r="P8" s="364" t="s">
        <v>1061</v>
      </c>
      <c r="Q8" s="364" t="s">
        <v>393</v>
      </c>
      <c r="R8" s="509" t="s">
        <v>536</v>
      </c>
    </row>
    <row r="9" spans="1:20" s="244" customFormat="1" ht="18.95" customHeight="1">
      <c r="A9" s="476">
        <v>2016</v>
      </c>
      <c r="B9" s="619">
        <v>10964</v>
      </c>
      <c r="C9" s="477">
        <v>205</v>
      </c>
      <c r="D9" s="477">
        <v>2450</v>
      </c>
      <c r="E9" s="477">
        <v>1247</v>
      </c>
      <c r="F9" s="477">
        <v>7</v>
      </c>
      <c r="G9" s="477">
        <v>217</v>
      </c>
      <c r="H9" s="477">
        <v>979</v>
      </c>
      <c r="I9" s="477">
        <v>8309</v>
      </c>
      <c r="J9" s="477">
        <v>294</v>
      </c>
      <c r="K9" s="477">
        <v>3573</v>
      </c>
      <c r="L9" s="477">
        <v>1004</v>
      </c>
      <c r="M9" s="477">
        <v>538</v>
      </c>
      <c r="N9" s="477">
        <v>0</v>
      </c>
      <c r="O9" s="477">
        <v>2673</v>
      </c>
      <c r="P9" s="477">
        <v>216</v>
      </c>
      <c r="Q9" s="477">
        <v>11</v>
      </c>
      <c r="R9" s="251">
        <v>2016</v>
      </c>
    </row>
    <row r="10" spans="1:20" s="244" customFormat="1" ht="18.95" customHeight="1">
      <c r="A10" s="73">
        <v>2017</v>
      </c>
      <c r="B10" s="619">
        <v>10941</v>
      </c>
      <c r="C10" s="477">
        <v>211</v>
      </c>
      <c r="D10" s="477">
        <v>2438</v>
      </c>
      <c r="E10" s="477">
        <v>1245</v>
      </c>
      <c r="F10" s="477">
        <v>7</v>
      </c>
      <c r="G10" s="477">
        <v>222</v>
      </c>
      <c r="H10" s="477">
        <v>964</v>
      </c>
      <c r="I10" s="477">
        <v>8292</v>
      </c>
      <c r="J10" s="477">
        <v>317</v>
      </c>
      <c r="K10" s="477">
        <v>3632</v>
      </c>
      <c r="L10" s="477">
        <v>951</v>
      </c>
      <c r="M10" s="477">
        <v>507</v>
      </c>
      <c r="N10" s="477">
        <v>0</v>
      </c>
      <c r="O10" s="477">
        <v>2642</v>
      </c>
      <c r="P10" s="477">
        <v>232</v>
      </c>
      <c r="Q10" s="477">
        <v>11</v>
      </c>
      <c r="R10" s="253">
        <v>2017</v>
      </c>
    </row>
    <row r="11" spans="1:20" s="244" customFormat="1" ht="18.95" customHeight="1">
      <c r="A11" s="73">
        <v>2018</v>
      </c>
      <c r="B11" s="619">
        <v>11037</v>
      </c>
      <c r="C11" s="477">
        <v>219</v>
      </c>
      <c r="D11" s="477">
        <v>2425</v>
      </c>
      <c r="E11" s="477">
        <v>1231</v>
      </c>
      <c r="F11" s="477">
        <v>5</v>
      </c>
      <c r="G11" s="477">
        <v>227</v>
      </c>
      <c r="H11" s="477">
        <v>962</v>
      </c>
      <c r="I11" s="477">
        <v>8393</v>
      </c>
      <c r="J11" s="477">
        <v>310</v>
      </c>
      <c r="K11" s="477">
        <v>3667</v>
      </c>
      <c r="L11" s="477">
        <v>923</v>
      </c>
      <c r="M11" s="477">
        <v>487</v>
      </c>
      <c r="N11" s="477">
        <v>0</v>
      </c>
      <c r="O11" s="477">
        <v>2775</v>
      </c>
      <c r="P11" s="477">
        <v>220</v>
      </c>
      <c r="Q11" s="477">
        <v>11</v>
      </c>
      <c r="R11" s="253">
        <v>2018</v>
      </c>
      <c r="T11" s="263"/>
    </row>
    <row r="12" spans="1:20" s="244" customFormat="1" ht="18.95" customHeight="1">
      <c r="A12" s="73">
        <v>2019</v>
      </c>
      <c r="B12" s="619">
        <v>10999</v>
      </c>
      <c r="C12" s="477">
        <v>221</v>
      </c>
      <c r="D12" s="477">
        <v>2406</v>
      </c>
      <c r="E12" s="477">
        <v>1224</v>
      </c>
      <c r="F12" s="477">
        <v>7</v>
      </c>
      <c r="G12" s="477">
        <v>230</v>
      </c>
      <c r="H12" s="477">
        <v>945</v>
      </c>
      <c r="I12" s="477">
        <v>8372</v>
      </c>
      <c r="J12" s="477">
        <v>320</v>
      </c>
      <c r="K12" s="477">
        <v>3662</v>
      </c>
      <c r="L12" s="477">
        <v>876</v>
      </c>
      <c r="M12" s="477">
        <v>469</v>
      </c>
      <c r="N12" s="477">
        <v>0</v>
      </c>
      <c r="O12" s="477">
        <v>2807</v>
      </c>
      <c r="P12" s="477">
        <v>227</v>
      </c>
      <c r="Q12" s="477">
        <v>11</v>
      </c>
      <c r="R12" s="253">
        <v>2019</v>
      </c>
      <c r="T12" s="263"/>
    </row>
    <row r="13" spans="1:20" s="244" customFormat="1" ht="18.95" customHeight="1">
      <c r="A13" s="73">
        <v>2020</v>
      </c>
      <c r="B13" s="619">
        <v>10775</v>
      </c>
      <c r="C13" s="477">
        <v>233</v>
      </c>
      <c r="D13" s="477">
        <v>2396</v>
      </c>
      <c r="E13" s="477">
        <v>1215</v>
      </c>
      <c r="F13" s="477">
        <v>6</v>
      </c>
      <c r="G13" s="477">
        <v>236</v>
      </c>
      <c r="H13" s="477">
        <v>939</v>
      </c>
      <c r="I13" s="477">
        <v>8146</v>
      </c>
      <c r="J13" s="477">
        <v>325</v>
      </c>
      <c r="K13" s="477">
        <v>3638</v>
      </c>
      <c r="L13" s="477">
        <v>841</v>
      </c>
      <c r="M13" s="477">
        <v>444</v>
      </c>
      <c r="N13" s="477">
        <v>0</v>
      </c>
      <c r="O13" s="477">
        <v>2642</v>
      </c>
      <c r="P13" s="477">
        <v>245</v>
      </c>
      <c r="Q13" s="477">
        <v>11</v>
      </c>
      <c r="R13" s="253">
        <v>2020</v>
      </c>
      <c r="T13" s="263"/>
    </row>
    <row r="14" spans="1:20" s="247" customFormat="1" ht="26.25" customHeight="1">
      <c r="A14" s="74">
        <f>A13+1</f>
        <v>2021</v>
      </c>
      <c r="B14" s="647">
        <f>SUM(B15:B36)</f>
        <v>10660</v>
      </c>
      <c r="C14" s="199">
        <f t="shared" ref="C14:Q14" si="0">SUM(C15:C36)</f>
        <v>273</v>
      </c>
      <c r="D14" s="199">
        <f t="shared" si="0"/>
        <v>2394</v>
      </c>
      <c r="E14" s="199">
        <f t="shared" si="0"/>
        <v>1193</v>
      </c>
      <c r="F14" s="199">
        <f t="shared" si="0"/>
        <v>13</v>
      </c>
      <c r="G14" s="199">
        <f t="shared" si="0"/>
        <v>216</v>
      </c>
      <c r="H14" s="199">
        <f t="shared" si="0"/>
        <v>972</v>
      </c>
      <c r="I14" s="199">
        <f t="shared" si="0"/>
        <v>7993</v>
      </c>
      <c r="J14" s="199">
        <f t="shared" si="0"/>
        <v>363</v>
      </c>
      <c r="K14" s="199">
        <f t="shared" si="0"/>
        <v>3558</v>
      </c>
      <c r="L14" s="199">
        <f t="shared" si="0"/>
        <v>802</v>
      </c>
      <c r="M14" s="199">
        <f t="shared" si="0"/>
        <v>409</v>
      </c>
      <c r="N14" s="542">
        <f t="shared" si="0"/>
        <v>0</v>
      </c>
      <c r="O14" s="199">
        <f t="shared" si="0"/>
        <v>2593</v>
      </c>
      <c r="P14" s="199">
        <f t="shared" si="0"/>
        <v>257</v>
      </c>
      <c r="Q14" s="648">
        <f t="shared" si="0"/>
        <v>11</v>
      </c>
      <c r="R14" s="83">
        <f>R13+1</f>
        <v>2021</v>
      </c>
      <c r="T14" s="263"/>
    </row>
    <row r="15" spans="1:20" s="249" customFormat="1" ht="18" customHeight="1">
      <c r="A15" s="276" t="s">
        <v>283</v>
      </c>
      <c r="B15" s="477">
        <f>SUM(C15:D15,I15)</f>
        <v>257</v>
      </c>
      <c r="C15" s="857"/>
      <c r="D15" s="477">
        <f>SUM(E15:H15)</f>
        <v>68</v>
      </c>
      <c r="E15" s="713">
        <v>51</v>
      </c>
      <c r="F15" s="713">
        <v>0</v>
      </c>
      <c r="G15" s="857">
        <v>0</v>
      </c>
      <c r="H15" s="620">
        <v>17</v>
      </c>
      <c r="I15" s="766">
        <f>SUM(J15:Q15)</f>
        <v>189</v>
      </c>
      <c r="J15" s="610">
        <v>1</v>
      </c>
      <c r="K15" s="610">
        <v>18</v>
      </c>
      <c r="L15" s="610">
        <v>37</v>
      </c>
      <c r="M15" s="610">
        <v>9</v>
      </c>
      <c r="N15" s="857">
        <v>0</v>
      </c>
      <c r="O15" s="610">
        <v>122</v>
      </c>
      <c r="P15" s="610">
        <v>2</v>
      </c>
      <c r="Q15" s="857"/>
      <c r="R15" s="638" t="s">
        <v>717</v>
      </c>
    </row>
    <row r="16" spans="1:20" s="249" customFormat="1" ht="18" customHeight="1">
      <c r="A16" s="276" t="s">
        <v>182</v>
      </c>
      <c r="B16" s="477">
        <f t="shared" ref="B16:B36" si="1">SUM(C16:D16,I16)</f>
        <v>4726</v>
      </c>
      <c r="C16" s="857">
        <v>233</v>
      </c>
      <c r="D16" s="477">
        <f t="shared" ref="D16:D36" si="2">SUM(E16:H16)</f>
        <v>833</v>
      </c>
      <c r="E16" s="713">
        <v>134</v>
      </c>
      <c r="F16" s="713">
        <v>5</v>
      </c>
      <c r="G16" s="477">
        <v>207</v>
      </c>
      <c r="H16" s="620">
        <v>487</v>
      </c>
      <c r="I16" s="766">
        <f t="shared" ref="I16:I36" si="3">SUM(J16:Q16)</f>
        <v>3660</v>
      </c>
      <c r="J16" s="610">
        <v>229</v>
      </c>
      <c r="K16" s="610">
        <v>2405</v>
      </c>
      <c r="L16" s="610">
        <v>120</v>
      </c>
      <c r="M16" s="610">
        <v>84</v>
      </c>
      <c r="N16" s="857">
        <v>0</v>
      </c>
      <c r="O16" s="610">
        <v>691</v>
      </c>
      <c r="P16" s="610">
        <v>120</v>
      </c>
      <c r="Q16" s="610">
        <v>11</v>
      </c>
      <c r="R16" s="638" t="s">
        <v>725</v>
      </c>
    </row>
    <row r="17" spans="1:18" s="249" customFormat="1" ht="18" customHeight="1">
      <c r="A17" s="276" t="s">
        <v>234</v>
      </c>
      <c r="B17" s="477">
        <f t="shared" si="1"/>
        <v>847</v>
      </c>
      <c r="C17" s="857">
        <v>7</v>
      </c>
      <c r="D17" s="477">
        <f t="shared" si="2"/>
        <v>216</v>
      </c>
      <c r="E17" s="713">
        <v>132</v>
      </c>
      <c r="F17" s="857">
        <v>4</v>
      </c>
      <c r="G17" s="857">
        <v>0</v>
      </c>
      <c r="H17" s="620">
        <v>80</v>
      </c>
      <c r="I17" s="766">
        <f t="shared" si="3"/>
        <v>624</v>
      </c>
      <c r="J17" s="610">
        <v>9</v>
      </c>
      <c r="K17" s="610">
        <v>123</v>
      </c>
      <c r="L17" s="610">
        <v>90</v>
      </c>
      <c r="M17" s="610">
        <v>49</v>
      </c>
      <c r="N17" s="857">
        <v>0</v>
      </c>
      <c r="O17" s="610">
        <v>337</v>
      </c>
      <c r="P17" s="610">
        <v>16</v>
      </c>
      <c r="Q17" s="857"/>
      <c r="R17" s="638" t="s">
        <v>726</v>
      </c>
    </row>
    <row r="18" spans="1:18" s="249" customFormat="1" ht="18" customHeight="1">
      <c r="A18" s="276" t="s">
        <v>271</v>
      </c>
      <c r="B18" s="477">
        <f t="shared" si="1"/>
        <v>575</v>
      </c>
      <c r="C18" s="857">
        <v>14</v>
      </c>
      <c r="D18" s="477">
        <f t="shared" si="2"/>
        <v>131</v>
      </c>
      <c r="E18" s="713">
        <v>96</v>
      </c>
      <c r="F18" s="857">
        <v>0</v>
      </c>
      <c r="G18" s="477">
        <v>1</v>
      </c>
      <c r="H18" s="620">
        <v>34</v>
      </c>
      <c r="I18" s="766">
        <f t="shared" si="3"/>
        <v>430</v>
      </c>
      <c r="J18" s="610">
        <v>13</v>
      </c>
      <c r="K18" s="610">
        <v>198</v>
      </c>
      <c r="L18" s="610">
        <v>36</v>
      </c>
      <c r="M18" s="610">
        <v>24</v>
      </c>
      <c r="N18" s="857">
        <v>0</v>
      </c>
      <c r="O18" s="610">
        <v>151</v>
      </c>
      <c r="P18" s="610">
        <v>8</v>
      </c>
      <c r="Q18" s="857"/>
      <c r="R18" s="638" t="s">
        <v>521</v>
      </c>
    </row>
    <row r="19" spans="1:18" s="249" customFormat="1" ht="18" customHeight="1">
      <c r="A19" s="276" t="s">
        <v>252</v>
      </c>
      <c r="B19" s="477">
        <f t="shared" si="1"/>
        <v>868</v>
      </c>
      <c r="C19" s="857">
        <v>10</v>
      </c>
      <c r="D19" s="477">
        <f t="shared" si="2"/>
        <v>190</v>
      </c>
      <c r="E19" s="713">
        <v>91</v>
      </c>
      <c r="F19" s="713">
        <v>4</v>
      </c>
      <c r="G19" s="477">
        <v>4</v>
      </c>
      <c r="H19" s="620">
        <v>91</v>
      </c>
      <c r="I19" s="766">
        <f t="shared" si="3"/>
        <v>668</v>
      </c>
      <c r="J19" s="610">
        <v>55</v>
      </c>
      <c r="K19" s="610">
        <v>215</v>
      </c>
      <c r="L19" s="610">
        <v>140</v>
      </c>
      <c r="M19" s="610">
        <v>27</v>
      </c>
      <c r="N19" s="857">
        <v>0</v>
      </c>
      <c r="O19" s="610">
        <v>188</v>
      </c>
      <c r="P19" s="610">
        <v>43</v>
      </c>
      <c r="Q19" s="857"/>
      <c r="R19" s="638" t="s">
        <v>73</v>
      </c>
    </row>
    <row r="20" spans="1:18" s="249" customFormat="1" ht="29.1" customHeight="1">
      <c r="A20" s="276" t="s">
        <v>238</v>
      </c>
      <c r="B20" s="477">
        <f t="shared" si="1"/>
        <v>351</v>
      </c>
      <c r="C20" s="857">
        <v>3</v>
      </c>
      <c r="D20" s="477">
        <f t="shared" si="2"/>
        <v>97</v>
      </c>
      <c r="E20" s="713">
        <v>71</v>
      </c>
      <c r="F20" s="857">
        <v>0</v>
      </c>
      <c r="G20" s="857">
        <v>0</v>
      </c>
      <c r="H20" s="620">
        <v>26</v>
      </c>
      <c r="I20" s="766">
        <f t="shared" si="3"/>
        <v>251</v>
      </c>
      <c r="J20" s="610">
        <v>6</v>
      </c>
      <c r="K20" s="610">
        <v>50</v>
      </c>
      <c r="L20" s="610">
        <v>39</v>
      </c>
      <c r="M20" s="610">
        <v>34</v>
      </c>
      <c r="N20" s="857">
        <v>0</v>
      </c>
      <c r="O20" s="610">
        <v>112</v>
      </c>
      <c r="P20" s="610">
        <v>10</v>
      </c>
      <c r="Q20" s="857"/>
      <c r="R20" s="638" t="s">
        <v>721</v>
      </c>
    </row>
    <row r="21" spans="1:18" s="249" customFormat="1" ht="18" customHeight="1">
      <c r="A21" s="276" t="s">
        <v>287</v>
      </c>
      <c r="B21" s="477">
        <f t="shared" si="1"/>
        <v>0</v>
      </c>
      <c r="C21" s="857"/>
      <c r="D21" s="477">
        <f t="shared" si="2"/>
        <v>0</v>
      </c>
      <c r="E21" s="713"/>
      <c r="F21" s="857"/>
      <c r="G21" s="857"/>
      <c r="H21" s="620"/>
      <c r="I21" s="766">
        <f t="shared" si="3"/>
        <v>0</v>
      </c>
      <c r="J21" s="610"/>
      <c r="K21" s="610"/>
      <c r="L21" s="610"/>
      <c r="M21" s="610"/>
      <c r="N21" s="857"/>
      <c r="O21" s="610"/>
      <c r="P21" s="610"/>
      <c r="Q21" s="857"/>
      <c r="R21" s="638" t="s">
        <v>92</v>
      </c>
    </row>
    <row r="22" spans="1:18" s="249" customFormat="1" ht="18" customHeight="1">
      <c r="A22" s="276" t="s">
        <v>123</v>
      </c>
      <c r="B22" s="477">
        <f t="shared" si="1"/>
        <v>0</v>
      </c>
      <c r="C22" s="857"/>
      <c r="D22" s="477">
        <f t="shared" si="2"/>
        <v>0</v>
      </c>
      <c r="E22" s="713"/>
      <c r="F22" s="857"/>
      <c r="G22" s="857"/>
      <c r="H22" s="620"/>
      <c r="I22" s="766">
        <f t="shared" si="3"/>
        <v>0</v>
      </c>
      <c r="J22" s="857"/>
      <c r="K22" s="610"/>
      <c r="L22" s="610"/>
      <c r="M22" s="610"/>
      <c r="N22" s="857"/>
      <c r="O22" s="610"/>
      <c r="P22" s="713"/>
      <c r="Q22" s="857"/>
      <c r="R22" s="638" t="s">
        <v>722</v>
      </c>
    </row>
    <row r="23" spans="1:18" s="249" customFormat="1" ht="18" customHeight="1">
      <c r="A23" s="276" t="s">
        <v>289</v>
      </c>
      <c r="B23" s="477">
        <f t="shared" si="1"/>
        <v>291</v>
      </c>
      <c r="C23" s="857"/>
      <c r="D23" s="477">
        <f t="shared" si="2"/>
        <v>98</v>
      </c>
      <c r="E23" s="713">
        <v>57</v>
      </c>
      <c r="F23" s="857">
        <v>0</v>
      </c>
      <c r="G23" s="857">
        <v>0</v>
      </c>
      <c r="H23" s="620">
        <v>41</v>
      </c>
      <c r="I23" s="766">
        <f t="shared" si="3"/>
        <v>193</v>
      </c>
      <c r="J23" s="610">
        <v>1</v>
      </c>
      <c r="K23" s="610">
        <v>38</v>
      </c>
      <c r="L23" s="610">
        <v>30</v>
      </c>
      <c r="M23" s="610">
        <v>26</v>
      </c>
      <c r="N23" s="857">
        <v>0</v>
      </c>
      <c r="O23" s="610">
        <v>96</v>
      </c>
      <c r="P23" s="610">
        <v>2</v>
      </c>
      <c r="Q23" s="857"/>
      <c r="R23" s="638" t="s">
        <v>731</v>
      </c>
    </row>
    <row r="24" spans="1:18" s="249" customFormat="1" ht="29.1" customHeight="1">
      <c r="A24" s="276" t="s">
        <v>162</v>
      </c>
      <c r="B24" s="477">
        <f t="shared" si="1"/>
        <v>194</v>
      </c>
      <c r="C24" s="857"/>
      <c r="D24" s="477">
        <f t="shared" si="2"/>
        <v>64</v>
      </c>
      <c r="E24" s="713">
        <v>49</v>
      </c>
      <c r="F24" s="857">
        <v>0</v>
      </c>
      <c r="G24" s="857">
        <v>0</v>
      </c>
      <c r="H24" s="620">
        <v>15</v>
      </c>
      <c r="I24" s="766">
        <f t="shared" si="3"/>
        <v>130</v>
      </c>
      <c r="J24" s="857">
        <v>0</v>
      </c>
      <c r="K24" s="610">
        <v>13</v>
      </c>
      <c r="L24" s="610">
        <v>29</v>
      </c>
      <c r="M24" s="610">
        <v>13</v>
      </c>
      <c r="N24" s="857">
        <v>0</v>
      </c>
      <c r="O24" s="610">
        <v>75</v>
      </c>
      <c r="P24" s="610">
        <v>0</v>
      </c>
      <c r="Q24" s="857"/>
      <c r="R24" s="638" t="s">
        <v>720</v>
      </c>
    </row>
    <row r="25" spans="1:18" s="249" customFormat="1" ht="18" customHeight="1">
      <c r="A25" s="276" t="s">
        <v>189</v>
      </c>
      <c r="B25" s="477">
        <f t="shared" si="1"/>
        <v>200</v>
      </c>
      <c r="C25" s="857">
        <v>2</v>
      </c>
      <c r="D25" s="477">
        <f t="shared" si="2"/>
        <v>58</v>
      </c>
      <c r="E25" s="713">
        <v>45</v>
      </c>
      <c r="F25" s="857">
        <v>0</v>
      </c>
      <c r="G25" s="857">
        <v>0</v>
      </c>
      <c r="H25" s="620">
        <v>13</v>
      </c>
      <c r="I25" s="766">
        <f t="shared" si="3"/>
        <v>140</v>
      </c>
      <c r="J25" s="610">
        <v>3</v>
      </c>
      <c r="K25" s="610">
        <v>28</v>
      </c>
      <c r="L25" s="610">
        <v>27</v>
      </c>
      <c r="M25" s="610">
        <v>11</v>
      </c>
      <c r="N25" s="857">
        <v>0</v>
      </c>
      <c r="O25" s="610">
        <v>68</v>
      </c>
      <c r="P25" s="610">
        <v>3</v>
      </c>
      <c r="Q25" s="857"/>
      <c r="R25" s="638" t="s">
        <v>730</v>
      </c>
    </row>
    <row r="26" spans="1:18" s="249" customFormat="1" ht="18" customHeight="1">
      <c r="A26" s="276" t="s">
        <v>135</v>
      </c>
      <c r="B26" s="477">
        <f t="shared" si="1"/>
        <v>123</v>
      </c>
      <c r="C26" s="857"/>
      <c r="D26" s="477">
        <f t="shared" si="2"/>
        <v>41</v>
      </c>
      <c r="E26" s="713">
        <v>32</v>
      </c>
      <c r="F26" s="857">
        <v>0</v>
      </c>
      <c r="G26" s="857">
        <v>0</v>
      </c>
      <c r="H26" s="620">
        <v>9</v>
      </c>
      <c r="I26" s="766">
        <f t="shared" si="3"/>
        <v>82</v>
      </c>
      <c r="J26" s="610">
        <v>1</v>
      </c>
      <c r="K26" s="610">
        <v>4</v>
      </c>
      <c r="L26" s="610">
        <v>20</v>
      </c>
      <c r="M26" s="610">
        <v>11</v>
      </c>
      <c r="N26" s="857">
        <v>0</v>
      </c>
      <c r="O26" s="610">
        <v>46</v>
      </c>
      <c r="P26" s="857"/>
      <c r="Q26" s="857"/>
      <c r="R26" s="638" t="s">
        <v>107</v>
      </c>
    </row>
    <row r="27" spans="1:18" s="249" customFormat="1" ht="18" customHeight="1">
      <c r="A27" s="276" t="s">
        <v>245</v>
      </c>
      <c r="B27" s="477">
        <f t="shared" si="1"/>
        <v>176</v>
      </c>
      <c r="C27" s="857">
        <v>1</v>
      </c>
      <c r="D27" s="477">
        <f t="shared" si="2"/>
        <v>45</v>
      </c>
      <c r="E27" s="713">
        <v>31</v>
      </c>
      <c r="F27" s="857">
        <v>0</v>
      </c>
      <c r="G27" s="857">
        <v>0</v>
      </c>
      <c r="H27" s="620">
        <v>14</v>
      </c>
      <c r="I27" s="766">
        <f t="shared" si="3"/>
        <v>130</v>
      </c>
      <c r="J27" s="610">
        <v>4</v>
      </c>
      <c r="K27" s="610">
        <v>27</v>
      </c>
      <c r="L27" s="610">
        <v>14</v>
      </c>
      <c r="M27" s="610">
        <v>13</v>
      </c>
      <c r="N27" s="857">
        <v>0</v>
      </c>
      <c r="O27" s="610">
        <v>72</v>
      </c>
      <c r="P27" s="857">
        <v>0</v>
      </c>
      <c r="Q27" s="857">
        <v>0</v>
      </c>
      <c r="R27" s="638" t="s">
        <v>729</v>
      </c>
    </row>
    <row r="28" spans="1:18" s="249" customFormat="1" ht="29.1" customHeight="1">
      <c r="A28" s="276" t="s">
        <v>130</v>
      </c>
      <c r="B28" s="477">
        <f t="shared" si="1"/>
        <v>233</v>
      </c>
      <c r="C28" s="857"/>
      <c r="D28" s="477">
        <f t="shared" si="2"/>
        <v>77</v>
      </c>
      <c r="E28" s="713">
        <v>63</v>
      </c>
      <c r="F28" s="857">
        <v>0</v>
      </c>
      <c r="G28" s="477">
        <v>0</v>
      </c>
      <c r="H28" s="620">
        <v>14</v>
      </c>
      <c r="I28" s="766">
        <f t="shared" si="3"/>
        <v>156</v>
      </c>
      <c r="J28" s="610">
        <v>1</v>
      </c>
      <c r="K28" s="610">
        <v>29</v>
      </c>
      <c r="L28" s="610">
        <v>19</v>
      </c>
      <c r="M28" s="610">
        <v>13</v>
      </c>
      <c r="N28" s="857">
        <v>0</v>
      </c>
      <c r="O28" s="610">
        <v>90</v>
      </c>
      <c r="P28" s="610">
        <v>4</v>
      </c>
      <c r="Q28" s="857"/>
      <c r="R28" s="638" t="s">
        <v>716</v>
      </c>
    </row>
    <row r="29" spans="1:18" s="249" customFormat="1" ht="18" customHeight="1">
      <c r="A29" s="276" t="s">
        <v>235</v>
      </c>
      <c r="B29" s="477">
        <f t="shared" si="1"/>
        <v>478</v>
      </c>
      <c r="C29" s="857">
        <v>1</v>
      </c>
      <c r="D29" s="477">
        <f t="shared" si="2"/>
        <v>109</v>
      </c>
      <c r="E29" s="713">
        <v>72</v>
      </c>
      <c r="F29" s="857">
        <v>0</v>
      </c>
      <c r="G29" s="477">
        <v>4</v>
      </c>
      <c r="H29" s="620">
        <v>33</v>
      </c>
      <c r="I29" s="766">
        <f t="shared" si="3"/>
        <v>368</v>
      </c>
      <c r="J29" s="610">
        <v>25</v>
      </c>
      <c r="K29" s="610">
        <v>129</v>
      </c>
      <c r="L29" s="610">
        <v>39</v>
      </c>
      <c r="M29" s="610">
        <v>25</v>
      </c>
      <c r="N29" s="857">
        <v>0</v>
      </c>
      <c r="O29" s="610">
        <v>131</v>
      </c>
      <c r="P29" s="610">
        <v>19</v>
      </c>
      <c r="Q29" s="857"/>
      <c r="R29" s="638" t="s">
        <v>718</v>
      </c>
    </row>
    <row r="30" spans="1:18" s="249" customFormat="1" ht="18" customHeight="1">
      <c r="A30" s="276" t="s">
        <v>220</v>
      </c>
      <c r="B30" s="477">
        <f t="shared" si="1"/>
        <v>206</v>
      </c>
      <c r="C30" s="857"/>
      <c r="D30" s="477">
        <f t="shared" si="2"/>
        <v>62</v>
      </c>
      <c r="E30" s="713">
        <v>47</v>
      </c>
      <c r="F30" s="857">
        <v>0</v>
      </c>
      <c r="G30" s="857">
        <v>0</v>
      </c>
      <c r="H30" s="620">
        <v>15</v>
      </c>
      <c r="I30" s="766">
        <f t="shared" si="3"/>
        <v>144</v>
      </c>
      <c r="J30" s="713">
        <v>1</v>
      </c>
      <c r="K30" s="610">
        <v>19</v>
      </c>
      <c r="L30" s="610">
        <v>28</v>
      </c>
      <c r="M30" s="610">
        <v>12</v>
      </c>
      <c r="N30" s="857">
        <v>0</v>
      </c>
      <c r="O30" s="610">
        <v>81</v>
      </c>
      <c r="P30" s="610">
        <v>3</v>
      </c>
      <c r="Q30" s="857"/>
      <c r="R30" s="638" t="s">
        <v>727</v>
      </c>
    </row>
    <row r="31" spans="1:18" s="249" customFormat="1" ht="18" customHeight="1">
      <c r="A31" s="276" t="s">
        <v>145</v>
      </c>
      <c r="B31" s="477">
        <f t="shared" si="1"/>
        <v>131</v>
      </c>
      <c r="C31" s="857"/>
      <c r="D31" s="477">
        <f t="shared" si="2"/>
        <v>39</v>
      </c>
      <c r="E31" s="713">
        <v>34</v>
      </c>
      <c r="F31" s="857">
        <v>0</v>
      </c>
      <c r="G31" s="857">
        <v>0</v>
      </c>
      <c r="H31" s="620">
        <v>5</v>
      </c>
      <c r="I31" s="766">
        <f t="shared" si="3"/>
        <v>92</v>
      </c>
      <c r="J31" s="857">
        <v>0</v>
      </c>
      <c r="K31" s="610">
        <v>24</v>
      </c>
      <c r="L31" s="610">
        <v>20</v>
      </c>
      <c r="M31" s="610">
        <v>4</v>
      </c>
      <c r="N31" s="857">
        <v>0</v>
      </c>
      <c r="O31" s="610">
        <v>42</v>
      </c>
      <c r="P31" s="610">
        <v>2</v>
      </c>
      <c r="Q31" s="857"/>
      <c r="R31" s="638" t="s">
        <v>100</v>
      </c>
    </row>
    <row r="32" spans="1:18" s="249" customFormat="1" ht="29.1" customHeight="1">
      <c r="A32" s="276" t="s">
        <v>115</v>
      </c>
      <c r="B32" s="477">
        <f t="shared" si="1"/>
        <v>290</v>
      </c>
      <c r="C32" s="857">
        <v>2</v>
      </c>
      <c r="D32" s="477">
        <f t="shared" si="2"/>
        <v>75</v>
      </c>
      <c r="E32" s="713">
        <v>44</v>
      </c>
      <c r="F32" s="857">
        <v>0</v>
      </c>
      <c r="G32" s="857">
        <v>0</v>
      </c>
      <c r="H32" s="620">
        <v>31</v>
      </c>
      <c r="I32" s="766">
        <f t="shared" si="3"/>
        <v>213</v>
      </c>
      <c r="J32" s="610">
        <v>8</v>
      </c>
      <c r="K32" s="610">
        <v>51</v>
      </c>
      <c r="L32" s="610">
        <v>50</v>
      </c>
      <c r="M32" s="610">
        <v>22</v>
      </c>
      <c r="N32" s="857">
        <v>0</v>
      </c>
      <c r="O32" s="610">
        <v>78</v>
      </c>
      <c r="P32" s="610">
        <v>4</v>
      </c>
      <c r="Q32" s="857">
        <v>0</v>
      </c>
      <c r="R32" s="638" t="s">
        <v>65</v>
      </c>
    </row>
    <row r="33" spans="1:18" s="249" customFormat="1" ht="18" customHeight="1">
      <c r="A33" s="276" t="s">
        <v>276</v>
      </c>
      <c r="B33" s="477">
        <f t="shared" si="1"/>
        <v>265</v>
      </c>
      <c r="C33" s="857"/>
      <c r="D33" s="477">
        <f t="shared" si="2"/>
        <v>61</v>
      </c>
      <c r="E33" s="713">
        <v>50</v>
      </c>
      <c r="F33" s="857">
        <v>0</v>
      </c>
      <c r="G33" s="857">
        <v>0</v>
      </c>
      <c r="H33" s="620">
        <v>11</v>
      </c>
      <c r="I33" s="766">
        <f t="shared" si="3"/>
        <v>204</v>
      </c>
      <c r="J33" s="610">
        <v>5</v>
      </c>
      <c r="K33" s="610">
        <v>80</v>
      </c>
      <c r="L33" s="610">
        <v>33</v>
      </c>
      <c r="M33" s="610">
        <v>14</v>
      </c>
      <c r="N33" s="857">
        <v>0</v>
      </c>
      <c r="O33" s="610">
        <v>64</v>
      </c>
      <c r="P33" s="610">
        <v>8</v>
      </c>
      <c r="Q33" s="857"/>
      <c r="R33" s="638" t="s">
        <v>105</v>
      </c>
    </row>
    <row r="34" spans="1:18" s="249" customFormat="1" ht="18" customHeight="1">
      <c r="A34" s="276" t="s">
        <v>166</v>
      </c>
      <c r="B34" s="477">
        <f t="shared" si="1"/>
        <v>167</v>
      </c>
      <c r="C34" s="857"/>
      <c r="D34" s="477">
        <f t="shared" si="2"/>
        <v>46</v>
      </c>
      <c r="E34" s="713">
        <v>38</v>
      </c>
      <c r="F34" s="857">
        <v>0</v>
      </c>
      <c r="G34" s="857">
        <v>0</v>
      </c>
      <c r="H34" s="620">
        <v>8</v>
      </c>
      <c r="I34" s="766">
        <f t="shared" si="3"/>
        <v>121</v>
      </c>
      <c r="J34" s="857">
        <v>0</v>
      </c>
      <c r="K34" s="610">
        <v>33</v>
      </c>
      <c r="L34" s="610">
        <v>18</v>
      </c>
      <c r="M34" s="610">
        <v>8</v>
      </c>
      <c r="N34" s="857">
        <v>0</v>
      </c>
      <c r="O34" s="610">
        <v>57</v>
      </c>
      <c r="P34" s="610">
        <v>5</v>
      </c>
      <c r="Q34" s="857"/>
      <c r="R34" s="638" t="s">
        <v>715</v>
      </c>
    </row>
    <row r="35" spans="1:18" s="249" customFormat="1" ht="18" customHeight="1">
      <c r="A35" s="276" t="s">
        <v>265</v>
      </c>
      <c r="B35" s="477">
        <f t="shared" si="1"/>
        <v>143</v>
      </c>
      <c r="C35" s="857"/>
      <c r="D35" s="477">
        <f t="shared" si="2"/>
        <v>44</v>
      </c>
      <c r="E35" s="713">
        <v>28</v>
      </c>
      <c r="F35" s="857">
        <v>0</v>
      </c>
      <c r="G35" s="857">
        <v>0</v>
      </c>
      <c r="H35" s="620">
        <v>16</v>
      </c>
      <c r="I35" s="766">
        <f t="shared" si="3"/>
        <v>99</v>
      </c>
      <c r="J35" s="610">
        <v>0</v>
      </c>
      <c r="K35" s="610">
        <v>34</v>
      </c>
      <c r="L35" s="610">
        <v>7</v>
      </c>
      <c r="M35" s="610">
        <v>5</v>
      </c>
      <c r="N35" s="857">
        <v>0</v>
      </c>
      <c r="O35" s="610">
        <v>50</v>
      </c>
      <c r="P35" s="610">
        <v>3</v>
      </c>
      <c r="Q35" s="857"/>
      <c r="R35" s="638" t="s">
        <v>728</v>
      </c>
    </row>
    <row r="36" spans="1:18" s="249" customFormat="1" ht="18" customHeight="1">
      <c r="A36" s="276" t="s">
        <v>125</v>
      </c>
      <c r="B36" s="477">
        <f t="shared" si="1"/>
        <v>139</v>
      </c>
      <c r="C36" s="857"/>
      <c r="D36" s="477">
        <f t="shared" si="2"/>
        <v>40</v>
      </c>
      <c r="E36" s="713">
        <v>28</v>
      </c>
      <c r="F36" s="857">
        <v>0</v>
      </c>
      <c r="G36" s="857">
        <v>0</v>
      </c>
      <c r="H36" s="620">
        <v>12</v>
      </c>
      <c r="I36" s="766">
        <f t="shared" si="3"/>
        <v>99</v>
      </c>
      <c r="J36" s="857">
        <v>1</v>
      </c>
      <c r="K36" s="610">
        <v>40</v>
      </c>
      <c r="L36" s="610">
        <v>6</v>
      </c>
      <c r="M36" s="610">
        <v>5</v>
      </c>
      <c r="N36" s="857">
        <v>0</v>
      </c>
      <c r="O36" s="610">
        <v>42</v>
      </c>
      <c r="P36" s="610">
        <v>5</v>
      </c>
      <c r="Q36" s="857"/>
      <c r="R36" s="638" t="s">
        <v>723</v>
      </c>
    </row>
    <row r="37" spans="1:18" ht="6" customHeight="1">
      <c r="A37" s="776"/>
      <c r="B37" s="777"/>
      <c r="C37" s="778"/>
      <c r="D37" s="500"/>
      <c r="E37" s="778"/>
      <c r="F37" s="53"/>
      <c r="G37" s="53"/>
      <c r="H37" s="778"/>
      <c r="I37" s="500"/>
      <c r="J37" s="778"/>
      <c r="K37" s="778"/>
      <c r="L37" s="778"/>
      <c r="M37" s="778"/>
      <c r="N37" s="778"/>
      <c r="O37" s="778"/>
      <c r="P37" s="778"/>
      <c r="Q37" s="778"/>
      <c r="R37" s="779"/>
    </row>
    <row r="38" spans="1:18" s="350" customFormat="1" ht="15" customHeight="1">
      <c r="A38" s="547" t="s">
        <v>972</v>
      </c>
      <c r="R38" s="328" t="s">
        <v>973</v>
      </c>
    </row>
    <row r="39" spans="1:18" ht="12.75"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</row>
    <row r="40" spans="1:18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</row>
  </sheetData>
  <mergeCells count="3">
    <mergeCell ref="D5:H5"/>
    <mergeCell ref="I5:J5"/>
    <mergeCell ref="K5:Q5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7"/>
  <sheetViews>
    <sheetView view="pageBreakPreview" zoomScale="80" zoomScaleNormal="100" zoomScaleSheetLayoutView="80" workbookViewId="0">
      <selection activeCell="A2" sqref="A2"/>
    </sheetView>
  </sheetViews>
  <sheetFormatPr defaultColWidth="9" defaultRowHeight="12"/>
  <cols>
    <col min="1" max="1" width="10.7109375" style="308" customWidth="1"/>
    <col min="2" max="2" width="9.140625" style="308" customWidth="1"/>
    <col min="3" max="3" width="12.5703125" style="308" customWidth="1"/>
    <col min="4" max="4" width="9" style="308" customWidth="1"/>
    <col min="5" max="5" width="12.28515625" style="308" customWidth="1"/>
    <col min="6" max="6" width="9.7109375" style="308" customWidth="1"/>
    <col min="7" max="7" width="11.28515625" style="308" customWidth="1"/>
    <col min="8" max="8" width="11.5703125" style="308" customWidth="1"/>
    <col min="9" max="10" width="11.7109375" style="308" customWidth="1"/>
    <col min="11" max="11" width="10" style="308" bestFit="1" customWidth="1"/>
    <col min="12" max="12" width="8.42578125" style="308" bestFit="1" customWidth="1"/>
    <col min="13" max="13" width="9.140625" style="308" customWidth="1"/>
    <col min="14" max="14" width="10" style="308" customWidth="1"/>
    <col min="15" max="15" width="10.28515625" style="308" customWidth="1"/>
    <col min="16" max="16" width="9.7109375" style="308" customWidth="1"/>
    <col min="17" max="17" width="9" style="308" customWidth="1"/>
    <col min="18" max="18" width="9.42578125" style="308" customWidth="1"/>
    <col min="19" max="19" width="9.28515625" style="308" customWidth="1"/>
    <col min="20" max="20" width="18" style="308" customWidth="1"/>
    <col min="21" max="21" width="15.5703125" style="143" customWidth="1"/>
    <col min="22" max="22" width="15.5703125" style="308" customWidth="1"/>
    <col min="23" max="23" width="9.85546875" style="308" customWidth="1"/>
    <col min="24" max="16384" width="9" style="308"/>
  </cols>
  <sheetData>
    <row r="1" spans="1:28" s="314" customFormat="1" ht="24.95" customHeight="1">
      <c r="A1" s="313" t="s">
        <v>804</v>
      </c>
      <c r="B1" s="104"/>
      <c r="C1" s="109"/>
      <c r="T1" s="332" t="s">
        <v>786</v>
      </c>
      <c r="U1" s="144"/>
    </row>
    <row r="2" spans="1:28" s="123" customFormat="1" ht="24.95" customHeight="1">
      <c r="A2" s="315" t="s">
        <v>1305</v>
      </c>
      <c r="B2" s="67"/>
      <c r="C2" s="67"/>
      <c r="D2" s="67"/>
      <c r="E2" s="67"/>
      <c r="F2" s="67"/>
      <c r="G2" s="67"/>
      <c r="H2" s="67"/>
      <c r="I2" s="108"/>
      <c r="J2" s="67"/>
      <c r="K2" s="108" t="s">
        <v>22</v>
      </c>
      <c r="L2" s="67"/>
      <c r="M2" s="67"/>
      <c r="N2" s="67"/>
      <c r="O2" s="67"/>
      <c r="P2" s="67"/>
      <c r="Q2" s="67"/>
      <c r="R2" s="108"/>
      <c r="S2" s="67"/>
      <c r="T2" s="67"/>
      <c r="U2" s="145"/>
    </row>
    <row r="3" spans="1:28" ht="23.1" customHeight="1">
      <c r="A3" s="108"/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</row>
    <row r="4" spans="1:28" s="309" customFormat="1" ht="15" customHeight="1" thickBot="1">
      <c r="A4" s="309" t="s">
        <v>991</v>
      </c>
      <c r="B4" s="840"/>
      <c r="C4" s="840"/>
      <c r="D4" s="840"/>
      <c r="E4" s="840"/>
      <c r="F4" s="840"/>
      <c r="G4" s="840"/>
      <c r="H4" s="840"/>
      <c r="I4" s="840"/>
      <c r="T4" s="328" t="s">
        <v>990</v>
      </c>
      <c r="U4" s="146"/>
    </row>
    <row r="5" spans="1:28" s="124" customFormat="1" ht="15.95" customHeight="1">
      <c r="A5" s="326" t="s">
        <v>421</v>
      </c>
      <c r="B5" s="1009" t="s">
        <v>1257</v>
      </c>
      <c r="C5" s="1126"/>
      <c r="D5" s="1126"/>
      <c r="E5" s="1126"/>
      <c r="F5" s="1126"/>
      <c r="G5" s="1010"/>
      <c r="H5" s="790" t="s">
        <v>1263</v>
      </c>
      <c r="I5" s="790"/>
      <c r="J5" s="841"/>
      <c r="K5" s="44"/>
      <c r="L5" s="579"/>
      <c r="M5" s="44"/>
      <c r="N5" s="839" t="s">
        <v>944</v>
      </c>
      <c r="O5" s="45"/>
      <c r="P5" s="45"/>
      <c r="Q5" s="45"/>
      <c r="R5" s="45"/>
      <c r="S5" s="40"/>
      <c r="T5" s="39" t="s">
        <v>523</v>
      </c>
      <c r="U5" s="147"/>
    </row>
    <row r="6" spans="1:28" s="124" customFormat="1" ht="15.95" customHeight="1">
      <c r="A6" s="233"/>
      <c r="B6" s="832" t="s">
        <v>1258</v>
      </c>
      <c r="C6" s="317"/>
      <c r="D6" s="434" t="s">
        <v>1260</v>
      </c>
      <c r="E6" s="317"/>
      <c r="F6" s="434" t="s">
        <v>1259</v>
      </c>
      <c r="G6" s="838"/>
      <c r="H6" s="753" t="s">
        <v>1261</v>
      </c>
      <c r="I6" s="929" t="s">
        <v>544</v>
      </c>
      <c r="J6" s="231" t="s">
        <v>202</v>
      </c>
      <c r="K6" s="231" t="s">
        <v>376</v>
      </c>
      <c r="L6" s="231" t="s">
        <v>437</v>
      </c>
      <c r="M6" s="231" t="s">
        <v>1261</v>
      </c>
      <c r="N6" s="231" t="s">
        <v>229</v>
      </c>
      <c r="O6" s="231" t="s">
        <v>129</v>
      </c>
      <c r="P6" s="231" t="s">
        <v>448</v>
      </c>
      <c r="Q6" s="231" t="s">
        <v>361</v>
      </c>
      <c r="R6" s="231" t="s">
        <v>269</v>
      </c>
      <c r="S6" s="231" t="s">
        <v>533</v>
      </c>
      <c r="T6" s="41"/>
      <c r="U6" s="147"/>
    </row>
    <row r="7" spans="1:28" s="124" customFormat="1" ht="15.95" customHeight="1">
      <c r="A7" s="233"/>
      <c r="B7" s="322"/>
      <c r="C7" s="138" t="s">
        <v>945</v>
      </c>
      <c r="D7" s="322"/>
      <c r="E7" s="138" t="s">
        <v>946</v>
      </c>
      <c r="F7" s="322"/>
      <c r="G7" s="155" t="s">
        <v>946</v>
      </c>
      <c r="H7" s="833"/>
      <c r="I7" s="915" t="s">
        <v>414</v>
      </c>
      <c r="J7" s="916" t="s">
        <v>414</v>
      </c>
      <c r="K7" s="317"/>
      <c r="L7" s="325" t="s">
        <v>176</v>
      </c>
      <c r="M7" s="835"/>
      <c r="N7" s="317"/>
      <c r="O7" s="317"/>
      <c r="P7" s="317"/>
      <c r="Q7" s="317"/>
      <c r="R7" s="317" t="s">
        <v>250</v>
      </c>
      <c r="S7" s="317"/>
      <c r="T7" s="41"/>
      <c r="U7" s="147"/>
    </row>
    <row r="8" spans="1:28" s="124" customFormat="1" ht="15.95" customHeight="1">
      <c r="A8" s="12"/>
      <c r="B8" s="322" t="s">
        <v>250</v>
      </c>
      <c r="C8" s="322" t="s">
        <v>78</v>
      </c>
      <c r="D8" s="322"/>
      <c r="E8" s="322" t="s">
        <v>46</v>
      </c>
      <c r="F8" s="322"/>
      <c r="G8" s="322" t="s">
        <v>46</v>
      </c>
      <c r="H8" s="834"/>
      <c r="I8" s="915" t="s">
        <v>201</v>
      </c>
      <c r="J8" s="916" t="s">
        <v>201</v>
      </c>
      <c r="K8" s="322" t="s">
        <v>414</v>
      </c>
      <c r="L8" s="322" t="s">
        <v>524</v>
      </c>
      <c r="M8" s="834"/>
      <c r="N8" s="322" t="s">
        <v>680</v>
      </c>
      <c r="O8" s="322"/>
      <c r="P8" s="322"/>
      <c r="Q8" s="322" t="s">
        <v>381</v>
      </c>
      <c r="R8" s="322" t="s">
        <v>356</v>
      </c>
      <c r="S8" s="322"/>
      <c r="T8" s="41"/>
      <c r="U8" s="147"/>
      <c r="X8" s="284"/>
      <c r="Y8" s="284"/>
      <c r="Z8" s="284"/>
      <c r="AA8" s="284"/>
    </row>
    <row r="9" spans="1:28" s="124" customFormat="1" ht="15.95" customHeight="1">
      <c r="A9" s="238" t="s">
        <v>323</v>
      </c>
      <c r="B9" s="324" t="s">
        <v>317</v>
      </c>
      <c r="C9" s="324" t="s">
        <v>633</v>
      </c>
      <c r="D9" s="324" t="s">
        <v>501</v>
      </c>
      <c r="E9" s="324" t="s">
        <v>500</v>
      </c>
      <c r="F9" s="324" t="s">
        <v>326</v>
      </c>
      <c r="G9" s="324" t="s">
        <v>500</v>
      </c>
      <c r="H9" s="836" t="s">
        <v>1262</v>
      </c>
      <c r="I9" s="917" t="s">
        <v>500</v>
      </c>
      <c r="J9" s="918" t="s">
        <v>347</v>
      </c>
      <c r="K9" s="324" t="s">
        <v>488</v>
      </c>
      <c r="L9" s="324" t="s">
        <v>600</v>
      </c>
      <c r="M9" s="836" t="s">
        <v>1262</v>
      </c>
      <c r="N9" s="324" t="s">
        <v>284</v>
      </c>
      <c r="O9" s="324" t="s">
        <v>175</v>
      </c>
      <c r="P9" s="324" t="s">
        <v>304</v>
      </c>
      <c r="Q9" s="324" t="s">
        <v>284</v>
      </c>
      <c r="R9" s="324" t="s">
        <v>400</v>
      </c>
      <c r="S9" s="324" t="s">
        <v>530</v>
      </c>
      <c r="T9" s="42" t="s">
        <v>71</v>
      </c>
      <c r="U9" s="147"/>
      <c r="X9" s="284"/>
      <c r="Y9" s="284"/>
      <c r="Z9" s="284"/>
      <c r="AA9" s="284"/>
    </row>
    <row r="10" spans="1:28" s="246" customFormat="1" ht="18" customHeight="1">
      <c r="A10" s="234">
        <v>2016</v>
      </c>
      <c r="B10" s="267">
        <v>9558</v>
      </c>
      <c r="C10" s="268">
        <v>100.4</v>
      </c>
      <c r="D10" s="268">
        <v>340</v>
      </c>
      <c r="E10" s="268">
        <v>17.600000000000001</v>
      </c>
      <c r="F10" s="268">
        <v>15618</v>
      </c>
      <c r="G10" s="268">
        <v>807</v>
      </c>
      <c r="H10" s="269">
        <v>9558</v>
      </c>
      <c r="I10" s="268">
        <v>1700</v>
      </c>
      <c r="J10" s="268">
        <v>6936</v>
      </c>
      <c r="K10" s="278">
        <v>919</v>
      </c>
      <c r="L10" s="278">
        <v>3</v>
      </c>
      <c r="M10" s="278">
        <v>9558</v>
      </c>
      <c r="N10" s="278">
        <v>5866</v>
      </c>
      <c r="O10" s="278">
        <v>458</v>
      </c>
      <c r="P10" s="278">
        <v>1797</v>
      </c>
      <c r="Q10" s="278">
        <v>66</v>
      </c>
      <c r="R10" s="278">
        <v>893</v>
      </c>
      <c r="S10" s="279">
        <v>478</v>
      </c>
      <c r="T10" s="43">
        <v>2016</v>
      </c>
      <c r="X10" s="285"/>
      <c r="Y10" s="285"/>
      <c r="Z10" s="285"/>
      <c r="AA10" s="285"/>
    </row>
    <row r="11" spans="1:28" s="246" customFormat="1" ht="18" customHeight="1">
      <c r="A11" s="277">
        <v>2017</v>
      </c>
      <c r="B11" s="267">
        <v>9833</v>
      </c>
      <c r="C11" s="268">
        <v>99</v>
      </c>
      <c r="D11" s="268">
        <v>393</v>
      </c>
      <c r="E11" s="268">
        <v>21</v>
      </c>
      <c r="F11" s="268">
        <v>15783</v>
      </c>
      <c r="G11" s="269">
        <v>832</v>
      </c>
      <c r="H11" s="269">
        <v>9833</v>
      </c>
      <c r="I11" s="268">
        <v>1822</v>
      </c>
      <c r="J11" s="268">
        <v>7161</v>
      </c>
      <c r="K11" s="278">
        <v>850</v>
      </c>
      <c r="L11" s="278">
        <v>0</v>
      </c>
      <c r="M11" s="278">
        <v>9833</v>
      </c>
      <c r="N11" s="278">
        <v>5998</v>
      </c>
      <c r="O11" s="278">
        <v>498</v>
      </c>
      <c r="P11" s="278">
        <v>1922</v>
      </c>
      <c r="Q11" s="278">
        <v>60</v>
      </c>
      <c r="R11" s="278">
        <v>853</v>
      </c>
      <c r="S11" s="279">
        <v>502</v>
      </c>
      <c r="T11" s="254">
        <v>2017</v>
      </c>
      <c r="U11" s="148"/>
      <c r="W11" s="258"/>
      <c r="X11" s="285"/>
      <c r="Y11" s="285"/>
      <c r="Z11" s="285"/>
      <c r="AA11" s="285"/>
    </row>
    <row r="12" spans="1:28" s="246" customFormat="1" ht="18" customHeight="1">
      <c r="A12" s="277">
        <v>2018</v>
      </c>
      <c r="B12" s="267">
        <v>9840</v>
      </c>
      <c r="C12" s="268">
        <v>94</v>
      </c>
      <c r="D12" s="268">
        <v>335</v>
      </c>
      <c r="E12" s="268">
        <v>18</v>
      </c>
      <c r="F12" s="268">
        <v>15774</v>
      </c>
      <c r="G12" s="269">
        <v>838</v>
      </c>
      <c r="H12" s="269">
        <v>9840</v>
      </c>
      <c r="I12" s="268">
        <v>1678</v>
      </c>
      <c r="J12" s="268">
        <v>7245</v>
      </c>
      <c r="K12" s="278">
        <v>917</v>
      </c>
      <c r="L12" s="278">
        <v>0</v>
      </c>
      <c r="M12" s="278">
        <v>9840</v>
      </c>
      <c r="N12" s="278">
        <v>6081</v>
      </c>
      <c r="O12" s="278">
        <v>449</v>
      </c>
      <c r="P12" s="278">
        <v>1968</v>
      </c>
      <c r="Q12" s="278">
        <v>67</v>
      </c>
      <c r="R12" s="278">
        <v>818</v>
      </c>
      <c r="S12" s="279">
        <v>457</v>
      </c>
      <c r="T12" s="254">
        <v>2018</v>
      </c>
      <c r="U12" s="271"/>
      <c r="V12" s="261"/>
      <c r="W12" s="266"/>
      <c r="X12" s="286"/>
      <c r="Y12" s="286"/>
      <c r="Z12" s="285"/>
      <c r="AA12" s="285"/>
    </row>
    <row r="13" spans="1:28" s="246" customFormat="1" ht="18" customHeight="1">
      <c r="A13" s="277">
        <v>2019</v>
      </c>
      <c r="B13" s="267">
        <v>10950</v>
      </c>
      <c r="C13" s="268">
        <v>103.66971869056151</v>
      </c>
      <c r="D13" s="268">
        <v>295</v>
      </c>
      <c r="E13" s="268">
        <v>15.498719910811435</v>
      </c>
      <c r="F13" s="268">
        <v>18086</v>
      </c>
      <c r="G13" s="269">
        <v>950.20287561673081</v>
      </c>
      <c r="H13" s="269">
        <v>10950</v>
      </c>
      <c r="I13" s="268">
        <v>1768</v>
      </c>
      <c r="J13" s="268">
        <v>8287</v>
      </c>
      <c r="K13" s="278">
        <v>893</v>
      </c>
      <c r="L13" s="278">
        <v>2</v>
      </c>
      <c r="M13" s="278">
        <v>10950</v>
      </c>
      <c r="N13" s="278">
        <v>6780</v>
      </c>
      <c r="O13" s="278">
        <v>494</v>
      </c>
      <c r="P13" s="278">
        <v>2112</v>
      </c>
      <c r="Q13" s="278">
        <v>84</v>
      </c>
      <c r="R13" s="278">
        <v>940</v>
      </c>
      <c r="S13" s="279">
        <v>540</v>
      </c>
      <c r="T13" s="254">
        <v>2019</v>
      </c>
      <c r="U13" s="271"/>
      <c r="V13" s="261"/>
      <c r="W13" s="266"/>
      <c r="X13" s="286"/>
      <c r="Y13" s="286"/>
      <c r="Z13" s="285"/>
      <c r="AA13" s="285"/>
    </row>
    <row r="14" spans="1:28" s="246" customFormat="1" ht="18" customHeight="1">
      <c r="A14" s="277">
        <v>2020</v>
      </c>
      <c r="B14" s="267">
        <v>9905</v>
      </c>
      <c r="C14" s="268">
        <v>90.054132489130765</v>
      </c>
      <c r="D14" s="268">
        <v>281</v>
      </c>
      <c r="E14" s="268">
        <v>15.176481961860043</v>
      </c>
      <c r="F14" s="268">
        <v>15843</v>
      </c>
      <c r="G14" s="269">
        <v>855.6619349528421</v>
      </c>
      <c r="H14" s="269">
        <v>9905</v>
      </c>
      <c r="I14" s="268">
        <v>1457</v>
      </c>
      <c r="J14" s="268">
        <v>7721</v>
      </c>
      <c r="K14" s="278">
        <v>727</v>
      </c>
      <c r="L14" s="278">
        <v>0</v>
      </c>
      <c r="M14" s="278">
        <v>9905</v>
      </c>
      <c r="N14" s="278">
        <v>6191</v>
      </c>
      <c r="O14" s="278">
        <v>380</v>
      </c>
      <c r="P14" s="278">
        <v>1881</v>
      </c>
      <c r="Q14" s="278">
        <v>70</v>
      </c>
      <c r="R14" s="278">
        <v>911</v>
      </c>
      <c r="S14" s="279">
        <v>472</v>
      </c>
      <c r="T14" s="254">
        <v>2020</v>
      </c>
      <c r="U14" s="271"/>
      <c r="V14" s="261"/>
      <c r="W14" s="266"/>
      <c r="X14" s="286"/>
      <c r="Y14" s="286"/>
      <c r="Z14" s="285"/>
      <c r="AA14" s="285"/>
    </row>
    <row r="15" spans="1:28" s="258" customFormat="1" ht="25.5" customHeight="1">
      <c r="A15" s="298">
        <f>A14+1</f>
        <v>2021</v>
      </c>
      <c r="B15" s="823">
        <f>SUM(B16:B37)</f>
        <v>8732</v>
      </c>
      <c r="C15" s="842">
        <f>B15/1172282*10000</f>
        <v>74.487196766648296</v>
      </c>
      <c r="D15" s="824">
        <f t="shared" ref="D15:S15" si="0">SUM(D16:D37)</f>
        <v>255</v>
      </c>
      <c r="E15" s="842">
        <f>D15/1832803*100000</f>
        <v>13.913115593983642</v>
      </c>
      <c r="F15" s="824">
        <f t="shared" si="0"/>
        <v>13600</v>
      </c>
      <c r="G15" s="842">
        <f>F15/1832803*100000</f>
        <v>742.03283167912764</v>
      </c>
      <c r="H15" s="824">
        <f>SUM(H16:H37)</f>
        <v>8732</v>
      </c>
      <c r="I15" s="824">
        <f t="shared" si="0"/>
        <v>1308</v>
      </c>
      <c r="J15" s="824">
        <f t="shared" si="0"/>
        <v>6829</v>
      </c>
      <c r="K15" s="824">
        <f t="shared" si="0"/>
        <v>595</v>
      </c>
      <c r="L15" s="824">
        <f t="shared" si="0"/>
        <v>0</v>
      </c>
      <c r="M15" s="824">
        <f>SUM(M16:M37)</f>
        <v>8732</v>
      </c>
      <c r="N15" s="824">
        <f t="shared" si="0"/>
        <v>5577</v>
      </c>
      <c r="O15" s="824">
        <f t="shared" si="0"/>
        <v>334</v>
      </c>
      <c r="P15" s="824">
        <f t="shared" si="0"/>
        <v>1621</v>
      </c>
      <c r="Q15" s="824">
        <f t="shared" si="0"/>
        <v>55</v>
      </c>
      <c r="R15" s="824">
        <f t="shared" si="0"/>
        <v>741</v>
      </c>
      <c r="S15" s="825">
        <f t="shared" si="0"/>
        <v>404</v>
      </c>
      <c r="T15" s="298">
        <f>T14+1</f>
        <v>2021</v>
      </c>
      <c r="U15" s="271"/>
      <c r="V15" s="261"/>
      <c r="W15" s="266"/>
      <c r="X15" s="286"/>
      <c r="Y15" s="286"/>
      <c r="Z15" s="287"/>
      <c r="AA15" s="287"/>
    </row>
    <row r="16" spans="1:28" s="351" customFormat="1" ht="18" customHeight="1">
      <c r="A16" s="299" t="s">
        <v>455</v>
      </c>
      <c r="B16" s="796">
        <v>139</v>
      </c>
      <c r="C16" s="842">
        <f t="shared" ref="C16:C37" si="1">B16/1172282*10000</f>
        <v>1.1857215243431187</v>
      </c>
      <c r="D16" s="278">
        <v>3</v>
      </c>
      <c r="E16" s="842">
        <f t="shared" ref="E16:E37" si="2">D16/1832803*100000</f>
        <v>0.16368371287039579</v>
      </c>
      <c r="F16" s="278">
        <v>284</v>
      </c>
      <c r="G16" s="842">
        <f t="shared" ref="G16:G37" si="3">F16/1832803*100000</f>
        <v>15.495391485064133</v>
      </c>
      <c r="H16" s="278">
        <f>SUM(I16:L16)</f>
        <v>139</v>
      </c>
      <c r="I16" s="278">
        <v>0</v>
      </c>
      <c r="J16" s="278">
        <v>128</v>
      </c>
      <c r="K16" s="278">
        <v>11</v>
      </c>
      <c r="L16" s="278">
        <v>0</v>
      </c>
      <c r="M16" s="278">
        <f>SUM(N16:S16)</f>
        <v>139</v>
      </c>
      <c r="N16" s="278">
        <v>93</v>
      </c>
      <c r="O16" s="278">
        <v>3</v>
      </c>
      <c r="P16" s="278">
        <v>36</v>
      </c>
      <c r="Q16" s="278">
        <v>1</v>
      </c>
      <c r="R16" s="278">
        <v>0</v>
      </c>
      <c r="S16" s="279">
        <v>6</v>
      </c>
      <c r="T16" s="908" t="s">
        <v>693</v>
      </c>
      <c r="U16" s="143"/>
      <c r="V16" s="90"/>
      <c r="W16" s="308"/>
      <c r="X16" s="339"/>
      <c r="Y16" s="339"/>
      <c r="Z16" s="340"/>
      <c r="AA16" s="288"/>
      <c r="AB16" s="341"/>
    </row>
    <row r="17" spans="1:28" s="351" customFormat="1" ht="18" customHeight="1">
      <c r="A17" s="300" t="s">
        <v>553</v>
      </c>
      <c r="B17" s="796">
        <v>1489</v>
      </c>
      <c r="C17" s="842">
        <f t="shared" si="1"/>
        <v>12.701721940625207</v>
      </c>
      <c r="D17" s="278">
        <v>28</v>
      </c>
      <c r="E17" s="842">
        <f t="shared" si="2"/>
        <v>1.5277146534570274</v>
      </c>
      <c r="F17" s="278">
        <v>2478</v>
      </c>
      <c r="G17" s="842">
        <f t="shared" si="3"/>
        <v>135.20274683094692</v>
      </c>
      <c r="H17" s="278">
        <f t="shared" ref="H17:H37" si="4">SUM(I17:L17)</f>
        <v>1489</v>
      </c>
      <c r="I17" s="278">
        <v>238</v>
      </c>
      <c r="J17" s="278">
        <v>1202</v>
      </c>
      <c r="K17" s="278">
        <v>49</v>
      </c>
      <c r="L17" s="278">
        <v>0</v>
      </c>
      <c r="M17" s="278">
        <f t="shared" ref="M17:M37" si="5">SUM(N17:S17)</f>
        <v>1489</v>
      </c>
      <c r="N17" s="278">
        <v>1027</v>
      </c>
      <c r="O17" s="278">
        <v>49</v>
      </c>
      <c r="P17" s="278">
        <v>207</v>
      </c>
      <c r="Q17" s="278">
        <v>9</v>
      </c>
      <c r="R17" s="278">
        <v>135</v>
      </c>
      <c r="S17" s="279">
        <v>62</v>
      </c>
      <c r="T17" s="301" t="s">
        <v>749</v>
      </c>
      <c r="U17" s="281"/>
      <c r="V17" s="90"/>
      <c r="W17" s="280"/>
      <c r="X17" s="289"/>
      <c r="Y17" s="289"/>
      <c r="Z17" s="340"/>
      <c r="AA17" s="288"/>
      <c r="AB17" s="341"/>
    </row>
    <row r="18" spans="1:28" s="351" customFormat="1" ht="18" customHeight="1">
      <c r="A18" s="300" t="s">
        <v>397</v>
      </c>
      <c r="B18" s="796">
        <v>1356</v>
      </c>
      <c r="C18" s="842">
        <f t="shared" si="1"/>
        <v>11.567182640354453</v>
      </c>
      <c r="D18" s="278">
        <v>22</v>
      </c>
      <c r="E18" s="842">
        <f t="shared" si="2"/>
        <v>1.2003472277162357</v>
      </c>
      <c r="F18" s="278">
        <v>2033</v>
      </c>
      <c r="G18" s="842">
        <f t="shared" si="3"/>
        <v>110.92299608850489</v>
      </c>
      <c r="H18" s="278">
        <f t="shared" si="4"/>
        <v>1356</v>
      </c>
      <c r="I18" s="278">
        <v>249</v>
      </c>
      <c r="J18" s="278">
        <v>1069</v>
      </c>
      <c r="K18" s="278">
        <v>38</v>
      </c>
      <c r="L18" s="278">
        <v>0</v>
      </c>
      <c r="M18" s="278">
        <f t="shared" si="5"/>
        <v>1356</v>
      </c>
      <c r="N18" s="278">
        <v>941</v>
      </c>
      <c r="O18" s="278">
        <v>59</v>
      </c>
      <c r="P18" s="278">
        <v>184</v>
      </c>
      <c r="Q18" s="278">
        <v>11</v>
      </c>
      <c r="R18" s="278">
        <v>104</v>
      </c>
      <c r="S18" s="279">
        <v>57</v>
      </c>
      <c r="T18" s="301" t="s">
        <v>746</v>
      </c>
      <c r="U18" s="281"/>
      <c r="V18" s="90"/>
      <c r="W18" s="280"/>
      <c r="X18" s="289"/>
      <c r="Y18" s="289"/>
      <c r="Z18" s="340"/>
      <c r="AA18" s="288"/>
      <c r="AB18" s="341"/>
    </row>
    <row r="19" spans="1:28" s="351" customFormat="1" ht="18" customHeight="1">
      <c r="A19" s="300" t="s">
        <v>295</v>
      </c>
      <c r="B19" s="796">
        <v>1137</v>
      </c>
      <c r="C19" s="842">
        <f t="shared" si="1"/>
        <v>9.6990314617131368</v>
      </c>
      <c r="D19" s="278">
        <v>24</v>
      </c>
      <c r="E19" s="842">
        <f t="shared" si="2"/>
        <v>1.3094697029631663</v>
      </c>
      <c r="F19" s="278">
        <v>1680</v>
      </c>
      <c r="G19" s="842">
        <f t="shared" si="3"/>
        <v>91.662879207421639</v>
      </c>
      <c r="H19" s="278">
        <f t="shared" si="4"/>
        <v>1137</v>
      </c>
      <c r="I19" s="278">
        <v>180</v>
      </c>
      <c r="J19" s="278">
        <v>913</v>
      </c>
      <c r="K19" s="278">
        <v>44</v>
      </c>
      <c r="L19" s="278">
        <v>0</v>
      </c>
      <c r="M19" s="278">
        <f t="shared" si="5"/>
        <v>1137</v>
      </c>
      <c r="N19" s="278">
        <v>796</v>
      </c>
      <c r="O19" s="278">
        <v>30</v>
      </c>
      <c r="P19" s="278">
        <v>155</v>
      </c>
      <c r="Q19" s="278">
        <v>7</v>
      </c>
      <c r="R19" s="278">
        <v>101</v>
      </c>
      <c r="S19" s="279">
        <v>48</v>
      </c>
      <c r="T19" s="301" t="s">
        <v>696</v>
      </c>
      <c r="U19" s="281"/>
      <c r="V19" s="90"/>
      <c r="W19" s="280"/>
      <c r="X19" s="289"/>
      <c r="Y19" s="289"/>
      <c r="Z19" s="340"/>
      <c r="AA19" s="288"/>
      <c r="AB19" s="341"/>
    </row>
    <row r="20" spans="1:28" s="351" customFormat="1" ht="18" customHeight="1">
      <c r="A20" s="300" t="s">
        <v>312</v>
      </c>
      <c r="B20" s="796">
        <v>439</v>
      </c>
      <c r="C20" s="842">
        <f t="shared" si="1"/>
        <v>3.7448327279613611</v>
      </c>
      <c r="D20" s="278">
        <v>12</v>
      </c>
      <c r="E20" s="842">
        <f t="shared" si="2"/>
        <v>0.65473485148158317</v>
      </c>
      <c r="F20" s="278">
        <v>687</v>
      </c>
      <c r="G20" s="842">
        <f t="shared" si="3"/>
        <v>37.483570247320635</v>
      </c>
      <c r="H20" s="278">
        <f t="shared" si="4"/>
        <v>439</v>
      </c>
      <c r="I20" s="278">
        <v>70</v>
      </c>
      <c r="J20" s="278">
        <v>344</v>
      </c>
      <c r="K20" s="278">
        <v>25</v>
      </c>
      <c r="L20" s="278">
        <v>0</v>
      </c>
      <c r="M20" s="278">
        <f t="shared" si="5"/>
        <v>439</v>
      </c>
      <c r="N20" s="278">
        <v>275</v>
      </c>
      <c r="O20" s="278">
        <v>20</v>
      </c>
      <c r="P20" s="278">
        <v>88</v>
      </c>
      <c r="Q20" s="278">
        <v>0</v>
      </c>
      <c r="R20" s="278">
        <v>35</v>
      </c>
      <c r="S20" s="279">
        <v>21</v>
      </c>
      <c r="T20" s="301" t="s">
        <v>691</v>
      </c>
      <c r="U20" s="281"/>
      <c r="V20" s="90"/>
      <c r="W20" s="280"/>
      <c r="X20" s="289"/>
      <c r="Y20" s="289"/>
      <c r="Z20" s="340"/>
      <c r="AA20" s="288"/>
      <c r="AB20" s="341"/>
    </row>
    <row r="21" spans="1:28" s="351" customFormat="1" ht="18" customHeight="1">
      <c r="A21" s="300" t="s">
        <v>416</v>
      </c>
      <c r="B21" s="796">
        <v>571</v>
      </c>
      <c r="C21" s="842">
        <f t="shared" si="1"/>
        <v>4.8708416575533873</v>
      </c>
      <c r="D21" s="278">
        <v>15</v>
      </c>
      <c r="E21" s="842">
        <f t="shared" si="2"/>
        <v>0.81841856435197891</v>
      </c>
      <c r="F21" s="278">
        <v>789</v>
      </c>
      <c r="G21" s="842">
        <f t="shared" si="3"/>
        <v>43.048816484914092</v>
      </c>
      <c r="H21" s="278">
        <f t="shared" si="4"/>
        <v>571</v>
      </c>
      <c r="I21" s="278">
        <v>86</v>
      </c>
      <c r="J21" s="278">
        <v>461</v>
      </c>
      <c r="K21" s="278">
        <v>24</v>
      </c>
      <c r="L21" s="278">
        <v>0</v>
      </c>
      <c r="M21" s="278">
        <f t="shared" si="5"/>
        <v>571</v>
      </c>
      <c r="N21" s="278">
        <v>393</v>
      </c>
      <c r="O21" s="278">
        <v>24</v>
      </c>
      <c r="P21" s="278">
        <v>71</v>
      </c>
      <c r="Q21" s="278">
        <v>8</v>
      </c>
      <c r="R21" s="278">
        <v>38</v>
      </c>
      <c r="S21" s="279">
        <v>37</v>
      </c>
      <c r="T21" s="301" t="s">
        <v>810</v>
      </c>
      <c r="U21" s="281"/>
      <c r="V21" s="90"/>
      <c r="W21" s="280"/>
      <c r="X21" s="289"/>
      <c r="Y21" s="289"/>
      <c r="Z21" s="340"/>
      <c r="AA21" s="288"/>
      <c r="AB21" s="341"/>
    </row>
    <row r="22" spans="1:28" s="351" customFormat="1" ht="27.95" customHeight="1">
      <c r="A22" s="300" t="s">
        <v>496</v>
      </c>
      <c r="B22" s="796">
        <v>285</v>
      </c>
      <c r="C22" s="842">
        <f t="shared" si="1"/>
        <v>2.43115564343733</v>
      </c>
      <c r="D22" s="278">
        <v>4</v>
      </c>
      <c r="E22" s="842">
        <f t="shared" si="2"/>
        <v>0.21824495049386103</v>
      </c>
      <c r="F22" s="278">
        <v>470</v>
      </c>
      <c r="G22" s="842">
        <f t="shared" si="3"/>
        <v>25.643781683028671</v>
      </c>
      <c r="H22" s="278">
        <f t="shared" si="4"/>
        <v>285</v>
      </c>
      <c r="I22" s="278">
        <v>31</v>
      </c>
      <c r="J22" s="278">
        <v>229</v>
      </c>
      <c r="K22" s="278">
        <v>25</v>
      </c>
      <c r="L22" s="278">
        <v>0</v>
      </c>
      <c r="M22" s="278">
        <f t="shared" si="5"/>
        <v>285</v>
      </c>
      <c r="N22" s="278">
        <v>172</v>
      </c>
      <c r="O22" s="278">
        <v>14</v>
      </c>
      <c r="P22" s="278">
        <v>54</v>
      </c>
      <c r="Q22" s="278">
        <v>2</v>
      </c>
      <c r="R22" s="278">
        <v>25</v>
      </c>
      <c r="S22" s="279">
        <v>18</v>
      </c>
      <c r="T22" s="301" t="s">
        <v>692</v>
      </c>
      <c r="U22" s="281"/>
      <c r="V22" s="90"/>
      <c r="W22" s="280"/>
      <c r="X22" s="289"/>
      <c r="Y22" s="289"/>
      <c r="Z22" s="340"/>
      <c r="AA22" s="288"/>
      <c r="AB22" s="341"/>
    </row>
    <row r="23" spans="1:28" s="351" customFormat="1" ht="18" customHeight="1">
      <c r="A23" s="300" t="s">
        <v>417</v>
      </c>
      <c r="B23" s="796">
        <v>100</v>
      </c>
      <c r="C23" s="842">
        <f t="shared" si="1"/>
        <v>0.85303706787274736</v>
      </c>
      <c r="D23" s="278">
        <v>6</v>
      </c>
      <c r="E23" s="842">
        <f t="shared" si="2"/>
        <v>0.32736742574079158</v>
      </c>
      <c r="F23" s="278">
        <v>177</v>
      </c>
      <c r="G23" s="842">
        <f t="shared" si="3"/>
        <v>9.657339059353351</v>
      </c>
      <c r="H23" s="278">
        <f t="shared" si="4"/>
        <v>100</v>
      </c>
      <c r="I23" s="278">
        <v>19</v>
      </c>
      <c r="J23" s="278">
        <v>71</v>
      </c>
      <c r="K23" s="278">
        <v>10</v>
      </c>
      <c r="L23" s="278">
        <v>0</v>
      </c>
      <c r="M23" s="278">
        <f t="shared" si="5"/>
        <v>100</v>
      </c>
      <c r="N23" s="278">
        <v>55</v>
      </c>
      <c r="O23" s="278">
        <v>4</v>
      </c>
      <c r="P23" s="278">
        <v>24</v>
      </c>
      <c r="Q23" s="278">
        <v>0</v>
      </c>
      <c r="R23" s="278">
        <v>11</v>
      </c>
      <c r="S23" s="279">
        <v>6</v>
      </c>
      <c r="T23" s="301" t="s">
        <v>712</v>
      </c>
      <c r="U23" s="281"/>
      <c r="V23" s="90"/>
      <c r="W23" s="280"/>
      <c r="X23" s="289"/>
      <c r="Y23" s="289"/>
      <c r="Z23" s="340"/>
      <c r="AA23" s="288"/>
      <c r="AB23" s="341"/>
    </row>
    <row r="24" spans="1:28" s="351" customFormat="1" ht="18" customHeight="1">
      <c r="A24" s="300" t="s">
        <v>364</v>
      </c>
      <c r="B24" s="796">
        <v>116</v>
      </c>
      <c r="C24" s="842">
        <f t="shared" si="1"/>
        <v>0.98952299873238692</v>
      </c>
      <c r="D24" s="278">
        <v>4</v>
      </c>
      <c r="E24" s="842">
        <f t="shared" si="2"/>
        <v>0.21824495049386103</v>
      </c>
      <c r="F24" s="278">
        <v>162</v>
      </c>
      <c r="G24" s="842">
        <f t="shared" si="3"/>
        <v>8.8389204950013713</v>
      </c>
      <c r="H24" s="278">
        <f t="shared" si="4"/>
        <v>116</v>
      </c>
      <c r="I24" s="278">
        <v>19</v>
      </c>
      <c r="J24" s="278">
        <v>80</v>
      </c>
      <c r="K24" s="278">
        <v>17</v>
      </c>
      <c r="L24" s="278">
        <v>0</v>
      </c>
      <c r="M24" s="278">
        <f t="shared" si="5"/>
        <v>116</v>
      </c>
      <c r="N24" s="278">
        <v>64</v>
      </c>
      <c r="O24" s="278">
        <v>2</v>
      </c>
      <c r="P24" s="278">
        <v>26</v>
      </c>
      <c r="Q24" s="278">
        <v>0</v>
      </c>
      <c r="R24" s="278">
        <v>19</v>
      </c>
      <c r="S24" s="279">
        <v>5</v>
      </c>
      <c r="T24" s="301" t="s">
        <v>750</v>
      </c>
      <c r="U24" s="281"/>
      <c r="V24" s="90"/>
      <c r="W24" s="280"/>
      <c r="X24" s="289"/>
      <c r="Y24" s="289"/>
      <c r="Z24" s="340"/>
      <c r="AA24" s="288"/>
      <c r="AB24" s="341"/>
    </row>
    <row r="25" spans="1:28" s="351" customFormat="1" ht="18" customHeight="1">
      <c r="A25" s="300" t="s">
        <v>434</v>
      </c>
      <c r="B25" s="796">
        <v>274</v>
      </c>
      <c r="C25" s="842">
        <f t="shared" si="1"/>
        <v>2.3373215659713278</v>
      </c>
      <c r="D25" s="278">
        <v>15</v>
      </c>
      <c r="E25" s="842">
        <f t="shared" si="2"/>
        <v>0.81841856435197891</v>
      </c>
      <c r="F25" s="278">
        <v>429</v>
      </c>
      <c r="G25" s="842">
        <f t="shared" si="3"/>
        <v>23.406770940466597</v>
      </c>
      <c r="H25" s="278">
        <f t="shared" si="4"/>
        <v>274</v>
      </c>
      <c r="I25" s="278">
        <v>44</v>
      </c>
      <c r="J25" s="278">
        <v>188</v>
      </c>
      <c r="K25" s="278">
        <v>42</v>
      </c>
      <c r="L25" s="278">
        <v>0</v>
      </c>
      <c r="M25" s="278">
        <f t="shared" si="5"/>
        <v>274</v>
      </c>
      <c r="N25" s="278">
        <v>152</v>
      </c>
      <c r="O25" s="278">
        <v>9</v>
      </c>
      <c r="P25" s="278">
        <v>64</v>
      </c>
      <c r="Q25" s="278">
        <v>0</v>
      </c>
      <c r="R25" s="278">
        <v>33</v>
      </c>
      <c r="S25" s="279">
        <v>16</v>
      </c>
      <c r="T25" s="301" t="s">
        <v>697</v>
      </c>
      <c r="U25" s="281"/>
      <c r="V25" s="90"/>
      <c r="W25" s="280"/>
      <c r="X25" s="289"/>
      <c r="Y25" s="289"/>
      <c r="Z25" s="340"/>
      <c r="AA25" s="288"/>
      <c r="AB25" s="341"/>
    </row>
    <row r="26" spans="1:28" s="351" customFormat="1" ht="27.95" customHeight="1">
      <c r="A26" s="300" t="s">
        <v>487</v>
      </c>
      <c r="B26" s="796">
        <v>178</v>
      </c>
      <c r="C26" s="842">
        <f t="shared" si="1"/>
        <v>1.5184059808134902</v>
      </c>
      <c r="D26" s="278">
        <v>17</v>
      </c>
      <c r="E26" s="842">
        <f t="shared" si="2"/>
        <v>0.92754103959890943</v>
      </c>
      <c r="F26" s="278">
        <v>264</v>
      </c>
      <c r="G26" s="842">
        <f t="shared" si="3"/>
        <v>14.404166732594829</v>
      </c>
      <c r="H26" s="278">
        <f t="shared" si="4"/>
        <v>178</v>
      </c>
      <c r="I26" s="278">
        <v>21</v>
      </c>
      <c r="J26" s="278">
        <v>124</v>
      </c>
      <c r="K26" s="278">
        <v>33</v>
      </c>
      <c r="L26" s="278">
        <v>0</v>
      </c>
      <c r="M26" s="278">
        <f t="shared" si="5"/>
        <v>178</v>
      </c>
      <c r="N26" s="278">
        <v>83</v>
      </c>
      <c r="O26" s="278">
        <v>9</v>
      </c>
      <c r="P26" s="278">
        <v>54</v>
      </c>
      <c r="Q26" s="278">
        <v>1</v>
      </c>
      <c r="R26" s="278">
        <v>20</v>
      </c>
      <c r="S26" s="279">
        <v>11</v>
      </c>
      <c r="T26" s="301" t="s">
        <v>713</v>
      </c>
      <c r="U26" s="281"/>
      <c r="V26" s="90"/>
      <c r="W26" s="280"/>
      <c r="X26" s="289"/>
      <c r="Y26" s="289"/>
      <c r="Z26" s="340"/>
      <c r="AA26" s="288"/>
      <c r="AB26" s="341"/>
    </row>
    <row r="27" spans="1:28" s="351" customFormat="1" ht="18" customHeight="1">
      <c r="A27" s="300" t="s">
        <v>492</v>
      </c>
      <c r="B27" s="796">
        <v>309</v>
      </c>
      <c r="C27" s="842">
        <f t="shared" si="1"/>
        <v>2.6358845397267894</v>
      </c>
      <c r="D27" s="278">
        <v>5</v>
      </c>
      <c r="E27" s="842">
        <f t="shared" si="2"/>
        <v>0.27280618811732632</v>
      </c>
      <c r="F27" s="278">
        <v>556</v>
      </c>
      <c r="G27" s="842">
        <f t="shared" si="3"/>
        <v>30.336048118646683</v>
      </c>
      <c r="H27" s="278">
        <f t="shared" si="4"/>
        <v>309</v>
      </c>
      <c r="I27" s="278">
        <v>44</v>
      </c>
      <c r="J27" s="278">
        <v>232</v>
      </c>
      <c r="K27" s="278">
        <v>33</v>
      </c>
      <c r="L27" s="278">
        <v>0</v>
      </c>
      <c r="M27" s="278">
        <f t="shared" si="5"/>
        <v>309</v>
      </c>
      <c r="N27" s="278">
        <v>184</v>
      </c>
      <c r="O27" s="278">
        <v>17</v>
      </c>
      <c r="P27" s="278">
        <v>67</v>
      </c>
      <c r="Q27" s="278">
        <v>2</v>
      </c>
      <c r="R27" s="278">
        <v>21</v>
      </c>
      <c r="S27" s="279">
        <v>18</v>
      </c>
      <c r="T27" s="301" t="s">
        <v>711</v>
      </c>
      <c r="U27" s="281"/>
      <c r="V27" s="90"/>
      <c r="W27" s="280"/>
      <c r="X27" s="289"/>
      <c r="Y27" s="289"/>
      <c r="Z27" s="340"/>
      <c r="AA27" s="288"/>
      <c r="AB27" s="341"/>
    </row>
    <row r="28" spans="1:28" s="351" customFormat="1" ht="18" customHeight="1">
      <c r="A28" s="300" t="s">
        <v>431</v>
      </c>
      <c r="B28" s="796">
        <v>234</v>
      </c>
      <c r="C28" s="842">
        <f t="shared" si="1"/>
        <v>1.9961067388222289</v>
      </c>
      <c r="D28" s="278">
        <v>13</v>
      </c>
      <c r="E28" s="842">
        <f t="shared" si="2"/>
        <v>0.70929608910504838</v>
      </c>
      <c r="F28" s="278">
        <v>313</v>
      </c>
      <c r="G28" s="842">
        <f t="shared" si="3"/>
        <v>17.077667376144628</v>
      </c>
      <c r="H28" s="278">
        <f t="shared" si="4"/>
        <v>234</v>
      </c>
      <c r="I28" s="278">
        <v>39</v>
      </c>
      <c r="J28" s="278">
        <v>159</v>
      </c>
      <c r="K28" s="278">
        <v>36</v>
      </c>
      <c r="L28" s="278">
        <v>0</v>
      </c>
      <c r="M28" s="278">
        <f t="shared" si="5"/>
        <v>234</v>
      </c>
      <c r="N28" s="278">
        <v>114</v>
      </c>
      <c r="O28" s="278">
        <v>8</v>
      </c>
      <c r="P28" s="278">
        <v>66</v>
      </c>
      <c r="Q28" s="278">
        <v>0</v>
      </c>
      <c r="R28" s="278">
        <v>33</v>
      </c>
      <c r="S28" s="279">
        <v>13</v>
      </c>
      <c r="T28" s="301" t="s">
        <v>1328</v>
      </c>
      <c r="U28" s="281"/>
      <c r="V28" s="90"/>
      <c r="W28" s="280"/>
      <c r="X28" s="289"/>
      <c r="Y28" s="289"/>
      <c r="Z28" s="340"/>
      <c r="AA28" s="288"/>
      <c r="AB28" s="341"/>
    </row>
    <row r="29" spans="1:28" s="351" customFormat="1" ht="18" customHeight="1">
      <c r="A29" s="300" t="s">
        <v>378</v>
      </c>
      <c r="B29" s="796">
        <v>289</v>
      </c>
      <c r="C29" s="842">
        <f t="shared" si="1"/>
        <v>2.4652771261522397</v>
      </c>
      <c r="D29" s="278">
        <v>9</v>
      </c>
      <c r="E29" s="842">
        <f t="shared" si="2"/>
        <v>0.49105113861118738</v>
      </c>
      <c r="F29" s="278">
        <v>532</v>
      </c>
      <c r="G29" s="842">
        <f t="shared" si="3"/>
        <v>29.026578415683517</v>
      </c>
      <c r="H29" s="278">
        <f t="shared" si="4"/>
        <v>289</v>
      </c>
      <c r="I29" s="278">
        <v>34</v>
      </c>
      <c r="J29" s="278">
        <v>193</v>
      </c>
      <c r="K29" s="278">
        <v>62</v>
      </c>
      <c r="L29" s="278">
        <v>0</v>
      </c>
      <c r="M29" s="278">
        <f t="shared" si="5"/>
        <v>289</v>
      </c>
      <c r="N29" s="278">
        <v>174</v>
      </c>
      <c r="O29" s="278">
        <v>7</v>
      </c>
      <c r="P29" s="278">
        <v>65</v>
      </c>
      <c r="Q29" s="278">
        <v>3</v>
      </c>
      <c r="R29" s="278">
        <v>29</v>
      </c>
      <c r="S29" s="279">
        <v>11</v>
      </c>
      <c r="T29" s="301" t="s">
        <v>1327</v>
      </c>
      <c r="U29" s="281"/>
      <c r="V29" s="90"/>
      <c r="W29" s="280"/>
      <c r="X29" s="289"/>
      <c r="Y29" s="289"/>
      <c r="Z29" s="340"/>
      <c r="AA29" s="288"/>
      <c r="AB29" s="341"/>
    </row>
    <row r="30" spans="1:28" s="351" customFormat="1" ht="27.95" customHeight="1">
      <c r="A30" s="300" t="s">
        <v>368</v>
      </c>
      <c r="B30" s="796">
        <v>283</v>
      </c>
      <c r="C30" s="842">
        <f t="shared" si="1"/>
        <v>2.4140949020798752</v>
      </c>
      <c r="D30" s="278">
        <v>14</v>
      </c>
      <c r="E30" s="842">
        <f t="shared" si="2"/>
        <v>0.7638573267285137</v>
      </c>
      <c r="F30" s="278">
        <v>422</v>
      </c>
      <c r="G30" s="842">
        <f t="shared" si="3"/>
        <v>23.024842277102341</v>
      </c>
      <c r="H30" s="278">
        <f t="shared" si="4"/>
        <v>283</v>
      </c>
      <c r="I30" s="278">
        <v>36</v>
      </c>
      <c r="J30" s="278">
        <v>214</v>
      </c>
      <c r="K30" s="278">
        <v>33</v>
      </c>
      <c r="L30" s="278">
        <v>0</v>
      </c>
      <c r="M30" s="278">
        <f t="shared" si="5"/>
        <v>283</v>
      </c>
      <c r="N30" s="278">
        <v>134</v>
      </c>
      <c r="O30" s="278">
        <v>18</v>
      </c>
      <c r="P30" s="278">
        <v>101</v>
      </c>
      <c r="Q30" s="278">
        <v>0</v>
      </c>
      <c r="R30" s="278">
        <v>22</v>
      </c>
      <c r="S30" s="279">
        <v>8</v>
      </c>
      <c r="T30" s="301" t="s">
        <v>1326</v>
      </c>
      <c r="U30" s="281"/>
      <c r="V30" s="90"/>
      <c r="W30" s="280"/>
      <c r="X30" s="289"/>
      <c r="Y30" s="289"/>
      <c r="Z30" s="340"/>
      <c r="AA30" s="288"/>
      <c r="AB30" s="341"/>
    </row>
    <row r="31" spans="1:28" s="351" customFormat="1" ht="18" customHeight="1">
      <c r="A31" s="300" t="s">
        <v>433</v>
      </c>
      <c r="B31" s="796">
        <v>321</v>
      </c>
      <c r="C31" s="842">
        <f t="shared" si="1"/>
        <v>2.7382489878715188</v>
      </c>
      <c r="D31" s="278">
        <v>14</v>
      </c>
      <c r="E31" s="842">
        <f t="shared" si="2"/>
        <v>0.7638573267285137</v>
      </c>
      <c r="F31" s="278">
        <v>516</v>
      </c>
      <c r="G31" s="842">
        <f t="shared" si="3"/>
        <v>28.153598613708077</v>
      </c>
      <c r="H31" s="278">
        <f t="shared" si="4"/>
        <v>321</v>
      </c>
      <c r="I31" s="278">
        <v>28</v>
      </c>
      <c r="J31" s="278">
        <v>277</v>
      </c>
      <c r="K31" s="278">
        <v>16</v>
      </c>
      <c r="L31" s="278">
        <v>0</v>
      </c>
      <c r="M31" s="278">
        <f t="shared" si="5"/>
        <v>321</v>
      </c>
      <c r="N31" s="278">
        <v>211</v>
      </c>
      <c r="O31" s="278">
        <v>11</v>
      </c>
      <c r="P31" s="278">
        <v>58</v>
      </c>
      <c r="Q31" s="278">
        <v>8</v>
      </c>
      <c r="R31" s="278">
        <v>19</v>
      </c>
      <c r="S31" s="279">
        <v>14</v>
      </c>
      <c r="T31" s="301" t="s">
        <v>1325</v>
      </c>
      <c r="U31" s="281"/>
      <c r="V31" s="90"/>
      <c r="W31" s="280"/>
      <c r="X31" s="289"/>
      <c r="Y31" s="289"/>
      <c r="Z31" s="340"/>
      <c r="AA31" s="288"/>
      <c r="AB31" s="341"/>
    </row>
    <row r="32" spans="1:28" s="351" customFormat="1" ht="18" customHeight="1">
      <c r="A32" s="300" t="s">
        <v>407</v>
      </c>
      <c r="B32" s="796">
        <v>454</v>
      </c>
      <c r="C32" s="842">
        <f t="shared" si="1"/>
        <v>3.8727882881422726</v>
      </c>
      <c r="D32" s="278">
        <v>14</v>
      </c>
      <c r="E32" s="842">
        <f t="shared" si="2"/>
        <v>0.7638573267285137</v>
      </c>
      <c r="F32" s="278">
        <v>649</v>
      </c>
      <c r="G32" s="842">
        <f t="shared" si="3"/>
        <v>35.41024321762896</v>
      </c>
      <c r="H32" s="278">
        <f t="shared" si="4"/>
        <v>454</v>
      </c>
      <c r="I32" s="278">
        <v>45</v>
      </c>
      <c r="J32" s="278">
        <v>390</v>
      </c>
      <c r="K32" s="278">
        <v>19</v>
      </c>
      <c r="L32" s="278">
        <v>0</v>
      </c>
      <c r="M32" s="278">
        <f t="shared" si="5"/>
        <v>454</v>
      </c>
      <c r="N32" s="278">
        <v>294</v>
      </c>
      <c r="O32" s="278">
        <v>15</v>
      </c>
      <c r="P32" s="278">
        <v>96</v>
      </c>
      <c r="Q32" s="278">
        <v>1</v>
      </c>
      <c r="R32" s="278">
        <v>28</v>
      </c>
      <c r="S32" s="279">
        <v>20</v>
      </c>
      <c r="T32" s="301" t="s">
        <v>1324</v>
      </c>
      <c r="U32" s="281"/>
      <c r="V32" s="90"/>
      <c r="W32" s="280"/>
      <c r="X32" s="289"/>
      <c r="Y32" s="289"/>
      <c r="Z32" s="340"/>
      <c r="AA32" s="288"/>
      <c r="AB32" s="341"/>
    </row>
    <row r="33" spans="1:28" s="351" customFormat="1" ht="18" customHeight="1">
      <c r="A33" s="300" t="s">
        <v>303</v>
      </c>
      <c r="B33" s="796">
        <v>176</v>
      </c>
      <c r="C33" s="842">
        <f t="shared" si="1"/>
        <v>1.5013452394560352</v>
      </c>
      <c r="D33" s="278">
        <v>10</v>
      </c>
      <c r="E33" s="842">
        <f t="shared" si="2"/>
        <v>0.54561237623465264</v>
      </c>
      <c r="F33" s="278">
        <v>305</v>
      </c>
      <c r="G33" s="842">
        <f t="shared" si="3"/>
        <v>16.641177475156905</v>
      </c>
      <c r="H33" s="278">
        <f t="shared" si="4"/>
        <v>176</v>
      </c>
      <c r="I33" s="278">
        <v>18</v>
      </c>
      <c r="J33" s="278">
        <v>134</v>
      </c>
      <c r="K33" s="278">
        <v>24</v>
      </c>
      <c r="L33" s="278">
        <v>0</v>
      </c>
      <c r="M33" s="278">
        <f t="shared" si="5"/>
        <v>176</v>
      </c>
      <c r="N33" s="278">
        <v>93</v>
      </c>
      <c r="O33" s="278">
        <v>6</v>
      </c>
      <c r="P33" s="278">
        <v>47</v>
      </c>
      <c r="Q33" s="278">
        <v>0</v>
      </c>
      <c r="R33" s="278">
        <v>24</v>
      </c>
      <c r="S33" s="279">
        <v>6</v>
      </c>
      <c r="T33" s="301" t="s">
        <v>695</v>
      </c>
      <c r="U33" s="281"/>
      <c r="V33" s="90"/>
      <c r="W33" s="280"/>
      <c r="X33" s="289"/>
      <c r="Y33" s="289"/>
      <c r="Z33" s="340"/>
      <c r="AA33" s="288"/>
      <c r="AB33" s="341"/>
    </row>
    <row r="34" spans="1:28" s="351" customFormat="1" ht="27.95" customHeight="1">
      <c r="A34" s="300" t="s">
        <v>344</v>
      </c>
      <c r="B34" s="796">
        <v>149</v>
      </c>
      <c r="C34" s="842">
        <f t="shared" si="1"/>
        <v>1.2710252311303936</v>
      </c>
      <c r="D34" s="278">
        <v>7</v>
      </c>
      <c r="E34" s="842">
        <f t="shared" si="2"/>
        <v>0.38192866336425685</v>
      </c>
      <c r="F34" s="278">
        <v>192</v>
      </c>
      <c r="G34" s="842">
        <f t="shared" si="3"/>
        <v>10.475757623705331</v>
      </c>
      <c r="H34" s="278">
        <f t="shared" si="4"/>
        <v>149</v>
      </c>
      <c r="I34" s="278">
        <v>39</v>
      </c>
      <c r="J34" s="278">
        <v>95</v>
      </c>
      <c r="K34" s="278">
        <v>15</v>
      </c>
      <c r="L34" s="278">
        <v>0</v>
      </c>
      <c r="M34" s="278">
        <f t="shared" si="5"/>
        <v>149</v>
      </c>
      <c r="N34" s="278">
        <v>88</v>
      </c>
      <c r="O34" s="278">
        <v>7</v>
      </c>
      <c r="P34" s="278">
        <v>32</v>
      </c>
      <c r="Q34" s="278">
        <v>0</v>
      </c>
      <c r="R34" s="278">
        <v>16</v>
      </c>
      <c r="S34" s="279">
        <v>6</v>
      </c>
      <c r="T34" s="907" t="s">
        <v>575</v>
      </c>
      <c r="U34" s="281"/>
      <c r="V34" s="90"/>
      <c r="W34" s="280"/>
      <c r="X34" s="289"/>
      <c r="Y34" s="289"/>
      <c r="Z34" s="340"/>
      <c r="AA34" s="288"/>
      <c r="AB34" s="341"/>
    </row>
    <row r="35" spans="1:28" s="351" customFormat="1" ht="18" customHeight="1">
      <c r="A35" s="300" t="s">
        <v>410</v>
      </c>
      <c r="B35" s="796">
        <v>175</v>
      </c>
      <c r="C35" s="842">
        <f t="shared" si="1"/>
        <v>1.4928148687773077</v>
      </c>
      <c r="D35" s="278">
        <v>7</v>
      </c>
      <c r="E35" s="842">
        <f t="shared" si="2"/>
        <v>0.38192866336425685</v>
      </c>
      <c r="F35" s="278">
        <v>275</v>
      </c>
      <c r="G35" s="842">
        <f t="shared" si="3"/>
        <v>15.004340346452945</v>
      </c>
      <c r="H35" s="278">
        <f t="shared" si="4"/>
        <v>175</v>
      </c>
      <c r="I35" s="278">
        <v>18</v>
      </c>
      <c r="J35" s="278">
        <v>147</v>
      </c>
      <c r="K35" s="278">
        <v>10</v>
      </c>
      <c r="L35" s="278">
        <v>0</v>
      </c>
      <c r="M35" s="278">
        <f t="shared" si="5"/>
        <v>175</v>
      </c>
      <c r="N35" s="278">
        <v>98</v>
      </c>
      <c r="O35" s="278">
        <v>11</v>
      </c>
      <c r="P35" s="278">
        <v>51</v>
      </c>
      <c r="Q35" s="278">
        <v>1</v>
      </c>
      <c r="R35" s="278">
        <v>8</v>
      </c>
      <c r="S35" s="279">
        <v>6</v>
      </c>
      <c r="T35" s="301" t="s">
        <v>714</v>
      </c>
      <c r="U35" s="281"/>
      <c r="V35" s="90"/>
      <c r="W35" s="280"/>
      <c r="X35" s="289"/>
      <c r="Y35" s="289"/>
      <c r="Z35" s="340"/>
      <c r="AA35" s="288"/>
      <c r="AB35" s="341"/>
    </row>
    <row r="36" spans="1:28" s="351" customFormat="1" ht="18" customHeight="1">
      <c r="A36" s="300" t="s">
        <v>449</v>
      </c>
      <c r="B36" s="796">
        <v>164</v>
      </c>
      <c r="C36" s="842">
        <f t="shared" si="1"/>
        <v>1.3989807913113055</v>
      </c>
      <c r="D36" s="278">
        <v>8</v>
      </c>
      <c r="E36" s="842">
        <f t="shared" si="2"/>
        <v>0.43648990098772206</v>
      </c>
      <c r="F36" s="278">
        <v>241</v>
      </c>
      <c r="G36" s="842">
        <f t="shared" si="3"/>
        <v>13.149258267255128</v>
      </c>
      <c r="H36" s="278">
        <f t="shared" si="4"/>
        <v>164</v>
      </c>
      <c r="I36" s="278">
        <v>33</v>
      </c>
      <c r="J36" s="278">
        <v>108</v>
      </c>
      <c r="K36" s="278">
        <v>23</v>
      </c>
      <c r="L36" s="278">
        <v>0</v>
      </c>
      <c r="M36" s="278">
        <f t="shared" si="5"/>
        <v>164</v>
      </c>
      <c r="N36" s="278">
        <v>84</v>
      </c>
      <c r="O36" s="278">
        <v>7</v>
      </c>
      <c r="P36" s="278">
        <v>54</v>
      </c>
      <c r="Q36" s="278">
        <v>1</v>
      </c>
      <c r="R36" s="278">
        <v>10</v>
      </c>
      <c r="S36" s="279">
        <v>8</v>
      </c>
      <c r="T36" s="301" t="s">
        <v>757</v>
      </c>
      <c r="U36" s="281"/>
      <c r="V36" s="90"/>
      <c r="W36" s="280"/>
      <c r="X36" s="289"/>
      <c r="Y36" s="289"/>
      <c r="Z36" s="340"/>
      <c r="AA36" s="288"/>
      <c r="AB36" s="341"/>
    </row>
    <row r="37" spans="1:28" s="351" customFormat="1" ht="18" customHeight="1">
      <c r="A37" s="300" t="s">
        <v>450</v>
      </c>
      <c r="B37" s="796">
        <v>94</v>
      </c>
      <c r="C37" s="842">
        <f t="shared" si="1"/>
        <v>0.80185484380038252</v>
      </c>
      <c r="D37" s="278">
        <v>4</v>
      </c>
      <c r="E37" s="842">
        <f t="shared" si="2"/>
        <v>0.21824495049386103</v>
      </c>
      <c r="F37" s="278">
        <v>146</v>
      </c>
      <c r="G37" s="842">
        <f t="shared" si="3"/>
        <v>7.965940693025928</v>
      </c>
      <c r="H37" s="278">
        <f t="shared" si="4"/>
        <v>94</v>
      </c>
      <c r="I37" s="278">
        <v>17</v>
      </c>
      <c r="J37" s="278">
        <v>71</v>
      </c>
      <c r="K37" s="278">
        <v>6</v>
      </c>
      <c r="L37" s="278">
        <v>0</v>
      </c>
      <c r="M37" s="278">
        <f t="shared" si="5"/>
        <v>94</v>
      </c>
      <c r="N37" s="278">
        <v>52</v>
      </c>
      <c r="O37" s="278">
        <v>4</v>
      </c>
      <c r="P37" s="278">
        <v>21</v>
      </c>
      <c r="Q37" s="278">
        <v>0</v>
      </c>
      <c r="R37" s="278">
        <v>10</v>
      </c>
      <c r="S37" s="279">
        <v>7</v>
      </c>
      <c r="T37" s="301" t="s">
        <v>751</v>
      </c>
      <c r="U37" s="281"/>
      <c r="V37" s="90"/>
      <c r="W37" s="280"/>
      <c r="X37" s="289"/>
      <c r="Y37" s="289"/>
      <c r="Z37" s="340"/>
      <c r="AA37" s="288"/>
      <c r="AB37" s="341"/>
    </row>
    <row r="38" spans="1:28" s="351" customFormat="1" ht="6" customHeight="1">
      <c r="A38" s="232"/>
      <c r="B38" s="64"/>
      <c r="C38" s="25"/>
      <c r="D38" s="25"/>
      <c r="E38" s="25"/>
      <c r="F38" s="25"/>
      <c r="G38" s="291"/>
      <c r="H38" s="291"/>
      <c r="I38" s="291"/>
      <c r="J38" s="291"/>
      <c r="K38" s="291"/>
      <c r="L38" s="25"/>
      <c r="M38" s="25"/>
      <c r="N38" s="25"/>
      <c r="O38" s="25"/>
      <c r="P38" s="25"/>
      <c r="Q38" s="25"/>
      <c r="R38" s="25"/>
      <c r="S38" s="26"/>
      <c r="T38" s="66"/>
      <c r="U38" s="281"/>
      <c r="V38" s="72"/>
      <c r="W38" s="308"/>
      <c r="X38" s="340"/>
      <c r="Y38" s="340"/>
      <c r="Z38" s="340"/>
      <c r="AA38" s="340"/>
    </row>
    <row r="39" spans="1:28" s="351" customFormat="1" ht="15" customHeight="1">
      <c r="A39" s="132" t="s">
        <v>966</v>
      </c>
      <c r="B39" s="63"/>
      <c r="C39" s="63"/>
      <c r="D39" s="342"/>
      <c r="E39" s="342"/>
      <c r="F39" s="342"/>
      <c r="G39" s="342"/>
      <c r="H39" s="342"/>
      <c r="I39" s="342"/>
      <c r="J39" s="342"/>
      <c r="K39" s="63"/>
      <c r="L39" s="63"/>
      <c r="M39" s="63"/>
      <c r="N39" s="342"/>
      <c r="O39" s="342"/>
      <c r="P39" s="342"/>
      <c r="Q39" s="342"/>
      <c r="R39" s="342"/>
      <c r="S39" s="342"/>
      <c r="T39" s="133" t="s">
        <v>967</v>
      </c>
      <c r="U39" s="143"/>
      <c r="V39" s="308"/>
      <c r="W39" s="280"/>
      <c r="X39" s="340"/>
      <c r="Y39" s="340"/>
      <c r="Z39" s="340"/>
      <c r="AA39" s="340"/>
    </row>
    <row r="40" spans="1:28" ht="12.75"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X40" s="290"/>
      <c r="Y40" s="290"/>
      <c r="Z40" s="290"/>
      <c r="AA40" s="290"/>
    </row>
    <row r="41" spans="1:28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X41" s="290"/>
      <c r="Y41" s="290"/>
      <c r="Z41" s="290"/>
      <c r="AA41" s="290"/>
    </row>
    <row r="42" spans="1:28">
      <c r="X42" s="290"/>
      <c r="Y42" s="290"/>
      <c r="Z42" s="290"/>
      <c r="AA42" s="290"/>
    </row>
    <row r="43" spans="1:28">
      <c r="X43" s="290"/>
      <c r="Y43" s="290"/>
      <c r="Z43" s="290"/>
      <c r="AA43" s="290"/>
    </row>
    <row r="44" spans="1:28">
      <c r="X44" s="290"/>
      <c r="Y44" s="290"/>
      <c r="Z44" s="290"/>
      <c r="AA44" s="290"/>
    </row>
    <row r="45" spans="1:28">
      <c r="X45" s="290"/>
      <c r="Y45" s="290"/>
      <c r="Z45" s="290"/>
      <c r="AA45" s="290"/>
    </row>
    <row r="46" spans="1:28">
      <c r="X46" s="290"/>
      <c r="Y46" s="290"/>
      <c r="Z46" s="290"/>
      <c r="AA46" s="290"/>
    </row>
    <row r="47" spans="1:28">
      <c r="X47" s="290"/>
      <c r="Y47" s="290"/>
      <c r="Z47" s="290"/>
      <c r="AA47" s="290"/>
    </row>
  </sheetData>
  <mergeCells count="1">
    <mergeCell ref="B5:G5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2" pageOrder="overThenDown" orientation="portrait" blackAndWhite="1" r:id="rId1"/>
  <headerFooter alignWithMargins="0"/>
  <colBreaks count="1" manualBreakCount="1">
    <brk id="9" max="39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D208"/>
  <sheetViews>
    <sheetView view="pageBreakPreview" zoomScale="86" zoomScaleNormal="100" zoomScaleSheetLayoutView="86" workbookViewId="0">
      <selection activeCell="A2" sqref="A2"/>
    </sheetView>
  </sheetViews>
  <sheetFormatPr defaultRowHeight="12"/>
  <cols>
    <col min="1" max="1" width="11.28515625" style="126" customWidth="1"/>
    <col min="2" max="2" width="9.5703125" style="126" customWidth="1"/>
    <col min="3" max="3" width="6" style="126" customWidth="1"/>
    <col min="4" max="4" width="10.42578125" style="126" bestFit="1" customWidth="1"/>
    <col min="5" max="6" width="5.140625" style="126" customWidth="1"/>
    <col min="7" max="7" width="8.42578125" style="126" bestFit="1" customWidth="1"/>
    <col min="8" max="8" width="6.5703125" style="126" customWidth="1"/>
    <col min="9" max="9" width="6.7109375" style="126" customWidth="1"/>
    <col min="10" max="10" width="8.85546875" style="126" customWidth="1"/>
    <col min="11" max="11" width="4.85546875" style="126" customWidth="1"/>
    <col min="12" max="12" width="6.42578125" style="126" customWidth="1"/>
    <col min="13" max="13" width="5.42578125" style="126" customWidth="1"/>
    <col min="14" max="14" width="5.85546875" style="126" customWidth="1"/>
    <col min="15" max="15" width="6" style="126" customWidth="1"/>
    <col min="16" max="16" width="10.85546875" style="126" customWidth="1"/>
    <col min="17" max="17" width="10.28515625" style="126" customWidth="1"/>
    <col min="18" max="18" width="10.5703125" style="126" customWidth="1"/>
    <col min="19" max="22" width="8.7109375" style="126" customWidth="1"/>
    <col min="23" max="23" width="7.28515625" style="126" customWidth="1"/>
    <col min="24" max="24" width="8.7109375" style="126" customWidth="1"/>
    <col min="25" max="25" width="6.7109375" style="126" customWidth="1"/>
    <col min="26" max="26" width="7.28515625" style="126" customWidth="1"/>
    <col min="27" max="27" width="8" style="126" customWidth="1"/>
    <col min="28" max="28" width="10.28515625" style="126" customWidth="1"/>
    <col min="29" max="29" width="6.85546875" style="126" customWidth="1"/>
    <col min="30" max="30" width="18.28515625" style="126" customWidth="1"/>
    <col min="31" max="16384" width="9.140625" style="308"/>
  </cols>
  <sheetData>
    <row r="1" spans="1:30" s="313" customFormat="1" ht="24.95" customHeight="1">
      <c r="A1" s="313" t="s">
        <v>787</v>
      </c>
      <c r="B1" s="104"/>
      <c r="C1" s="105"/>
      <c r="Q1" s="332"/>
      <c r="AD1" s="332" t="s">
        <v>788</v>
      </c>
    </row>
    <row r="2" spans="1:30" s="123" customFormat="1" ht="24.95" customHeight="1">
      <c r="A2" s="101" t="s">
        <v>1306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310" t="s">
        <v>690</v>
      </c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</row>
    <row r="3" spans="1:30" ht="23.1" customHeight="1">
      <c r="A3" s="80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</row>
    <row r="4" spans="1:30" s="309" customFormat="1" ht="15" customHeight="1" thickBot="1">
      <c r="A4" s="128" t="s">
        <v>968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328" t="s">
        <v>969</v>
      </c>
    </row>
    <row r="5" spans="1:30" s="120" customFormat="1" ht="21.95" customHeight="1">
      <c r="A5" s="240" t="s">
        <v>421</v>
      </c>
      <c r="B5" s="10"/>
      <c r="C5" s="1127" t="s">
        <v>952</v>
      </c>
      <c r="D5" s="1128"/>
      <c r="E5" s="1128"/>
      <c r="F5" s="1128"/>
      <c r="G5" s="1128"/>
      <c r="H5" s="1128"/>
      <c r="I5" s="1128"/>
      <c r="J5" s="1128"/>
      <c r="K5" s="1128"/>
      <c r="L5" s="1128"/>
      <c r="M5" s="1128"/>
      <c r="N5" s="1128"/>
      <c r="O5" s="1128"/>
      <c r="P5" s="1128"/>
      <c r="Q5" s="368"/>
      <c r="R5" s="1128" t="s">
        <v>956</v>
      </c>
      <c r="S5" s="1128"/>
      <c r="T5" s="1128"/>
      <c r="U5" s="1128"/>
      <c r="V5" s="1129"/>
      <c r="W5" s="1127" t="s">
        <v>955</v>
      </c>
      <c r="X5" s="1128"/>
      <c r="Y5" s="1129"/>
      <c r="Z5" s="1127" t="s">
        <v>954</v>
      </c>
      <c r="AA5" s="1128"/>
      <c r="AB5" s="1128"/>
      <c r="AC5" s="1129"/>
      <c r="AD5" s="11" t="s">
        <v>523</v>
      </c>
    </row>
    <row r="6" spans="1:30" s="120" customFormat="1" ht="21.95" customHeight="1">
      <c r="A6" s="222"/>
      <c r="B6" s="222" t="s">
        <v>261</v>
      </c>
      <c r="C6" s="228" t="s">
        <v>116</v>
      </c>
      <c r="D6" s="222" t="s">
        <v>292</v>
      </c>
      <c r="E6" s="222" t="s">
        <v>153</v>
      </c>
      <c r="F6" s="222" t="s">
        <v>188</v>
      </c>
      <c r="G6" s="222" t="s">
        <v>165</v>
      </c>
      <c r="H6" s="222" t="s">
        <v>212</v>
      </c>
      <c r="I6" s="222" t="s">
        <v>203</v>
      </c>
      <c r="J6" s="222" t="s">
        <v>280</v>
      </c>
      <c r="K6" s="222" t="s">
        <v>158</v>
      </c>
      <c r="L6" s="222" t="s">
        <v>953</v>
      </c>
      <c r="M6" s="222" t="s">
        <v>185</v>
      </c>
      <c r="N6" s="222" t="s">
        <v>120</v>
      </c>
      <c r="O6" s="222" t="s">
        <v>127</v>
      </c>
      <c r="P6" s="223" t="s">
        <v>217</v>
      </c>
      <c r="Q6" s="223" t="s">
        <v>248</v>
      </c>
      <c r="R6" s="222" t="s">
        <v>129</v>
      </c>
      <c r="S6" s="222" t="s">
        <v>229</v>
      </c>
      <c r="T6" s="222" t="s">
        <v>957</v>
      </c>
      <c r="U6" s="222" t="s">
        <v>269</v>
      </c>
      <c r="V6" s="222" t="s">
        <v>248</v>
      </c>
      <c r="W6" s="222" t="s">
        <v>154</v>
      </c>
      <c r="X6" s="222" t="s">
        <v>505</v>
      </c>
      <c r="Y6" s="222" t="s">
        <v>248</v>
      </c>
      <c r="Z6" s="222" t="s">
        <v>282</v>
      </c>
      <c r="AA6" s="222" t="s">
        <v>114</v>
      </c>
      <c r="AB6" s="222" t="s">
        <v>170</v>
      </c>
      <c r="AC6" s="222" t="s">
        <v>248</v>
      </c>
      <c r="AD6" s="13"/>
    </row>
    <row r="7" spans="1:30" s="120" customFormat="1" ht="21.95" customHeight="1">
      <c r="A7" s="222"/>
      <c r="B7" s="222"/>
      <c r="C7" s="228" t="s">
        <v>315</v>
      </c>
      <c r="D7" s="222"/>
      <c r="E7" s="222"/>
      <c r="F7" s="222"/>
      <c r="G7" s="222" t="s">
        <v>272</v>
      </c>
      <c r="H7" s="222"/>
      <c r="I7" s="222" t="s">
        <v>232</v>
      </c>
      <c r="J7" s="222" t="s">
        <v>232</v>
      </c>
      <c r="K7" s="222" t="s">
        <v>1073</v>
      </c>
      <c r="L7" s="222"/>
      <c r="M7" s="222" t="s">
        <v>138</v>
      </c>
      <c r="N7" s="222"/>
      <c r="O7" s="222" t="s">
        <v>113</v>
      </c>
      <c r="P7" s="225" t="s">
        <v>173</v>
      </c>
      <c r="Q7" s="225"/>
      <c r="R7" s="367"/>
      <c r="S7" s="322" t="s">
        <v>307</v>
      </c>
      <c r="T7" s="322"/>
      <c r="U7" s="322"/>
      <c r="V7" s="317" t="s">
        <v>351</v>
      </c>
      <c r="W7" s="317"/>
      <c r="X7" s="317"/>
      <c r="Y7" s="317"/>
      <c r="Z7" s="317"/>
      <c r="AA7" s="317"/>
      <c r="AB7" s="222" t="s">
        <v>142</v>
      </c>
      <c r="AC7" s="367" t="s">
        <v>250</v>
      </c>
      <c r="AD7" s="13"/>
    </row>
    <row r="8" spans="1:30" s="120" customFormat="1" ht="21.75" customHeight="1">
      <c r="A8" s="222"/>
      <c r="B8" s="14"/>
      <c r="C8" s="15" t="s">
        <v>649</v>
      </c>
      <c r="D8" s="14" t="s">
        <v>382</v>
      </c>
      <c r="E8" s="14" t="s">
        <v>348</v>
      </c>
      <c r="F8" s="14"/>
      <c r="G8" s="14" t="s">
        <v>456</v>
      </c>
      <c r="H8" s="14" t="s">
        <v>362</v>
      </c>
      <c r="I8" s="14"/>
      <c r="J8" s="14"/>
      <c r="K8" s="14" t="s">
        <v>348</v>
      </c>
      <c r="L8" s="14" t="s">
        <v>336</v>
      </c>
      <c r="M8" s="14" t="s">
        <v>336</v>
      </c>
      <c r="N8" s="14" t="s">
        <v>348</v>
      </c>
      <c r="O8" s="15" t="s">
        <v>676</v>
      </c>
      <c r="P8" s="16" t="s">
        <v>1068</v>
      </c>
      <c r="Q8" s="16"/>
      <c r="R8" s="14"/>
      <c r="S8" s="14" t="s">
        <v>190</v>
      </c>
      <c r="T8" s="14"/>
      <c r="U8" s="14" t="s">
        <v>1069</v>
      </c>
      <c r="V8" s="14"/>
      <c r="W8" s="14" t="s">
        <v>446</v>
      </c>
      <c r="X8" s="14" t="s">
        <v>224</v>
      </c>
      <c r="Y8" s="14"/>
      <c r="Z8" s="14" t="s">
        <v>392</v>
      </c>
      <c r="AA8" s="14" t="s">
        <v>476</v>
      </c>
      <c r="AB8" s="14"/>
      <c r="AC8" s="14"/>
      <c r="AD8" s="13"/>
    </row>
    <row r="9" spans="1:30" s="120" customFormat="1" ht="21.95" customHeight="1">
      <c r="A9" s="238" t="s">
        <v>323</v>
      </c>
      <c r="B9" s="14" t="s">
        <v>317</v>
      </c>
      <c r="C9" s="15" t="s">
        <v>1067</v>
      </c>
      <c r="D9" s="14" t="s">
        <v>399</v>
      </c>
      <c r="E9" s="14" t="s">
        <v>511</v>
      </c>
      <c r="F9" s="14" t="s">
        <v>481</v>
      </c>
      <c r="G9" s="14" t="s">
        <v>513</v>
      </c>
      <c r="H9" s="14" t="s">
        <v>427</v>
      </c>
      <c r="I9" s="14" t="s">
        <v>545</v>
      </c>
      <c r="J9" s="14" t="s">
        <v>548</v>
      </c>
      <c r="K9" s="14" t="s">
        <v>646</v>
      </c>
      <c r="L9" s="14" t="s">
        <v>514</v>
      </c>
      <c r="M9" s="14" t="s">
        <v>620</v>
      </c>
      <c r="N9" s="14" t="s">
        <v>503</v>
      </c>
      <c r="O9" s="830" t="s">
        <v>1072</v>
      </c>
      <c r="P9" s="16" t="s">
        <v>298</v>
      </c>
      <c r="Q9" s="16" t="s">
        <v>530</v>
      </c>
      <c r="R9" s="14" t="s">
        <v>175</v>
      </c>
      <c r="S9" s="14" t="s">
        <v>284</v>
      </c>
      <c r="T9" s="14" t="s">
        <v>304</v>
      </c>
      <c r="U9" s="14" t="s">
        <v>400</v>
      </c>
      <c r="V9" s="14" t="s">
        <v>530</v>
      </c>
      <c r="W9" s="14" t="s">
        <v>453</v>
      </c>
      <c r="X9" s="14" t="s">
        <v>620</v>
      </c>
      <c r="Y9" s="14" t="s">
        <v>1070</v>
      </c>
      <c r="Z9" s="14" t="s">
        <v>352</v>
      </c>
      <c r="AA9" s="14" t="s">
        <v>657</v>
      </c>
      <c r="AB9" s="14" t="s">
        <v>425</v>
      </c>
      <c r="AC9" s="14" t="s">
        <v>530</v>
      </c>
      <c r="AD9" s="17" t="s">
        <v>71</v>
      </c>
    </row>
    <row r="10" spans="1:30" s="248" customFormat="1" ht="20.100000000000001" customHeight="1">
      <c r="A10" s="302">
        <v>2016</v>
      </c>
      <c r="B10" s="343">
        <v>846769</v>
      </c>
      <c r="C10" s="344">
        <v>1664</v>
      </c>
      <c r="D10" s="344">
        <v>639869</v>
      </c>
      <c r="E10" s="344">
        <v>48</v>
      </c>
      <c r="F10" s="344">
        <v>897</v>
      </c>
      <c r="G10" s="344">
        <v>10482</v>
      </c>
      <c r="H10" s="344">
        <v>3631</v>
      </c>
      <c r="I10" s="344">
        <v>794</v>
      </c>
      <c r="J10" s="344">
        <v>51041</v>
      </c>
      <c r="K10" s="344">
        <v>38</v>
      </c>
      <c r="L10" s="344">
        <v>427</v>
      </c>
      <c r="M10" s="344">
        <v>0</v>
      </c>
      <c r="N10" s="344">
        <v>1605</v>
      </c>
      <c r="O10" s="344">
        <v>0</v>
      </c>
      <c r="P10" s="344">
        <v>108366</v>
      </c>
      <c r="Q10" s="344">
        <v>27907</v>
      </c>
      <c r="R10" s="344">
        <v>42430</v>
      </c>
      <c r="S10" s="344">
        <v>640893</v>
      </c>
      <c r="T10" s="344">
        <v>149166</v>
      </c>
      <c r="U10" s="344">
        <v>5028</v>
      </c>
      <c r="V10" s="344">
        <v>9252</v>
      </c>
      <c r="W10" s="344">
        <v>71248</v>
      </c>
      <c r="X10" s="344">
        <v>774106</v>
      </c>
      <c r="Y10" s="344">
        <v>1415</v>
      </c>
      <c r="Z10" s="344">
        <v>14439</v>
      </c>
      <c r="AA10" s="344">
        <v>27059</v>
      </c>
      <c r="AB10" s="344">
        <v>159826</v>
      </c>
      <c r="AC10" s="345">
        <v>326</v>
      </c>
      <c r="AD10" s="119">
        <v>2016</v>
      </c>
    </row>
    <row r="11" spans="1:30" s="248" customFormat="1" ht="20.100000000000001" customHeight="1">
      <c r="A11" s="241">
        <v>2017</v>
      </c>
      <c r="B11" s="307">
        <v>801117</v>
      </c>
      <c r="C11" s="304">
        <v>1190</v>
      </c>
      <c r="D11" s="304">
        <v>658094</v>
      </c>
      <c r="E11" s="304">
        <v>119</v>
      </c>
      <c r="F11" s="304">
        <v>668</v>
      </c>
      <c r="G11" s="304">
        <v>8244</v>
      </c>
      <c r="H11" s="304">
        <v>2762</v>
      </c>
      <c r="I11" s="304">
        <v>938</v>
      </c>
      <c r="J11" s="304">
        <v>47665</v>
      </c>
      <c r="K11" s="304">
        <v>24</v>
      </c>
      <c r="L11" s="304">
        <v>182</v>
      </c>
      <c r="M11" s="304">
        <v>0</v>
      </c>
      <c r="N11" s="304">
        <v>1140</v>
      </c>
      <c r="O11" s="304">
        <v>0</v>
      </c>
      <c r="P11" s="304">
        <v>59034</v>
      </c>
      <c r="Q11" s="304">
        <v>21057</v>
      </c>
      <c r="R11" s="304">
        <v>37380</v>
      </c>
      <c r="S11" s="304">
        <v>615150</v>
      </c>
      <c r="T11" s="304">
        <v>138095</v>
      </c>
      <c r="U11" s="304">
        <v>2786</v>
      </c>
      <c r="V11" s="304">
        <v>7706</v>
      </c>
      <c r="W11" s="304">
        <v>59786</v>
      </c>
      <c r="X11" s="304">
        <v>740214</v>
      </c>
      <c r="Y11" s="304">
        <v>1117</v>
      </c>
      <c r="Z11" s="304">
        <v>11406</v>
      </c>
      <c r="AA11" s="304">
        <v>0</v>
      </c>
      <c r="AB11" s="304">
        <v>93507</v>
      </c>
      <c r="AC11" s="306">
        <v>400</v>
      </c>
      <c r="AD11" s="260">
        <v>2017</v>
      </c>
    </row>
    <row r="12" spans="1:30" s="248" customFormat="1" ht="20.100000000000001" customHeight="1">
      <c r="A12" s="303">
        <v>2018</v>
      </c>
      <c r="B12" s="307">
        <v>887666</v>
      </c>
      <c r="C12" s="304">
        <v>645</v>
      </c>
      <c r="D12" s="304">
        <v>787942</v>
      </c>
      <c r="E12" s="304">
        <v>93</v>
      </c>
      <c r="F12" s="304">
        <v>294</v>
      </c>
      <c r="G12" s="304">
        <v>7660</v>
      </c>
      <c r="H12" s="304">
        <v>2239</v>
      </c>
      <c r="I12" s="304">
        <v>836</v>
      </c>
      <c r="J12" s="304">
        <v>44891</v>
      </c>
      <c r="K12" s="304">
        <v>21</v>
      </c>
      <c r="L12" s="304">
        <v>145</v>
      </c>
      <c r="M12" s="304">
        <v>0</v>
      </c>
      <c r="N12" s="304">
        <v>455</v>
      </c>
      <c r="O12" s="304">
        <v>0</v>
      </c>
      <c r="P12" s="304">
        <v>27217</v>
      </c>
      <c r="Q12" s="304">
        <v>15228</v>
      </c>
      <c r="R12" s="304">
        <v>41132</v>
      </c>
      <c r="S12" s="304">
        <v>691459</v>
      </c>
      <c r="T12" s="304">
        <v>145123</v>
      </c>
      <c r="U12" s="304">
        <v>1773</v>
      </c>
      <c r="V12" s="304">
        <v>8179</v>
      </c>
      <c r="W12" s="304">
        <v>64240</v>
      </c>
      <c r="X12" s="304">
        <v>822480</v>
      </c>
      <c r="Y12" s="304">
        <v>946</v>
      </c>
      <c r="Z12" s="304">
        <v>10148</v>
      </c>
      <c r="AA12" s="304">
        <v>3</v>
      </c>
      <c r="AB12" s="304">
        <v>877515</v>
      </c>
      <c r="AC12" s="306">
        <v>0</v>
      </c>
      <c r="AD12" s="260">
        <v>2018</v>
      </c>
    </row>
    <row r="13" spans="1:30" s="248" customFormat="1" ht="20.100000000000001" customHeight="1">
      <c r="A13" s="303">
        <v>2019</v>
      </c>
      <c r="B13" s="307">
        <v>912344</v>
      </c>
      <c r="C13" s="304">
        <v>597</v>
      </c>
      <c r="D13" s="304">
        <v>769710</v>
      </c>
      <c r="E13" s="304">
        <v>75</v>
      </c>
      <c r="F13" s="304">
        <v>269</v>
      </c>
      <c r="G13" s="304">
        <v>6184</v>
      </c>
      <c r="H13" s="304">
        <v>2355</v>
      </c>
      <c r="I13" s="304">
        <v>1059</v>
      </c>
      <c r="J13" s="304">
        <v>80484</v>
      </c>
      <c r="K13" s="304">
        <v>18</v>
      </c>
      <c r="L13" s="304">
        <v>132</v>
      </c>
      <c r="M13" s="304">
        <v>0</v>
      </c>
      <c r="N13" s="304">
        <v>696</v>
      </c>
      <c r="O13" s="304">
        <v>0</v>
      </c>
      <c r="P13" s="304">
        <v>34325</v>
      </c>
      <c r="Q13" s="304">
        <v>16440</v>
      </c>
      <c r="R13" s="304">
        <v>41051</v>
      </c>
      <c r="S13" s="304">
        <v>698755</v>
      </c>
      <c r="T13" s="304">
        <v>160878</v>
      </c>
      <c r="U13" s="304">
        <v>2172</v>
      </c>
      <c r="V13" s="304">
        <v>9488</v>
      </c>
      <c r="W13" s="304">
        <v>77485</v>
      </c>
      <c r="X13" s="304">
        <v>834234</v>
      </c>
      <c r="Y13" s="304">
        <v>625</v>
      </c>
      <c r="Z13" s="304">
        <v>8924</v>
      </c>
      <c r="AA13" s="304">
        <v>6</v>
      </c>
      <c r="AB13" s="304">
        <v>68338</v>
      </c>
      <c r="AC13" s="306">
        <v>0</v>
      </c>
      <c r="AD13" s="260">
        <v>2019</v>
      </c>
    </row>
    <row r="14" spans="1:30" s="248" customFormat="1" ht="20.100000000000001" customHeight="1">
      <c r="A14" s="303">
        <v>2020</v>
      </c>
      <c r="B14" s="307">
        <v>1022356</v>
      </c>
      <c r="C14" s="304">
        <v>775</v>
      </c>
      <c r="D14" s="304">
        <v>964069</v>
      </c>
      <c r="E14" s="304">
        <v>36</v>
      </c>
      <c r="F14" s="304">
        <v>328</v>
      </c>
      <c r="G14" s="304">
        <v>5710</v>
      </c>
      <c r="H14" s="304">
        <v>2040</v>
      </c>
      <c r="I14" s="304">
        <v>1883</v>
      </c>
      <c r="J14" s="304">
        <v>4002</v>
      </c>
      <c r="K14" s="304">
        <v>2</v>
      </c>
      <c r="L14" s="304">
        <v>74</v>
      </c>
      <c r="M14" s="304">
        <v>0</v>
      </c>
      <c r="N14" s="304">
        <v>40</v>
      </c>
      <c r="O14" s="304">
        <v>0</v>
      </c>
      <c r="P14" s="304">
        <v>17347</v>
      </c>
      <c r="Q14" s="304">
        <v>26050</v>
      </c>
      <c r="R14" s="304">
        <v>35869</v>
      </c>
      <c r="S14" s="304">
        <v>780331</v>
      </c>
      <c r="T14" s="304">
        <v>193894</v>
      </c>
      <c r="U14" s="304">
        <v>2758</v>
      </c>
      <c r="V14" s="304">
        <v>9804</v>
      </c>
      <c r="W14" s="304">
        <v>97229</v>
      </c>
      <c r="X14" s="304">
        <v>925181</v>
      </c>
      <c r="Y14" s="304">
        <v>246</v>
      </c>
      <c r="Z14" s="304">
        <v>8036</v>
      </c>
      <c r="AA14" s="304">
        <v>17</v>
      </c>
      <c r="AB14" s="304">
        <v>50534</v>
      </c>
      <c r="AC14" s="346">
        <v>0</v>
      </c>
      <c r="AD14" s="260">
        <v>2020</v>
      </c>
    </row>
    <row r="15" spans="1:30" s="60" customFormat="1" ht="39.950000000000003" customHeight="1">
      <c r="A15" s="95">
        <f>A14+1</f>
        <v>2021</v>
      </c>
      <c r="B15" s="347">
        <f>SUM(B16:B37)</f>
        <v>912996</v>
      </c>
      <c r="C15" s="348">
        <f t="shared" ref="C15:AC15" si="0">SUM(C16:C37)</f>
        <v>715</v>
      </c>
      <c r="D15" s="348">
        <f t="shared" si="0"/>
        <v>755344</v>
      </c>
      <c r="E15" s="348">
        <f t="shared" si="0"/>
        <v>53</v>
      </c>
      <c r="F15" s="348">
        <f t="shared" si="0"/>
        <v>221</v>
      </c>
      <c r="G15" s="348">
        <f t="shared" si="0"/>
        <v>5583</v>
      </c>
      <c r="H15" s="348">
        <f t="shared" si="0"/>
        <v>1918</v>
      </c>
      <c r="I15" s="348">
        <f t="shared" si="0"/>
        <v>1152</v>
      </c>
      <c r="J15" s="348">
        <f t="shared" si="0"/>
        <v>107265</v>
      </c>
      <c r="K15" s="348">
        <f t="shared" si="0"/>
        <v>19</v>
      </c>
      <c r="L15" s="348">
        <f t="shared" si="0"/>
        <v>110</v>
      </c>
      <c r="M15" s="348">
        <f t="shared" si="0"/>
        <v>0</v>
      </c>
      <c r="N15" s="348">
        <f t="shared" si="0"/>
        <v>471</v>
      </c>
      <c r="O15" s="348">
        <f t="shared" si="0"/>
        <v>0</v>
      </c>
      <c r="P15" s="348">
        <f t="shared" si="0"/>
        <v>15791</v>
      </c>
      <c r="Q15" s="348">
        <f t="shared" si="0"/>
        <v>24354</v>
      </c>
      <c r="R15" s="348">
        <f t="shared" si="0"/>
        <v>693599</v>
      </c>
      <c r="S15" s="348">
        <f t="shared" si="0"/>
        <v>31344</v>
      </c>
      <c r="T15" s="348">
        <f t="shared" si="0"/>
        <v>174989</v>
      </c>
      <c r="U15" s="348">
        <f t="shared" si="0"/>
        <v>2208</v>
      </c>
      <c r="V15" s="348">
        <f t="shared" si="0"/>
        <v>10856</v>
      </c>
      <c r="W15" s="348">
        <f t="shared" si="0"/>
        <v>90572</v>
      </c>
      <c r="X15" s="348">
        <f t="shared" si="0"/>
        <v>822140</v>
      </c>
      <c r="Y15" s="348">
        <f t="shared" si="0"/>
        <v>284</v>
      </c>
      <c r="Z15" s="348">
        <f t="shared" si="0"/>
        <v>7501</v>
      </c>
      <c r="AA15" s="348">
        <f t="shared" si="0"/>
        <v>3018</v>
      </c>
      <c r="AB15" s="348">
        <f t="shared" si="0"/>
        <v>42224</v>
      </c>
      <c r="AC15" s="348">
        <f t="shared" si="0"/>
        <v>0</v>
      </c>
      <c r="AD15" s="83">
        <f>AD14+1</f>
        <v>2021</v>
      </c>
    </row>
    <row r="16" spans="1:30" s="249" customFormat="1" ht="20.100000000000001" customHeight="1">
      <c r="A16" s="299" t="s">
        <v>455</v>
      </c>
      <c r="B16" s="307">
        <f t="shared" ref="B16:B37" si="1">SUM(C16:Q16)</f>
        <v>33762</v>
      </c>
      <c r="C16" s="861">
        <v>0</v>
      </c>
      <c r="D16" s="861">
        <v>33591</v>
      </c>
      <c r="E16" s="861">
        <v>0</v>
      </c>
      <c r="F16" s="861">
        <v>0</v>
      </c>
      <c r="G16" s="861">
        <v>109</v>
      </c>
      <c r="H16" s="861">
        <v>49</v>
      </c>
      <c r="I16" s="861">
        <v>0</v>
      </c>
      <c r="J16" s="861">
        <v>8</v>
      </c>
      <c r="K16" s="861">
        <v>0</v>
      </c>
      <c r="L16" s="861">
        <v>0</v>
      </c>
      <c r="M16" s="861"/>
      <c r="N16" s="861">
        <v>0</v>
      </c>
      <c r="O16" s="861"/>
      <c r="P16" s="861">
        <v>0</v>
      </c>
      <c r="Q16" s="861">
        <v>5</v>
      </c>
      <c r="R16" s="861">
        <v>28270</v>
      </c>
      <c r="S16" s="861">
        <v>643</v>
      </c>
      <c r="T16" s="861">
        <v>4156</v>
      </c>
      <c r="U16" s="861">
        <v>0</v>
      </c>
      <c r="V16" s="861">
        <v>693</v>
      </c>
      <c r="W16" s="861">
        <v>4753</v>
      </c>
      <c r="X16" s="861">
        <v>29008</v>
      </c>
      <c r="Y16" s="861">
        <v>1</v>
      </c>
      <c r="Z16" s="861">
        <v>158</v>
      </c>
      <c r="AA16" s="861">
        <v>0</v>
      </c>
      <c r="AB16" s="861">
        <v>5837</v>
      </c>
      <c r="AC16" s="861"/>
      <c r="AD16" s="847" t="s">
        <v>693</v>
      </c>
    </row>
    <row r="17" spans="1:30" s="249" customFormat="1" ht="20.100000000000001" customHeight="1">
      <c r="A17" s="300" t="s">
        <v>553</v>
      </c>
      <c r="B17" s="307">
        <f t="shared" si="1"/>
        <v>79350</v>
      </c>
      <c r="C17" s="861">
        <v>172</v>
      </c>
      <c r="D17" s="861">
        <v>60152</v>
      </c>
      <c r="E17" s="861">
        <v>5</v>
      </c>
      <c r="F17" s="861">
        <v>40</v>
      </c>
      <c r="G17" s="861">
        <v>863</v>
      </c>
      <c r="H17" s="861">
        <v>217</v>
      </c>
      <c r="I17" s="861">
        <v>98</v>
      </c>
      <c r="J17" s="861">
        <v>13170</v>
      </c>
      <c r="K17" s="861">
        <v>3</v>
      </c>
      <c r="L17" s="861">
        <v>30</v>
      </c>
      <c r="M17" s="861"/>
      <c r="N17" s="861">
        <v>5</v>
      </c>
      <c r="O17" s="861"/>
      <c r="P17" s="861">
        <v>1174</v>
      </c>
      <c r="Q17" s="861">
        <v>3421</v>
      </c>
      <c r="R17" s="861">
        <v>63783</v>
      </c>
      <c r="S17" s="861">
        <v>2737</v>
      </c>
      <c r="T17" s="861">
        <v>11888</v>
      </c>
      <c r="U17" s="861">
        <v>356</v>
      </c>
      <c r="V17" s="861">
        <v>586</v>
      </c>
      <c r="W17" s="861">
        <v>8568</v>
      </c>
      <c r="X17" s="861">
        <v>70760</v>
      </c>
      <c r="Y17" s="861">
        <v>22</v>
      </c>
      <c r="Z17" s="861">
        <v>1080</v>
      </c>
      <c r="AA17" s="861">
        <v>332</v>
      </c>
      <c r="AB17" s="861">
        <v>4877</v>
      </c>
      <c r="AC17" s="861"/>
      <c r="AD17" s="848" t="s">
        <v>39</v>
      </c>
    </row>
    <row r="18" spans="1:30" s="249" customFormat="1" ht="20.100000000000001" customHeight="1">
      <c r="A18" s="300" t="s">
        <v>397</v>
      </c>
      <c r="B18" s="307">
        <f t="shared" si="1"/>
        <v>129571</v>
      </c>
      <c r="C18" s="861">
        <v>112</v>
      </c>
      <c r="D18" s="861">
        <v>107979</v>
      </c>
      <c r="E18" s="861">
        <v>3</v>
      </c>
      <c r="F18" s="861">
        <v>16</v>
      </c>
      <c r="G18" s="861">
        <v>1063</v>
      </c>
      <c r="H18" s="861">
        <v>299</v>
      </c>
      <c r="I18" s="861">
        <v>176</v>
      </c>
      <c r="J18" s="861">
        <v>13637</v>
      </c>
      <c r="K18" s="861">
        <v>0</v>
      </c>
      <c r="L18" s="861">
        <v>16</v>
      </c>
      <c r="M18" s="861"/>
      <c r="N18" s="861">
        <v>14</v>
      </c>
      <c r="O18" s="861"/>
      <c r="P18" s="861">
        <v>2436</v>
      </c>
      <c r="Q18" s="861">
        <v>3820</v>
      </c>
      <c r="R18" s="861">
        <v>99638</v>
      </c>
      <c r="S18" s="861">
        <v>4627</v>
      </c>
      <c r="T18" s="861">
        <v>22685</v>
      </c>
      <c r="U18" s="861">
        <v>510</v>
      </c>
      <c r="V18" s="861">
        <v>2111</v>
      </c>
      <c r="W18" s="861">
        <v>15597</v>
      </c>
      <c r="X18" s="861">
        <v>113910</v>
      </c>
      <c r="Y18" s="861">
        <v>64</v>
      </c>
      <c r="Z18" s="861">
        <v>1362</v>
      </c>
      <c r="AA18" s="861">
        <v>492</v>
      </c>
      <c r="AB18" s="861">
        <v>6515</v>
      </c>
      <c r="AC18" s="861"/>
      <c r="AD18" s="848" t="s">
        <v>744</v>
      </c>
    </row>
    <row r="19" spans="1:30" s="249" customFormat="1" ht="20.100000000000001" customHeight="1">
      <c r="A19" s="300" t="s">
        <v>295</v>
      </c>
      <c r="B19" s="307">
        <f t="shared" si="1"/>
        <v>127354</v>
      </c>
      <c r="C19" s="861">
        <v>99</v>
      </c>
      <c r="D19" s="861">
        <v>102277</v>
      </c>
      <c r="E19" s="861">
        <v>3</v>
      </c>
      <c r="F19" s="861">
        <v>28</v>
      </c>
      <c r="G19" s="861">
        <v>979</v>
      </c>
      <c r="H19" s="861">
        <v>211</v>
      </c>
      <c r="I19" s="861">
        <v>294</v>
      </c>
      <c r="J19" s="861">
        <v>19245</v>
      </c>
      <c r="K19" s="861">
        <v>4</v>
      </c>
      <c r="L19" s="861">
        <v>21</v>
      </c>
      <c r="M19" s="861"/>
      <c r="N19" s="861">
        <v>5</v>
      </c>
      <c r="O19" s="861"/>
      <c r="P19" s="861">
        <v>897</v>
      </c>
      <c r="Q19" s="861">
        <v>3291</v>
      </c>
      <c r="R19" s="861">
        <v>100221</v>
      </c>
      <c r="S19" s="861">
        <v>4297</v>
      </c>
      <c r="T19" s="861">
        <v>21607</v>
      </c>
      <c r="U19" s="861">
        <v>331</v>
      </c>
      <c r="V19" s="861">
        <v>898</v>
      </c>
      <c r="W19" s="861">
        <v>11722</v>
      </c>
      <c r="X19" s="861">
        <v>115562</v>
      </c>
      <c r="Y19" s="861">
        <v>70</v>
      </c>
      <c r="Z19" s="861">
        <v>1190</v>
      </c>
      <c r="AA19" s="861">
        <v>327</v>
      </c>
      <c r="AB19" s="861">
        <v>4594</v>
      </c>
      <c r="AC19" s="861"/>
      <c r="AD19" s="848" t="s">
        <v>698</v>
      </c>
    </row>
    <row r="20" spans="1:30" s="249" customFormat="1" ht="20.100000000000001" customHeight="1">
      <c r="A20" s="300" t="s">
        <v>312</v>
      </c>
      <c r="B20" s="307">
        <f t="shared" si="1"/>
        <v>39764</v>
      </c>
      <c r="C20" s="861">
        <v>14</v>
      </c>
      <c r="D20" s="861">
        <v>30340</v>
      </c>
      <c r="E20" s="861">
        <v>4</v>
      </c>
      <c r="F20" s="861">
        <v>5</v>
      </c>
      <c r="G20" s="861">
        <v>255</v>
      </c>
      <c r="H20" s="861">
        <v>93</v>
      </c>
      <c r="I20" s="861">
        <v>40</v>
      </c>
      <c r="J20" s="861">
        <v>7989</v>
      </c>
      <c r="K20" s="861">
        <v>1</v>
      </c>
      <c r="L20" s="861">
        <v>4</v>
      </c>
      <c r="M20" s="861"/>
      <c r="N20" s="861">
        <v>4</v>
      </c>
      <c r="O20" s="861"/>
      <c r="P20" s="861">
        <v>49</v>
      </c>
      <c r="Q20" s="861">
        <v>966</v>
      </c>
      <c r="R20" s="861">
        <v>30277</v>
      </c>
      <c r="S20" s="861">
        <v>1549</v>
      </c>
      <c r="T20" s="861">
        <v>7572</v>
      </c>
      <c r="U20" s="861">
        <v>84</v>
      </c>
      <c r="V20" s="861">
        <v>282</v>
      </c>
      <c r="W20" s="861">
        <v>3407</v>
      </c>
      <c r="X20" s="861">
        <v>36353</v>
      </c>
      <c r="Y20" s="861">
        <v>4</v>
      </c>
      <c r="Z20" s="861">
        <v>348</v>
      </c>
      <c r="AA20" s="861">
        <v>232</v>
      </c>
      <c r="AB20" s="861">
        <v>1046</v>
      </c>
      <c r="AC20" s="861"/>
      <c r="AD20" s="848" t="s">
        <v>736</v>
      </c>
    </row>
    <row r="21" spans="1:30" s="249" customFormat="1" ht="20.100000000000001" customHeight="1">
      <c r="A21" s="300" t="s">
        <v>416</v>
      </c>
      <c r="B21" s="307">
        <f t="shared" si="1"/>
        <v>66703</v>
      </c>
      <c r="C21" s="861">
        <v>37</v>
      </c>
      <c r="D21" s="861">
        <v>51054</v>
      </c>
      <c r="E21" s="861">
        <v>1</v>
      </c>
      <c r="F21" s="861">
        <v>28</v>
      </c>
      <c r="G21" s="861">
        <v>505</v>
      </c>
      <c r="H21" s="861">
        <v>119</v>
      </c>
      <c r="I21" s="861">
        <v>94</v>
      </c>
      <c r="J21" s="861">
        <v>10712</v>
      </c>
      <c r="K21" s="861">
        <v>2</v>
      </c>
      <c r="L21" s="861">
        <v>11</v>
      </c>
      <c r="M21" s="861"/>
      <c r="N21" s="861">
        <v>2</v>
      </c>
      <c r="O21" s="861"/>
      <c r="P21" s="861">
        <v>1816</v>
      </c>
      <c r="Q21" s="861">
        <v>2322</v>
      </c>
      <c r="R21" s="861">
        <v>51180</v>
      </c>
      <c r="S21" s="861">
        <v>2088</v>
      </c>
      <c r="T21" s="861">
        <v>10904</v>
      </c>
      <c r="U21" s="861">
        <v>148</v>
      </c>
      <c r="V21" s="861">
        <v>2383</v>
      </c>
      <c r="W21" s="861">
        <v>8389</v>
      </c>
      <c r="X21" s="861">
        <v>58285</v>
      </c>
      <c r="Y21" s="861">
        <v>29</v>
      </c>
      <c r="Z21" s="861">
        <v>624</v>
      </c>
      <c r="AA21" s="861">
        <v>280</v>
      </c>
      <c r="AB21" s="861">
        <v>4230</v>
      </c>
      <c r="AC21" s="861"/>
      <c r="AD21" s="848" t="s">
        <v>807</v>
      </c>
    </row>
    <row r="22" spans="1:30" s="249" customFormat="1" ht="32.1" customHeight="1">
      <c r="A22" s="300" t="s">
        <v>496</v>
      </c>
      <c r="B22" s="307">
        <f t="shared" si="1"/>
        <v>35272</v>
      </c>
      <c r="C22" s="861">
        <v>35</v>
      </c>
      <c r="D22" s="861">
        <v>20404</v>
      </c>
      <c r="E22" s="861">
        <v>9</v>
      </c>
      <c r="F22" s="861">
        <v>3</v>
      </c>
      <c r="G22" s="861">
        <v>87</v>
      </c>
      <c r="H22" s="861">
        <v>37</v>
      </c>
      <c r="I22" s="861">
        <v>135</v>
      </c>
      <c r="J22" s="861">
        <v>8035</v>
      </c>
      <c r="K22" s="861">
        <v>0</v>
      </c>
      <c r="L22" s="861">
        <v>1</v>
      </c>
      <c r="M22" s="861"/>
      <c r="N22" s="861">
        <v>324</v>
      </c>
      <c r="O22" s="861"/>
      <c r="P22" s="861">
        <v>3237</v>
      </c>
      <c r="Q22" s="861">
        <v>2965</v>
      </c>
      <c r="R22" s="861">
        <v>27129</v>
      </c>
      <c r="S22" s="861">
        <v>878</v>
      </c>
      <c r="T22" s="861">
        <v>6894</v>
      </c>
      <c r="U22" s="861">
        <v>22</v>
      </c>
      <c r="V22" s="861">
        <v>349</v>
      </c>
      <c r="W22" s="861">
        <v>3355</v>
      </c>
      <c r="X22" s="861">
        <v>31907</v>
      </c>
      <c r="Y22" s="861">
        <v>10</v>
      </c>
      <c r="Z22" s="861">
        <v>124</v>
      </c>
      <c r="AA22" s="861">
        <v>67</v>
      </c>
      <c r="AB22" s="861">
        <v>758</v>
      </c>
      <c r="AC22" s="861"/>
      <c r="AD22" s="848" t="s">
        <v>760</v>
      </c>
    </row>
    <row r="23" spans="1:30" s="249" customFormat="1" ht="20.100000000000001" customHeight="1">
      <c r="A23" s="300" t="s">
        <v>417</v>
      </c>
      <c r="B23" s="307">
        <f t="shared" si="1"/>
        <v>12974</v>
      </c>
      <c r="C23" s="861">
        <v>5</v>
      </c>
      <c r="D23" s="861">
        <v>10982</v>
      </c>
      <c r="E23" s="861">
        <v>0</v>
      </c>
      <c r="F23" s="861">
        <v>3</v>
      </c>
      <c r="G23" s="861">
        <v>42</v>
      </c>
      <c r="H23" s="861">
        <v>30</v>
      </c>
      <c r="I23" s="861">
        <v>11</v>
      </c>
      <c r="J23" s="861">
        <v>1562</v>
      </c>
      <c r="K23" s="861">
        <v>0</v>
      </c>
      <c r="L23" s="861">
        <v>0</v>
      </c>
      <c r="M23" s="861"/>
      <c r="N23" s="861">
        <v>6</v>
      </c>
      <c r="O23" s="861"/>
      <c r="P23" s="861">
        <v>61</v>
      </c>
      <c r="Q23" s="861">
        <v>272</v>
      </c>
      <c r="R23" s="861">
        <v>9467</v>
      </c>
      <c r="S23" s="861">
        <v>382</v>
      </c>
      <c r="T23" s="861">
        <v>2930</v>
      </c>
      <c r="U23" s="861">
        <v>7</v>
      </c>
      <c r="V23" s="861">
        <v>188</v>
      </c>
      <c r="W23" s="861">
        <v>1097</v>
      </c>
      <c r="X23" s="861">
        <v>11875</v>
      </c>
      <c r="Y23" s="861">
        <v>2</v>
      </c>
      <c r="Z23" s="861">
        <v>72</v>
      </c>
      <c r="AA23" s="861">
        <v>42</v>
      </c>
      <c r="AB23" s="861">
        <v>352</v>
      </c>
      <c r="AC23" s="861"/>
      <c r="AD23" s="848" t="s">
        <v>709</v>
      </c>
    </row>
    <row r="24" spans="1:30" s="249" customFormat="1" ht="20.100000000000001" customHeight="1">
      <c r="A24" s="300" t="s">
        <v>364</v>
      </c>
      <c r="B24" s="307">
        <f t="shared" si="1"/>
        <v>5272</v>
      </c>
      <c r="C24" s="861">
        <v>0</v>
      </c>
      <c r="D24" s="861">
        <v>3833</v>
      </c>
      <c r="E24" s="861">
        <v>0</v>
      </c>
      <c r="F24" s="861">
        <v>0</v>
      </c>
      <c r="G24" s="861">
        <v>56</v>
      </c>
      <c r="H24" s="861">
        <v>28</v>
      </c>
      <c r="I24" s="861">
        <v>3</v>
      </c>
      <c r="J24" s="861">
        <v>1015</v>
      </c>
      <c r="K24" s="861">
        <v>0</v>
      </c>
      <c r="L24" s="861">
        <v>0</v>
      </c>
      <c r="M24" s="861"/>
      <c r="N24" s="861">
        <v>1</v>
      </c>
      <c r="O24" s="861"/>
      <c r="P24" s="861">
        <v>139</v>
      </c>
      <c r="Q24" s="861">
        <v>197</v>
      </c>
      <c r="R24" s="861">
        <v>3872</v>
      </c>
      <c r="S24" s="861">
        <v>203</v>
      </c>
      <c r="T24" s="861">
        <v>1139</v>
      </c>
      <c r="U24" s="861">
        <v>8</v>
      </c>
      <c r="V24" s="861">
        <v>50</v>
      </c>
      <c r="W24" s="861">
        <v>465</v>
      </c>
      <c r="X24" s="861">
        <v>4803</v>
      </c>
      <c r="Y24" s="861">
        <v>4</v>
      </c>
      <c r="Z24" s="861">
        <v>84</v>
      </c>
      <c r="AA24" s="861">
        <v>31</v>
      </c>
      <c r="AB24" s="861">
        <v>330</v>
      </c>
      <c r="AC24" s="861"/>
      <c r="AD24" s="848" t="s">
        <v>741</v>
      </c>
    </row>
    <row r="25" spans="1:30" s="249" customFormat="1" ht="20.100000000000001" customHeight="1">
      <c r="A25" s="300" t="s">
        <v>434</v>
      </c>
      <c r="B25" s="307">
        <f t="shared" si="1"/>
        <v>35123</v>
      </c>
      <c r="C25" s="861">
        <v>3</v>
      </c>
      <c r="D25" s="861">
        <v>30276</v>
      </c>
      <c r="E25" s="861">
        <v>3</v>
      </c>
      <c r="F25" s="861">
        <v>3</v>
      </c>
      <c r="G25" s="861">
        <v>203</v>
      </c>
      <c r="H25" s="861">
        <v>87</v>
      </c>
      <c r="I25" s="861">
        <v>6</v>
      </c>
      <c r="J25" s="861">
        <v>3504</v>
      </c>
      <c r="K25" s="861">
        <v>0</v>
      </c>
      <c r="L25" s="861">
        <v>2</v>
      </c>
      <c r="M25" s="861"/>
      <c r="N25" s="861">
        <v>30</v>
      </c>
      <c r="O25" s="861"/>
      <c r="P25" s="861">
        <v>248</v>
      </c>
      <c r="Q25" s="861">
        <v>758</v>
      </c>
      <c r="R25" s="861">
        <v>24617</v>
      </c>
      <c r="S25" s="861">
        <v>1407</v>
      </c>
      <c r="T25" s="861">
        <v>8562</v>
      </c>
      <c r="U25" s="861">
        <v>275</v>
      </c>
      <c r="V25" s="861">
        <v>262</v>
      </c>
      <c r="W25" s="861">
        <v>2607</v>
      </c>
      <c r="X25" s="861">
        <v>32498</v>
      </c>
      <c r="Y25" s="861">
        <v>18</v>
      </c>
      <c r="Z25" s="861">
        <v>290</v>
      </c>
      <c r="AA25" s="861">
        <v>103</v>
      </c>
      <c r="AB25" s="861">
        <v>1042</v>
      </c>
      <c r="AC25" s="861"/>
      <c r="AD25" s="848" t="s">
        <v>752</v>
      </c>
    </row>
    <row r="26" spans="1:30" s="249" customFormat="1" ht="32.1" customHeight="1">
      <c r="A26" s="300" t="s">
        <v>487</v>
      </c>
      <c r="B26" s="307">
        <f t="shared" si="1"/>
        <v>27114</v>
      </c>
      <c r="C26" s="861">
        <v>0</v>
      </c>
      <c r="D26" s="861">
        <v>21352</v>
      </c>
      <c r="E26" s="861">
        <v>2</v>
      </c>
      <c r="F26" s="861">
        <v>6</v>
      </c>
      <c r="G26" s="861">
        <v>91</v>
      </c>
      <c r="H26" s="861">
        <v>34</v>
      </c>
      <c r="I26" s="861">
        <v>17</v>
      </c>
      <c r="J26" s="861">
        <v>4571</v>
      </c>
      <c r="K26" s="861">
        <v>1</v>
      </c>
      <c r="L26" s="861">
        <v>0</v>
      </c>
      <c r="M26" s="861"/>
      <c r="N26" s="861">
        <v>1</v>
      </c>
      <c r="O26" s="861"/>
      <c r="P26" s="861">
        <v>683</v>
      </c>
      <c r="Q26" s="861">
        <v>356</v>
      </c>
      <c r="R26" s="861">
        <v>19790</v>
      </c>
      <c r="S26" s="861">
        <v>993</v>
      </c>
      <c r="T26" s="861">
        <v>5951</v>
      </c>
      <c r="U26" s="861">
        <v>35</v>
      </c>
      <c r="V26" s="861">
        <v>345</v>
      </c>
      <c r="W26" s="861">
        <v>2242</v>
      </c>
      <c r="X26" s="861">
        <v>24869</v>
      </c>
      <c r="Y26" s="861">
        <v>3</v>
      </c>
      <c r="Z26" s="861">
        <v>125</v>
      </c>
      <c r="AA26" s="861">
        <v>104</v>
      </c>
      <c r="AB26" s="861">
        <v>1057</v>
      </c>
      <c r="AC26" s="861"/>
      <c r="AD26" s="848" t="s">
        <v>45</v>
      </c>
    </row>
    <row r="27" spans="1:30" s="249" customFormat="1" ht="20.100000000000001" customHeight="1">
      <c r="A27" s="300" t="s">
        <v>492</v>
      </c>
      <c r="B27" s="307">
        <f t="shared" si="1"/>
        <v>45481</v>
      </c>
      <c r="C27" s="861">
        <v>12</v>
      </c>
      <c r="D27" s="861">
        <v>42203</v>
      </c>
      <c r="E27" s="861">
        <v>4</v>
      </c>
      <c r="F27" s="861">
        <v>25</v>
      </c>
      <c r="G27" s="861">
        <v>106</v>
      </c>
      <c r="H27" s="861">
        <v>36</v>
      </c>
      <c r="I27" s="861">
        <v>53</v>
      </c>
      <c r="J27" s="861">
        <v>2088</v>
      </c>
      <c r="K27" s="861">
        <v>0</v>
      </c>
      <c r="L27" s="861">
        <v>1</v>
      </c>
      <c r="M27" s="861"/>
      <c r="N27" s="861">
        <v>6</v>
      </c>
      <c r="O27" s="861"/>
      <c r="P27" s="861">
        <v>228</v>
      </c>
      <c r="Q27" s="861">
        <v>719</v>
      </c>
      <c r="R27" s="861">
        <v>36992</v>
      </c>
      <c r="S27" s="861">
        <v>1226</v>
      </c>
      <c r="T27" s="861">
        <v>6880</v>
      </c>
      <c r="U27" s="861">
        <v>44</v>
      </c>
      <c r="V27" s="861">
        <v>339</v>
      </c>
      <c r="W27" s="861">
        <v>4001</v>
      </c>
      <c r="X27" s="861">
        <v>41475</v>
      </c>
      <c r="Y27" s="861">
        <v>5</v>
      </c>
      <c r="Z27" s="861">
        <v>142</v>
      </c>
      <c r="AA27" s="861">
        <v>111</v>
      </c>
      <c r="AB27" s="861">
        <v>1038</v>
      </c>
      <c r="AC27" s="861"/>
      <c r="AD27" s="848" t="s">
        <v>31</v>
      </c>
    </row>
    <row r="28" spans="1:30" s="249" customFormat="1" ht="20.100000000000001" customHeight="1">
      <c r="A28" s="300" t="s">
        <v>431</v>
      </c>
      <c r="B28" s="307">
        <f t="shared" si="1"/>
        <v>29628</v>
      </c>
      <c r="C28" s="861">
        <v>9</v>
      </c>
      <c r="D28" s="861">
        <v>28391</v>
      </c>
      <c r="E28" s="861">
        <v>1</v>
      </c>
      <c r="F28" s="861">
        <v>2</v>
      </c>
      <c r="G28" s="861">
        <v>111</v>
      </c>
      <c r="H28" s="861">
        <v>60</v>
      </c>
      <c r="I28" s="861">
        <v>5</v>
      </c>
      <c r="J28" s="861">
        <v>99</v>
      </c>
      <c r="K28" s="861">
        <v>0</v>
      </c>
      <c r="L28" s="861">
        <v>1</v>
      </c>
      <c r="M28" s="861"/>
      <c r="N28" s="861">
        <v>4</v>
      </c>
      <c r="O28" s="861"/>
      <c r="P28" s="861">
        <v>601</v>
      </c>
      <c r="Q28" s="861">
        <v>344</v>
      </c>
      <c r="R28" s="861">
        <v>18965</v>
      </c>
      <c r="S28" s="861">
        <v>1094</v>
      </c>
      <c r="T28" s="861">
        <v>9046</v>
      </c>
      <c r="U28" s="861">
        <v>19</v>
      </c>
      <c r="V28" s="861">
        <v>504</v>
      </c>
      <c r="W28" s="861">
        <v>2872</v>
      </c>
      <c r="X28" s="861">
        <v>26754</v>
      </c>
      <c r="Y28" s="861">
        <v>2</v>
      </c>
      <c r="Z28" s="861">
        <v>171</v>
      </c>
      <c r="AA28" s="861">
        <v>53</v>
      </c>
      <c r="AB28" s="861">
        <v>958</v>
      </c>
      <c r="AC28" s="861"/>
      <c r="AD28" s="848" t="s">
        <v>584</v>
      </c>
    </row>
    <row r="29" spans="1:30" s="249" customFormat="1" ht="20.100000000000001" customHeight="1">
      <c r="A29" s="300" t="s">
        <v>378</v>
      </c>
      <c r="B29" s="307">
        <f t="shared" si="1"/>
        <v>25044</v>
      </c>
      <c r="C29" s="861">
        <v>7</v>
      </c>
      <c r="D29" s="861">
        <v>22862</v>
      </c>
      <c r="E29" s="861">
        <v>1</v>
      </c>
      <c r="F29" s="861">
        <v>0</v>
      </c>
      <c r="G29" s="861">
        <v>106</v>
      </c>
      <c r="H29" s="861">
        <v>49</v>
      </c>
      <c r="I29" s="861">
        <v>6</v>
      </c>
      <c r="J29" s="861">
        <v>1428</v>
      </c>
      <c r="K29" s="861">
        <v>0</v>
      </c>
      <c r="L29" s="861">
        <v>3</v>
      </c>
      <c r="M29" s="861"/>
      <c r="N29" s="861">
        <v>1</v>
      </c>
      <c r="O29" s="861"/>
      <c r="P29" s="861">
        <v>270</v>
      </c>
      <c r="Q29" s="861">
        <v>311</v>
      </c>
      <c r="R29" s="861">
        <v>18098</v>
      </c>
      <c r="S29" s="861">
        <v>837</v>
      </c>
      <c r="T29" s="861">
        <v>5955</v>
      </c>
      <c r="U29" s="861">
        <v>12</v>
      </c>
      <c r="V29" s="861">
        <v>142</v>
      </c>
      <c r="W29" s="861">
        <v>2122</v>
      </c>
      <c r="X29" s="861">
        <v>22921</v>
      </c>
      <c r="Y29" s="861">
        <v>1</v>
      </c>
      <c r="Z29" s="861">
        <v>155</v>
      </c>
      <c r="AA29" s="861">
        <v>74</v>
      </c>
      <c r="AB29" s="861">
        <v>583</v>
      </c>
      <c r="AC29" s="861"/>
      <c r="AD29" s="848" t="s">
        <v>743</v>
      </c>
    </row>
    <row r="30" spans="1:30" s="249" customFormat="1" ht="32.1" customHeight="1">
      <c r="A30" s="300" t="s">
        <v>368</v>
      </c>
      <c r="B30" s="307">
        <f t="shared" si="1"/>
        <v>28109</v>
      </c>
      <c r="C30" s="861">
        <v>10</v>
      </c>
      <c r="D30" s="861">
        <v>24743</v>
      </c>
      <c r="E30" s="861">
        <v>2</v>
      </c>
      <c r="F30" s="861">
        <v>3</v>
      </c>
      <c r="G30" s="861">
        <v>172</v>
      </c>
      <c r="H30" s="861">
        <v>105</v>
      </c>
      <c r="I30" s="861">
        <v>27</v>
      </c>
      <c r="J30" s="861">
        <v>2172</v>
      </c>
      <c r="K30" s="861">
        <v>1</v>
      </c>
      <c r="L30" s="861">
        <v>1</v>
      </c>
      <c r="M30" s="861"/>
      <c r="N30" s="861">
        <v>16</v>
      </c>
      <c r="O30" s="861"/>
      <c r="P30" s="861">
        <v>359</v>
      </c>
      <c r="Q30" s="861">
        <v>498</v>
      </c>
      <c r="R30" s="861">
        <v>20181</v>
      </c>
      <c r="S30" s="861">
        <v>1356</v>
      </c>
      <c r="T30" s="861">
        <v>6377</v>
      </c>
      <c r="U30" s="861">
        <v>42</v>
      </c>
      <c r="V30" s="861">
        <v>153</v>
      </c>
      <c r="W30" s="861">
        <v>2550</v>
      </c>
      <c r="X30" s="861">
        <v>25554</v>
      </c>
      <c r="Y30" s="861">
        <v>5</v>
      </c>
      <c r="Z30" s="861">
        <v>277</v>
      </c>
      <c r="AA30" s="861">
        <v>95</v>
      </c>
      <c r="AB30" s="861">
        <v>894</v>
      </c>
      <c r="AC30" s="861"/>
      <c r="AD30" s="848" t="s">
        <v>40</v>
      </c>
    </row>
    <row r="31" spans="1:30" s="249" customFormat="1" ht="20.100000000000001" customHeight="1">
      <c r="A31" s="300" t="s">
        <v>433</v>
      </c>
      <c r="B31" s="307">
        <f t="shared" si="1"/>
        <v>40656</v>
      </c>
      <c r="C31" s="861">
        <v>6</v>
      </c>
      <c r="D31" s="861">
        <v>35101</v>
      </c>
      <c r="E31" s="861">
        <v>0</v>
      </c>
      <c r="F31" s="861">
        <v>2</v>
      </c>
      <c r="G31" s="861">
        <v>161</v>
      </c>
      <c r="H31" s="861">
        <v>95</v>
      </c>
      <c r="I31" s="861">
        <v>28</v>
      </c>
      <c r="J31" s="861">
        <v>4114</v>
      </c>
      <c r="K31" s="861">
        <v>2</v>
      </c>
      <c r="L31" s="861">
        <v>2</v>
      </c>
      <c r="M31" s="861"/>
      <c r="N31" s="861">
        <v>5</v>
      </c>
      <c r="O31" s="861"/>
      <c r="P31" s="861">
        <v>491</v>
      </c>
      <c r="Q31" s="861">
        <v>649</v>
      </c>
      <c r="R31" s="861">
        <v>30706</v>
      </c>
      <c r="S31" s="861">
        <v>1573</v>
      </c>
      <c r="T31" s="861">
        <v>8128</v>
      </c>
      <c r="U31" s="861">
        <v>23</v>
      </c>
      <c r="V31" s="861">
        <v>226</v>
      </c>
      <c r="W31" s="861">
        <v>3482</v>
      </c>
      <c r="X31" s="861">
        <v>37169</v>
      </c>
      <c r="Y31" s="861">
        <v>5</v>
      </c>
      <c r="Z31" s="861">
        <v>256</v>
      </c>
      <c r="AA31" s="861">
        <v>154</v>
      </c>
      <c r="AB31" s="861">
        <v>1167</v>
      </c>
      <c r="AC31" s="861"/>
      <c r="AD31" s="848" t="s">
        <v>44</v>
      </c>
    </row>
    <row r="32" spans="1:30" s="249" customFormat="1" ht="20.100000000000001" customHeight="1">
      <c r="A32" s="300" t="s">
        <v>407</v>
      </c>
      <c r="B32" s="307">
        <f t="shared" si="1"/>
        <v>67923</v>
      </c>
      <c r="C32" s="861">
        <v>107</v>
      </c>
      <c r="D32" s="861">
        <v>59182</v>
      </c>
      <c r="E32" s="861">
        <v>2</v>
      </c>
      <c r="F32" s="861">
        <v>38</v>
      </c>
      <c r="G32" s="861">
        <v>172</v>
      </c>
      <c r="H32" s="861">
        <v>78</v>
      </c>
      <c r="I32" s="861">
        <v>37</v>
      </c>
      <c r="J32" s="861">
        <v>6289</v>
      </c>
      <c r="K32" s="861">
        <v>1</v>
      </c>
      <c r="L32" s="861">
        <v>3</v>
      </c>
      <c r="M32" s="861"/>
      <c r="N32" s="861">
        <v>1</v>
      </c>
      <c r="O32" s="861"/>
      <c r="P32" s="861">
        <v>455</v>
      </c>
      <c r="Q32" s="861">
        <v>1558</v>
      </c>
      <c r="R32" s="861">
        <v>49318</v>
      </c>
      <c r="S32" s="861">
        <v>2473</v>
      </c>
      <c r="T32" s="861">
        <v>15297</v>
      </c>
      <c r="U32" s="861">
        <v>78</v>
      </c>
      <c r="V32" s="861">
        <v>757</v>
      </c>
      <c r="W32" s="861">
        <v>6426</v>
      </c>
      <c r="X32" s="861">
        <v>61481</v>
      </c>
      <c r="Y32" s="861">
        <v>16</v>
      </c>
      <c r="Z32" s="861">
        <v>250</v>
      </c>
      <c r="AA32" s="861">
        <v>75</v>
      </c>
      <c r="AB32" s="861">
        <v>2156</v>
      </c>
      <c r="AC32" s="861"/>
      <c r="AD32" s="848" t="s">
        <v>758</v>
      </c>
    </row>
    <row r="33" spans="1:30" s="249" customFormat="1" ht="20.100000000000001" customHeight="1">
      <c r="A33" s="300" t="s">
        <v>303</v>
      </c>
      <c r="B33" s="307">
        <f t="shared" si="1"/>
        <v>16162</v>
      </c>
      <c r="C33" s="861">
        <v>1</v>
      </c>
      <c r="D33" s="861">
        <v>15342</v>
      </c>
      <c r="E33" s="861">
        <v>2</v>
      </c>
      <c r="F33" s="861">
        <v>1</v>
      </c>
      <c r="G33" s="861">
        <v>59</v>
      </c>
      <c r="H33" s="861">
        <v>34</v>
      </c>
      <c r="I33" s="861">
        <v>25</v>
      </c>
      <c r="J33" s="861">
        <v>25</v>
      </c>
      <c r="K33" s="861">
        <v>0</v>
      </c>
      <c r="L33" s="861">
        <v>2</v>
      </c>
      <c r="M33" s="861"/>
      <c r="N33" s="861">
        <v>18</v>
      </c>
      <c r="O33" s="861"/>
      <c r="P33" s="861">
        <v>319</v>
      </c>
      <c r="Q33" s="861">
        <v>334</v>
      </c>
      <c r="R33" s="861">
        <v>11992</v>
      </c>
      <c r="S33" s="861">
        <v>607</v>
      </c>
      <c r="T33" s="861">
        <v>3404</v>
      </c>
      <c r="U33" s="861">
        <v>18</v>
      </c>
      <c r="V33" s="861">
        <v>141</v>
      </c>
      <c r="W33" s="861">
        <v>1370</v>
      </c>
      <c r="X33" s="861">
        <v>14785</v>
      </c>
      <c r="Y33" s="861">
        <v>7</v>
      </c>
      <c r="Z33" s="861">
        <v>93</v>
      </c>
      <c r="AA33" s="861">
        <v>70</v>
      </c>
      <c r="AB33" s="861">
        <v>693</v>
      </c>
      <c r="AC33" s="861"/>
      <c r="AD33" s="848" t="s">
        <v>703</v>
      </c>
    </row>
    <row r="34" spans="1:30" s="249" customFormat="1" ht="32.1" customHeight="1">
      <c r="A34" s="300" t="s">
        <v>344</v>
      </c>
      <c r="B34" s="307">
        <f t="shared" si="1"/>
        <v>18216</v>
      </c>
      <c r="C34" s="861">
        <v>28</v>
      </c>
      <c r="D34" s="861">
        <v>16028</v>
      </c>
      <c r="E34" s="861">
        <v>4</v>
      </c>
      <c r="F34" s="861">
        <v>3</v>
      </c>
      <c r="G34" s="861">
        <v>98</v>
      </c>
      <c r="H34" s="861">
        <v>74</v>
      </c>
      <c r="I34" s="861">
        <v>30</v>
      </c>
      <c r="J34" s="861">
        <v>418</v>
      </c>
      <c r="K34" s="861">
        <v>1</v>
      </c>
      <c r="L34" s="861">
        <v>1</v>
      </c>
      <c r="M34" s="861"/>
      <c r="N34" s="861">
        <v>9</v>
      </c>
      <c r="O34" s="861"/>
      <c r="P34" s="861">
        <v>1080</v>
      </c>
      <c r="Q34" s="861">
        <v>442</v>
      </c>
      <c r="R34" s="861">
        <v>13223</v>
      </c>
      <c r="S34" s="861">
        <v>651</v>
      </c>
      <c r="T34" s="861">
        <v>4150</v>
      </c>
      <c r="U34" s="861">
        <v>81</v>
      </c>
      <c r="V34" s="861">
        <v>111</v>
      </c>
      <c r="W34" s="861">
        <v>1292</v>
      </c>
      <c r="X34" s="861">
        <v>16914</v>
      </c>
      <c r="Y34" s="861">
        <v>10</v>
      </c>
      <c r="Z34" s="861">
        <v>172</v>
      </c>
      <c r="AA34" s="861">
        <v>112</v>
      </c>
      <c r="AB34" s="861">
        <v>1590</v>
      </c>
      <c r="AC34" s="861"/>
      <c r="AD34" s="848" t="s">
        <v>707</v>
      </c>
    </row>
    <row r="35" spans="1:30" s="249" customFormat="1" ht="20.100000000000001" customHeight="1">
      <c r="A35" s="300" t="s">
        <v>410</v>
      </c>
      <c r="B35" s="307">
        <f t="shared" si="1"/>
        <v>21091</v>
      </c>
      <c r="C35" s="861">
        <v>6</v>
      </c>
      <c r="D35" s="861">
        <v>14152</v>
      </c>
      <c r="E35" s="861">
        <v>4</v>
      </c>
      <c r="F35" s="861">
        <v>7</v>
      </c>
      <c r="G35" s="861">
        <v>84</v>
      </c>
      <c r="H35" s="861">
        <v>47</v>
      </c>
      <c r="I35" s="861">
        <v>55</v>
      </c>
      <c r="J35" s="861">
        <v>6085</v>
      </c>
      <c r="K35" s="861">
        <v>1</v>
      </c>
      <c r="L35" s="861">
        <v>0</v>
      </c>
      <c r="M35" s="861"/>
      <c r="N35" s="861">
        <v>10</v>
      </c>
      <c r="O35" s="861"/>
      <c r="P35" s="861">
        <v>174</v>
      </c>
      <c r="Q35" s="861">
        <v>466</v>
      </c>
      <c r="R35" s="861">
        <v>16638</v>
      </c>
      <c r="S35" s="861">
        <v>557</v>
      </c>
      <c r="T35" s="861">
        <v>3688</v>
      </c>
      <c r="U35" s="861">
        <v>68</v>
      </c>
      <c r="V35" s="861">
        <v>140</v>
      </c>
      <c r="W35" s="861">
        <v>1934</v>
      </c>
      <c r="X35" s="861">
        <v>19153</v>
      </c>
      <c r="Y35" s="861">
        <v>4</v>
      </c>
      <c r="Z35" s="861">
        <v>131</v>
      </c>
      <c r="AA35" s="861">
        <v>78</v>
      </c>
      <c r="AB35" s="861">
        <v>712</v>
      </c>
      <c r="AC35" s="861"/>
      <c r="AD35" s="848" t="s">
        <v>710</v>
      </c>
    </row>
    <row r="36" spans="1:30" s="249" customFormat="1" ht="20.100000000000001" customHeight="1">
      <c r="A36" s="300" t="s">
        <v>449</v>
      </c>
      <c r="B36" s="307">
        <f t="shared" si="1"/>
        <v>17727</v>
      </c>
      <c r="C36" s="861">
        <v>47</v>
      </c>
      <c r="D36" s="861">
        <v>15742</v>
      </c>
      <c r="E36" s="861">
        <v>3</v>
      </c>
      <c r="F36" s="861">
        <v>6</v>
      </c>
      <c r="G36" s="861">
        <v>163</v>
      </c>
      <c r="H36" s="861">
        <v>91</v>
      </c>
      <c r="I36" s="861">
        <v>5</v>
      </c>
      <c r="J36" s="861">
        <v>159</v>
      </c>
      <c r="K36" s="861">
        <v>2</v>
      </c>
      <c r="L36" s="861">
        <v>11</v>
      </c>
      <c r="M36" s="861"/>
      <c r="N36" s="861">
        <v>8</v>
      </c>
      <c r="O36" s="861"/>
      <c r="P36" s="861">
        <v>1058</v>
      </c>
      <c r="Q36" s="861">
        <v>432</v>
      </c>
      <c r="R36" s="861">
        <v>11828</v>
      </c>
      <c r="S36" s="861">
        <v>756</v>
      </c>
      <c r="T36" s="861">
        <v>4987</v>
      </c>
      <c r="U36" s="861">
        <v>34</v>
      </c>
      <c r="V36" s="861">
        <v>122</v>
      </c>
      <c r="W36" s="861">
        <v>1437</v>
      </c>
      <c r="X36" s="861">
        <v>16289</v>
      </c>
      <c r="Y36" s="861">
        <v>1</v>
      </c>
      <c r="Z36" s="861">
        <v>254</v>
      </c>
      <c r="AA36" s="861">
        <v>150</v>
      </c>
      <c r="AB36" s="861">
        <v>1544</v>
      </c>
      <c r="AC36" s="861"/>
      <c r="AD36" s="848" t="s">
        <v>37</v>
      </c>
    </row>
    <row r="37" spans="1:30" s="249" customFormat="1" ht="20.100000000000001" customHeight="1">
      <c r="A37" s="300" t="s">
        <v>450</v>
      </c>
      <c r="B37" s="307">
        <f t="shared" si="1"/>
        <v>10700</v>
      </c>
      <c r="C37" s="861">
        <v>5</v>
      </c>
      <c r="D37" s="861">
        <v>9358</v>
      </c>
      <c r="E37" s="861">
        <v>0</v>
      </c>
      <c r="F37" s="861">
        <v>2</v>
      </c>
      <c r="G37" s="861">
        <v>98</v>
      </c>
      <c r="H37" s="861">
        <v>45</v>
      </c>
      <c r="I37" s="861">
        <v>7</v>
      </c>
      <c r="J37" s="861">
        <v>940</v>
      </c>
      <c r="K37" s="861">
        <v>0</v>
      </c>
      <c r="L37" s="861">
        <v>0</v>
      </c>
      <c r="M37" s="861"/>
      <c r="N37" s="861">
        <v>1</v>
      </c>
      <c r="O37" s="861"/>
      <c r="P37" s="861">
        <v>16</v>
      </c>
      <c r="Q37" s="861">
        <v>228</v>
      </c>
      <c r="R37" s="861">
        <v>7414</v>
      </c>
      <c r="S37" s="861">
        <v>410</v>
      </c>
      <c r="T37" s="861">
        <v>2789</v>
      </c>
      <c r="U37" s="861">
        <v>13</v>
      </c>
      <c r="V37" s="861">
        <v>74</v>
      </c>
      <c r="W37" s="861">
        <v>884</v>
      </c>
      <c r="X37" s="861">
        <v>9815</v>
      </c>
      <c r="Y37" s="861">
        <v>1</v>
      </c>
      <c r="Z37" s="861">
        <v>143</v>
      </c>
      <c r="AA37" s="861">
        <v>36</v>
      </c>
      <c r="AB37" s="861">
        <v>251</v>
      </c>
      <c r="AC37" s="861"/>
      <c r="AD37" s="848" t="s">
        <v>761</v>
      </c>
    </row>
    <row r="38" spans="1:30" s="244" customFormat="1" ht="6" customHeight="1">
      <c r="A38" s="121"/>
      <c r="B38" s="118"/>
      <c r="C38" s="27"/>
      <c r="D38" s="28"/>
      <c r="E38" s="27"/>
      <c r="F38" s="27"/>
      <c r="G38" s="118"/>
      <c r="H38" s="118"/>
      <c r="I38" s="29"/>
      <c r="J38" s="29"/>
      <c r="K38" s="11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9"/>
      <c r="AD38" s="29"/>
    </row>
    <row r="39" spans="1:30" s="120" customFormat="1" ht="15" customHeight="1">
      <c r="A39" s="85" t="s">
        <v>992</v>
      </c>
      <c r="B39" s="61"/>
      <c r="C39" s="61"/>
      <c r="D39" s="61"/>
      <c r="E39" s="61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AA39" s="23"/>
      <c r="AB39" s="23"/>
      <c r="AC39" s="23"/>
      <c r="AD39" s="327" t="s">
        <v>993</v>
      </c>
    </row>
    <row r="40" spans="1:30" s="309" customFormat="1" ht="12.75">
      <c r="A40" s="5" t="s">
        <v>1288</v>
      </c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7"/>
    </row>
    <row r="41" spans="1:30" s="309" customFormat="1">
      <c r="A41" s="128" t="s">
        <v>1289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128"/>
    </row>
    <row r="42" spans="1:30" s="309" customFormat="1" ht="11.25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</row>
    <row r="43" spans="1:30" s="309" customFormat="1" ht="11.25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</row>
    <row r="44" spans="1:30" s="309" customFormat="1" ht="11.25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</row>
    <row r="45" spans="1:30" s="309" customFormat="1" ht="11.2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</row>
    <row r="46" spans="1:30" s="309" customFormat="1" ht="11.25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</row>
    <row r="47" spans="1:30" s="309" customFormat="1" ht="11.2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</row>
    <row r="48" spans="1:30" s="309" customFormat="1" ht="11.25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</row>
    <row r="49" spans="1:30" s="309" customFormat="1" ht="11.25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</row>
    <row r="50" spans="1:30" s="309" customFormat="1" ht="11.25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</row>
    <row r="51" spans="1:30" s="309" customFormat="1" ht="11.25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</row>
    <row r="52" spans="1:30" s="309" customFormat="1" ht="11.25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</row>
    <row r="53" spans="1:30" s="309" customFormat="1" ht="11.25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</row>
    <row r="54" spans="1:30" s="309" customFormat="1" ht="11.25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</row>
    <row r="55" spans="1:30" s="309" customFormat="1" ht="11.2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</row>
    <row r="56" spans="1:30" s="309" customFormat="1" ht="11.25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</row>
    <row r="57" spans="1:30" s="309" customFormat="1" ht="11.25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</row>
    <row r="58" spans="1:30" s="309" customFormat="1" ht="11.25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</row>
    <row r="59" spans="1:30" s="309" customFormat="1" ht="11.25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128"/>
      <c r="AB59" s="128"/>
      <c r="AC59" s="128"/>
      <c r="AD59" s="128"/>
    </row>
    <row r="60" spans="1:30" s="309" customFormat="1" ht="11.25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</row>
    <row r="61" spans="1:30" s="309" customFormat="1" ht="11.25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  <c r="AA61" s="128"/>
      <c r="AB61" s="128"/>
      <c r="AC61" s="128"/>
      <c r="AD61" s="128"/>
    </row>
    <row r="62" spans="1:30" s="309" customFormat="1" ht="11.25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</row>
    <row r="63" spans="1:30" s="309" customFormat="1" ht="11.25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</row>
    <row r="64" spans="1:30" s="309" customFormat="1" ht="11.25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</row>
    <row r="65" spans="1:30" s="309" customFormat="1" ht="11.2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</row>
    <row r="66" spans="1:30" s="309" customFormat="1" ht="11.25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</row>
    <row r="67" spans="1:30" s="309" customFormat="1" ht="11.25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</row>
    <row r="68" spans="1:30" s="309" customFormat="1" ht="11.25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</row>
    <row r="69" spans="1:30" s="309" customFormat="1" ht="11.25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</row>
    <row r="70" spans="1:30" s="309" customFormat="1" ht="11.25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8"/>
    </row>
    <row r="71" spans="1:30" s="309" customFormat="1" ht="11.25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</row>
    <row r="72" spans="1:30" s="309" customFormat="1" ht="11.25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</row>
    <row r="73" spans="1:30" s="309" customFormat="1" ht="11.25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</row>
    <row r="74" spans="1:30" s="309" customFormat="1" ht="11.25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</row>
    <row r="75" spans="1:30" s="309" customFormat="1" ht="11.2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</row>
    <row r="76" spans="1:30" s="309" customFormat="1" ht="11.25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</row>
    <row r="77" spans="1:30" s="309" customFormat="1" ht="11.25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</row>
    <row r="78" spans="1:30" s="309" customFormat="1" ht="11.25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</row>
    <row r="79" spans="1:30" s="309" customFormat="1" ht="11.25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</row>
    <row r="80" spans="1:30" s="309" customFormat="1" ht="11.25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</row>
    <row r="81" spans="1:30" s="309" customFormat="1" ht="11.25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</row>
    <row r="82" spans="1:30" s="309" customFormat="1" ht="11.25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</row>
    <row r="83" spans="1:30" s="309" customFormat="1" ht="11.25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</row>
    <row r="84" spans="1:30" s="309" customFormat="1" ht="11.25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</row>
    <row r="85" spans="1:30" s="309" customFormat="1" ht="11.2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</row>
    <row r="86" spans="1:30" s="309" customFormat="1" ht="11.25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</row>
    <row r="87" spans="1:30" s="309" customFormat="1" ht="11.25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</row>
    <row r="88" spans="1:30" s="309" customFormat="1" ht="11.25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</row>
    <row r="89" spans="1:30" s="309" customFormat="1" ht="11.25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</row>
    <row r="90" spans="1:30" s="309" customFormat="1" ht="11.25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</row>
    <row r="91" spans="1:30" s="309" customFormat="1" ht="11.25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</row>
    <row r="92" spans="1:30" s="309" customFormat="1" ht="11.25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</row>
    <row r="93" spans="1:30" s="309" customFormat="1" ht="11.25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</row>
    <row r="94" spans="1:30" s="309" customFormat="1" ht="11.25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</row>
    <row r="95" spans="1:30" s="309" customFormat="1" ht="11.2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</row>
    <row r="96" spans="1:30" s="309" customFormat="1" ht="11.25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</row>
    <row r="97" spans="1:30" s="309" customFormat="1" ht="11.25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</row>
    <row r="98" spans="1:30" s="309" customFormat="1" ht="11.25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</row>
    <row r="99" spans="1:30" s="309" customFormat="1" ht="11.25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</row>
    <row r="100" spans="1:30" s="309" customFormat="1" ht="11.25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</row>
    <row r="101" spans="1:30" s="309" customFormat="1" ht="11.25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</row>
    <row r="102" spans="1:30" s="309" customFormat="1" ht="11.25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</row>
    <row r="103" spans="1:30" s="309" customFormat="1" ht="11.25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</row>
    <row r="104" spans="1:30" s="309" customFormat="1" ht="11.25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</row>
    <row r="105" spans="1:30" s="309" customFormat="1" ht="11.2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</row>
    <row r="106" spans="1:30" s="309" customFormat="1" ht="11.25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</row>
    <row r="107" spans="1:30" s="309" customFormat="1" ht="11.25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</row>
    <row r="108" spans="1:30" s="309" customFormat="1" ht="11.25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</row>
    <row r="109" spans="1:30" s="309" customFormat="1" ht="11.25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</row>
    <row r="110" spans="1:30" s="309" customFormat="1" ht="11.25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</row>
    <row r="111" spans="1:30" s="309" customFormat="1" ht="11.25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</row>
    <row r="112" spans="1:30" s="309" customFormat="1" ht="11.25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</row>
    <row r="113" spans="1:30" s="309" customFormat="1" ht="11.25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</row>
    <row r="114" spans="1:30" s="309" customFormat="1" ht="11.25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</row>
    <row r="115" spans="1:30" s="309" customFormat="1" ht="11.2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</row>
    <row r="116" spans="1:30" s="309" customFormat="1" ht="11.25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</row>
    <row r="117" spans="1:30" s="309" customFormat="1" ht="11.25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  <c r="AB117" s="128"/>
      <c r="AC117" s="128"/>
      <c r="AD117" s="128"/>
    </row>
    <row r="118" spans="1:30" s="309" customFormat="1" ht="11.25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  <c r="AB118" s="128"/>
      <c r="AC118" s="128"/>
      <c r="AD118" s="128"/>
    </row>
    <row r="119" spans="1:30" s="309" customFormat="1" ht="11.25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  <c r="AB119" s="128"/>
      <c r="AC119" s="128"/>
      <c r="AD119" s="128"/>
    </row>
    <row r="120" spans="1:30" s="309" customFormat="1" ht="11.25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  <c r="AB120" s="128"/>
      <c r="AC120" s="128"/>
      <c r="AD120" s="128"/>
    </row>
    <row r="121" spans="1:30" s="309" customFormat="1" ht="11.25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</row>
    <row r="122" spans="1:30" s="309" customFormat="1" ht="11.25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</row>
    <row r="123" spans="1:30" s="309" customFormat="1" ht="11.25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</row>
    <row r="124" spans="1:30" s="309" customFormat="1" ht="11.25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  <c r="AB124" s="128"/>
      <c r="AC124" s="128"/>
      <c r="AD124" s="128"/>
    </row>
    <row r="125" spans="1:30" s="309" customFormat="1" ht="11.2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  <c r="AB125" s="128"/>
      <c r="AC125" s="128"/>
      <c r="AD125" s="128"/>
    </row>
    <row r="126" spans="1:30" s="309" customFormat="1" ht="11.25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  <c r="AB126" s="128"/>
      <c r="AC126" s="128"/>
      <c r="AD126" s="128"/>
    </row>
    <row r="127" spans="1:30" s="309" customFormat="1" ht="11.25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</row>
    <row r="128" spans="1:30" s="309" customFormat="1" ht="11.25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</row>
    <row r="129" spans="1:30" s="309" customFormat="1" ht="11.25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</row>
    <row r="130" spans="1:30" s="309" customFormat="1" ht="11.25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  <c r="AB130" s="128"/>
      <c r="AC130" s="128"/>
      <c r="AD130" s="128"/>
    </row>
    <row r="131" spans="1:30" s="309" customFormat="1" ht="11.25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28"/>
    </row>
    <row r="132" spans="1:30" s="309" customFormat="1" ht="11.25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</row>
    <row r="133" spans="1:30" s="309" customFormat="1" ht="11.25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</row>
    <row r="134" spans="1:30" s="309" customFormat="1" ht="11.25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28"/>
    </row>
    <row r="135" spans="1:30" s="309" customFormat="1" ht="11.2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28"/>
    </row>
    <row r="136" spans="1:30" s="309" customFormat="1" ht="11.25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28"/>
    </row>
    <row r="137" spans="1:30" s="309" customFormat="1" ht="11.25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28"/>
    </row>
    <row r="138" spans="1:30" s="309" customFormat="1" ht="11.25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28"/>
    </row>
    <row r="139" spans="1:30" s="309" customFormat="1" ht="11.25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28"/>
    </row>
    <row r="140" spans="1:30" s="309" customFormat="1" ht="11.25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28"/>
    </row>
    <row r="141" spans="1:30" s="309" customFormat="1" ht="11.25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  <c r="AA141" s="128"/>
      <c r="AB141" s="128"/>
      <c r="AC141" s="128"/>
      <c r="AD141" s="128"/>
    </row>
    <row r="142" spans="1:30" s="309" customFormat="1" ht="11.25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28"/>
    </row>
    <row r="143" spans="1:30" s="309" customFormat="1" ht="11.25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28"/>
    </row>
    <row r="144" spans="1:30" s="309" customFormat="1" ht="11.25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28"/>
    </row>
    <row r="145" spans="1:30" s="309" customFormat="1" ht="11.2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28"/>
    </row>
    <row r="146" spans="1:30" s="309" customFormat="1" ht="11.25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28"/>
    </row>
    <row r="147" spans="1:30" s="309" customFormat="1" ht="11.25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  <c r="AA147" s="128"/>
      <c r="AB147" s="128"/>
      <c r="AC147" s="128"/>
      <c r="AD147" s="128"/>
    </row>
    <row r="148" spans="1:30" s="309" customFormat="1" ht="11.25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</row>
    <row r="149" spans="1:30" s="309" customFormat="1" ht="11.25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  <c r="AA149" s="128"/>
      <c r="AB149" s="128"/>
      <c r="AC149" s="128"/>
      <c r="AD149" s="128"/>
    </row>
    <row r="150" spans="1:30" s="309" customFormat="1" ht="11.25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</row>
    <row r="151" spans="1:30" s="309" customFormat="1" ht="11.25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</row>
    <row r="152" spans="1:30" s="309" customFormat="1" ht="11.25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</row>
    <row r="153" spans="1:30" s="309" customFormat="1" ht="11.25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  <c r="AD153" s="128"/>
    </row>
    <row r="154" spans="1:30" s="309" customFormat="1" ht="11.25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  <c r="AD154" s="128"/>
    </row>
    <row r="155" spans="1:30" s="309" customFormat="1" ht="11.2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  <c r="AD155" s="128"/>
    </row>
    <row r="156" spans="1:30" s="309" customFormat="1" ht="11.25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</row>
    <row r="157" spans="1:30" s="309" customFormat="1" ht="11.25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  <c r="AA157" s="128"/>
      <c r="AB157" s="128"/>
      <c r="AC157" s="128"/>
      <c r="AD157" s="128"/>
    </row>
    <row r="158" spans="1:30" s="309" customFormat="1" ht="11.25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  <c r="AA158" s="128"/>
      <c r="AB158" s="128"/>
      <c r="AC158" s="128"/>
      <c r="AD158" s="128"/>
    </row>
    <row r="159" spans="1:30" s="309" customFormat="1" ht="11.25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</row>
    <row r="160" spans="1:30" s="309" customFormat="1" ht="11.25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  <c r="AA160" s="128"/>
      <c r="AB160" s="128"/>
      <c r="AC160" s="128"/>
      <c r="AD160" s="128"/>
    </row>
    <row r="161" spans="1:30" s="309" customFormat="1" ht="11.25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  <c r="AA161" s="128"/>
      <c r="AB161" s="128"/>
      <c r="AC161" s="128"/>
      <c r="AD161" s="128"/>
    </row>
    <row r="162" spans="1:30" s="309" customFormat="1" ht="11.25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  <c r="AA162" s="128"/>
      <c r="AB162" s="128"/>
      <c r="AC162" s="128"/>
      <c r="AD162" s="128"/>
    </row>
    <row r="163" spans="1:30" s="309" customFormat="1" ht="11.25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  <c r="AD163" s="128"/>
    </row>
    <row r="164" spans="1:30" s="309" customFormat="1" ht="11.25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  <c r="AA164" s="128"/>
      <c r="AB164" s="128"/>
      <c r="AC164" s="128"/>
      <c r="AD164" s="128"/>
    </row>
    <row r="165" spans="1:30" s="309" customFormat="1" ht="11.2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  <c r="AA165" s="128"/>
      <c r="AB165" s="128"/>
      <c r="AC165" s="128"/>
      <c r="AD165" s="128"/>
    </row>
    <row r="166" spans="1:30" s="309" customFormat="1" ht="11.25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  <c r="AA166" s="128"/>
      <c r="AB166" s="128"/>
      <c r="AC166" s="128"/>
      <c r="AD166" s="128"/>
    </row>
    <row r="167" spans="1:30" s="309" customFormat="1" ht="11.25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  <c r="AA167" s="128"/>
      <c r="AB167" s="128"/>
      <c r="AC167" s="128"/>
      <c r="AD167" s="128"/>
    </row>
    <row r="168" spans="1:30" s="309" customFormat="1" ht="11.25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  <c r="AA168" s="128"/>
      <c r="AB168" s="128"/>
      <c r="AC168" s="128"/>
      <c r="AD168" s="128"/>
    </row>
    <row r="169" spans="1:30" s="309" customFormat="1" ht="11.25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  <c r="AD169" s="128"/>
    </row>
    <row r="170" spans="1:30" s="309" customFormat="1" ht="11.25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  <c r="AD170" s="128"/>
    </row>
    <row r="171" spans="1:30" s="309" customFormat="1" ht="11.25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  <c r="AA171" s="128"/>
      <c r="AB171" s="128"/>
      <c r="AC171" s="128"/>
      <c r="AD171" s="128"/>
    </row>
    <row r="172" spans="1:30" s="309" customFormat="1" ht="11.25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  <c r="AD172" s="128"/>
    </row>
    <row r="173" spans="1:30" s="309" customFormat="1" ht="11.25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  <c r="AD173" s="128"/>
    </row>
    <row r="174" spans="1:30" s="309" customFormat="1" ht="11.25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  <c r="AB174" s="128"/>
      <c r="AC174" s="128"/>
      <c r="AD174" s="128"/>
    </row>
    <row r="175" spans="1:30" s="309" customFormat="1" ht="11.2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  <c r="AB175" s="128"/>
      <c r="AC175" s="128"/>
      <c r="AD175" s="128"/>
    </row>
    <row r="176" spans="1:30" s="309" customFormat="1" ht="11.25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  <c r="AB176" s="128"/>
      <c r="AC176" s="128"/>
      <c r="AD176" s="128"/>
    </row>
    <row r="177" spans="1:30" s="309" customFormat="1" ht="11.25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  <c r="AB177" s="128"/>
      <c r="AC177" s="128"/>
      <c r="AD177" s="128"/>
    </row>
    <row r="178" spans="1:30" s="309" customFormat="1" ht="11.25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  <c r="AD178" s="128"/>
    </row>
    <row r="179" spans="1:30" s="309" customFormat="1" ht="11.25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  <c r="AB179" s="128"/>
      <c r="AC179" s="128"/>
      <c r="AD179" s="128"/>
    </row>
    <row r="180" spans="1:30" s="309" customFormat="1" ht="11.25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  <c r="AD180" s="128"/>
    </row>
    <row r="181" spans="1:30" s="309" customFormat="1" ht="11.25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  <c r="AB181" s="128"/>
      <c r="AC181" s="128"/>
      <c r="AD181" s="128"/>
    </row>
    <row r="182" spans="1:30" s="309" customFormat="1" ht="11.25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  <c r="AB182" s="128"/>
      <c r="AC182" s="128"/>
      <c r="AD182" s="128"/>
    </row>
    <row r="183" spans="1:30" s="309" customFormat="1" ht="11.25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  <c r="AC183" s="128"/>
      <c r="AD183" s="128"/>
    </row>
    <row r="184" spans="1:30" s="309" customFormat="1" ht="11.25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  <c r="AB184" s="128"/>
      <c r="AC184" s="128"/>
      <c r="AD184" s="128"/>
    </row>
    <row r="185" spans="1:30" s="309" customFormat="1" ht="11.2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  <c r="AD185" s="128"/>
    </row>
    <row r="186" spans="1:30" s="309" customFormat="1" ht="11.25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  <c r="AD186" s="128"/>
    </row>
    <row r="187" spans="1:30" s="309" customFormat="1" ht="11.25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  <c r="AD187" s="128"/>
    </row>
    <row r="188" spans="1:30" s="309" customFormat="1" ht="11.25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28"/>
    </row>
    <row r="189" spans="1:30" s="309" customFormat="1" ht="11.25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  <c r="AA189" s="128"/>
      <c r="AB189" s="128"/>
      <c r="AC189" s="128"/>
      <c r="AD189" s="128"/>
    </row>
    <row r="190" spans="1:30" s="309" customFormat="1" ht="11.25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  <c r="AA190" s="128"/>
      <c r="AB190" s="128"/>
      <c r="AC190" s="128"/>
      <c r="AD190" s="128"/>
    </row>
    <row r="191" spans="1:30" s="309" customFormat="1" ht="11.25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  <c r="AA191" s="128"/>
      <c r="AB191" s="128"/>
      <c r="AC191" s="128"/>
      <c r="AD191" s="128"/>
    </row>
    <row r="192" spans="1:30" s="309" customFormat="1" ht="11.25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  <c r="AD192" s="128"/>
    </row>
    <row r="193" spans="1:30" s="309" customFormat="1" ht="11.25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  <c r="AC193" s="128"/>
      <c r="AD193" s="128"/>
    </row>
    <row r="194" spans="1:30" s="309" customFormat="1" ht="11.25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  <c r="AD194" s="128"/>
    </row>
    <row r="195" spans="1:30" s="309" customFormat="1" ht="11.2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  <c r="AC195" s="128"/>
      <c r="AD195" s="128"/>
    </row>
    <row r="196" spans="1:30" s="309" customFormat="1" ht="11.25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  <c r="AA196" s="128"/>
      <c r="AB196" s="128"/>
      <c r="AC196" s="128"/>
      <c r="AD196" s="128"/>
    </row>
    <row r="197" spans="1:30" s="309" customFormat="1" ht="11.25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  <c r="AC197" s="128"/>
      <c r="AD197" s="128"/>
    </row>
    <row r="198" spans="1:30" s="309" customFormat="1" ht="11.25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  <c r="AC198" s="128"/>
      <c r="AD198" s="128"/>
    </row>
    <row r="199" spans="1:30" s="309" customFormat="1" ht="11.25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  <c r="AC199" s="128"/>
      <c r="AD199" s="128"/>
    </row>
    <row r="200" spans="1:30" s="309" customFormat="1" ht="11.25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  <c r="AC200" s="128"/>
      <c r="AD200" s="128"/>
    </row>
    <row r="201" spans="1:30" s="309" customFormat="1" ht="11.25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  <c r="AB201" s="128"/>
      <c r="AC201" s="128"/>
      <c r="AD201" s="128"/>
    </row>
    <row r="202" spans="1:30" s="309" customFormat="1" ht="11.25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28"/>
    </row>
    <row r="203" spans="1:30" s="309" customFormat="1" ht="11.25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  <c r="AD203" s="128"/>
    </row>
    <row r="204" spans="1:30" s="309" customFormat="1" ht="11.25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  <c r="AA204" s="128"/>
      <c r="AB204" s="128"/>
      <c r="AC204" s="128"/>
      <c r="AD204" s="128"/>
    </row>
    <row r="205" spans="1:30" s="309" customFormat="1" ht="11.2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  <c r="AC205" s="128"/>
      <c r="AD205" s="128"/>
    </row>
    <row r="206" spans="1:30" s="309" customFormat="1" ht="11.25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  <c r="AC206" s="128"/>
      <c r="AD206" s="128"/>
    </row>
    <row r="207" spans="1:30" s="309" customFormat="1" ht="11.25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8"/>
      <c r="AC207" s="128"/>
      <c r="AD207" s="128"/>
    </row>
    <row r="208" spans="1:30" s="309" customFormat="1" ht="11.25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  <c r="AC208" s="128"/>
      <c r="AD208" s="128"/>
    </row>
  </sheetData>
  <mergeCells count="4">
    <mergeCell ref="C5:P5"/>
    <mergeCell ref="W5:Y5"/>
    <mergeCell ref="Z5:AC5"/>
    <mergeCell ref="R5:V5"/>
  </mergeCells>
  <phoneticPr fontId="33" type="noConversion"/>
  <printOptions horizontalCentered="1"/>
  <pageMargins left="0.39370078740157483" right="0.39370078740157483" top="0.55118110236220474" bottom="0.55118110236220474" header="0.51181102362204722" footer="0.51181102362204722"/>
  <pageSetup paperSize="9" scale="83" pageOrder="overThenDown" orientation="portrait" blackAndWhite="1" r:id="rId1"/>
  <headerFooter alignWithMargins="0"/>
  <colBreaks count="1" manualBreakCount="1">
    <brk id="17" max="41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57"/>
  <sheetViews>
    <sheetView view="pageBreakPreview" zoomScale="85" zoomScaleNormal="100" zoomScaleSheetLayoutView="85" workbookViewId="0">
      <selection activeCell="A2" sqref="A2:L2"/>
    </sheetView>
  </sheetViews>
  <sheetFormatPr defaultColWidth="7" defaultRowHeight="12"/>
  <cols>
    <col min="1" max="1" width="8.85546875" style="126" customWidth="1"/>
    <col min="2" max="2" width="10.42578125" style="126" customWidth="1"/>
    <col min="3" max="11" width="8.7109375" style="126" customWidth="1"/>
    <col min="12" max="12" width="8.85546875" style="126" customWidth="1"/>
    <col min="13" max="16384" width="7" style="308"/>
  </cols>
  <sheetData>
    <row r="1" spans="1:12" s="313" customFormat="1" ht="24.95" customHeight="1">
      <c r="A1" s="313" t="s">
        <v>805</v>
      </c>
    </row>
    <row r="2" spans="1:12" s="123" customFormat="1" ht="24.95" customHeight="1">
      <c r="A2" s="1047" t="s">
        <v>1307</v>
      </c>
      <c r="B2" s="1047"/>
      <c r="C2" s="1047"/>
      <c r="D2" s="1047"/>
      <c r="E2" s="1047"/>
      <c r="F2" s="1047"/>
      <c r="G2" s="1047"/>
      <c r="H2" s="1047"/>
      <c r="I2" s="1047"/>
      <c r="J2" s="1047"/>
      <c r="K2" s="1047"/>
      <c r="L2" s="1047"/>
    </row>
    <row r="3" spans="1:12" ht="23.1" customHeight="1">
      <c r="A3" s="117" t="s">
        <v>569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s="309" customFormat="1" ht="15" customHeight="1">
      <c r="A4" s="128" t="s">
        <v>971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328" t="s">
        <v>970</v>
      </c>
    </row>
    <row r="5" spans="1:12" s="124" customFormat="1" ht="20.100000000000001" customHeight="1">
      <c r="A5" s="365" t="s">
        <v>947</v>
      </c>
      <c r="B5" s="365" t="s">
        <v>949</v>
      </c>
      <c r="C5" s="362" t="s">
        <v>950</v>
      </c>
      <c r="D5" s="780"/>
      <c r="E5" s="780"/>
      <c r="F5" s="780"/>
      <c r="G5" s="781"/>
      <c r="H5" s="91" t="s">
        <v>951</v>
      </c>
      <c r="I5" s="782"/>
      <c r="J5" s="782"/>
      <c r="K5" s="783"/>
      <c r="L5" s="91" t="s">
        <v>523</v>
      </c>
    </row>
    <row r="6" spans="1:12" s="124" customFormat="1" ht="20.100000000000001" customHeight="1">
      <c r="A6" s="221"/>
      <c r="B6" s="367"/>
      <c r="C6" s="367" t="s">
        <v>172</v>
      </c>
      <c r="D6" s="222" t="s">
        <v>394</v>
      </c>
      <c r="E6" s="222" t="s">
        <v>475</v>
      </c>
      <c r="F6" s="222" t="s">
        <v>300</v>
      </c>
      <c r="G6" s="226" t="s">
        <v>361</v>
      </c>
      <c r="H6" s="367" t="s">
        <v>160</v>
      </c>
      <c r="I6" s="222" t="s">
        <v>475</v>
      </c>
      <c r="J6" s="222" t="s">
        <v>300</v>
      </c>
      <c r="K6" s="226" t="s">
        <v>194</v>
      </c>
      <c r="L6" s="81"/>
    </row>
    <row r="7" spans="1:12" s="124" customFormat="1" ht="20.100000000000001" customHeight="1">
      <c r="A7" s="235" t="s">
        <v>948</v>
      </c>
      <c r="B7" s="364" t="s">
        <v>538</v>
      </c>
      <c r="C7" s="364" t="s">
        <v>380</v>
      </c>
      <c r="D7" s="364" t="s">
        <v>605</v>
      </c>
      <c r="E7" s="364" t="s">
        <v>566</v>
      </c>
      <c r="F7" s="364" t="s">
        <v>811</v>
      </c>
      <c r="G7" s="364" t="s">
        <v>381</v>
      </c>
      <c r="H7" s="364" t="s">
        <v>380</v>
      </c>
      <c r="I7" s="364" t="s">
        <v>566</v>
      </c>
      <c r="J7" s="364" t="s">
        <v>656</v>
      </c>
      <c r="K7" s="82" t="s">
        <v>356</v>
      </c>
      <c r="L7" s="363" t="s">
        <v>319</v>
      </c>
    </row>
    <row r="8" spans="1:12" s="246" customFormat="1" ht="68.25" customHeight="1">
      <c r="A8" s="476">
        <v>2016</v>
      </c>
      <c r="B8" s="600">
        <v>1066975</v>
      </c>
      <c r="C8" s="245">
        <v>716829</v>
      </c>
      <c r="D8" s="245">
        <v>117705</v>
      </c>
      <c r="E8" s="245">
        <v>598908</v>
      </c>
      <c r="F8" s="245" t="s">
        <v>960</v>
      </c>
      <c r="G8" s="245">
        <v>216</v>
      </c>
      <c r="H8" s="245">
        <v>350146</v>
      </c>
      <c r="I8" s="245">
        <v>316978</v>
      </c>
      <c r="J8" s="245">
        <v>231</v>
      </c>
      <c r="K8" s="245">
        <v>32937</v>
      </c>
      <c r="L8" s="251">
        <v>2016</v>
      </c>
    </row>
    <row r="9" spans="1:12" s="246" customFormat="1" ht="68.25" customHeight="1">
      <c r="A9" s="73">
        <v>2017</v>
      </c>
      <c r="B9" s="600">
        <v>1074891</v>
      </c>
      <c r="C9" s="245">
        <v>724515</v>
      </c>
      <c r="D9" s="245">
        <v>121579</v>
      </c>
      <c r="E9" s="245">
        <v>602725</v>
      </c>
      <c r="F9" s="245" t="s">
        <v>996</v>
      </c>
      <c r="G9" s="245">
        <v>211</v>
      </c>
      <c r="H9" s="245">
        <v>350376</v>
      </c>
      <c r="I9" s="245">
        <v>318233</v>
      </c>
      <c r="J9" s="245">
        <v>246</v>
      </c>
      <c r="K9" s="245">
        <v>31897</v>
      </c>
      <c r="L9" s="253">
        <v>2017</v>
      </c>
    </row>
    <row r="10" spans="1:12" s="258" customFormat="1" ht="68.25" customHeight="1">
      <c r="A10" s="784">
        <v>2018</v>
      </c>
      <c r="B10" s="785">
        <v>1088924</v>
      </c>
      <c r="C10" s="786">
        <v>735407</v>
      </c>
      <c r="D10" s="786">
        <v>125119</v>
      </c>
      <c r="E10" s="786">
        <v>610079</v>
      </c>
      <c r="F10" s="245" t="s">
        <v>996</v>
      </c>
      <c r="G10" s="786">
        <v>209</v>
      </c>
      <c r="H10" s="786">
        <v>353517</v>
      </c>
      <c r="I10" s="786">
        <v>322878</v>
      </c>
      <c r="J10" s="786">
        <v>261</v>
      </c>
      <c r="K10" s="786">
        <v>30378</v>
      </c>
      <c r="L10" s="253">
        <v>2018</v>
      </c>
    </row>
    <row r="11" spans="1:12" s="258" customFormat="1" ht="68.25" customHeight="1">
      <c r="A11" s="784">
        <v>2019</v>
      </c>
      <c r="B11" s="785">
        <v>1102200</v>
      </c>
      <c r="C11" s="786">
        <v>744995</v>
      </c>
      <c r="D11" s="786">
        <v>128873</v>
      </c>
      <c r="E11" s="786">
        <v>615897</v>
      </c>
      <c r="F11" s="245" t="s">
        <v>996</v>
      </c>
      <c r="G11" s="786">
        <v>225</v>
      </c>
      <c r="H11" s="786">
        <v>357205</v>
      </c>
      <c r="I11" s="786">
        <v>328651</v>
      </c>
      <c r="J11" s="786">
        <v>291</v>
      </c>
      <c r="K11" s="786">
        <v>28263</v>
      </c>
      <c r="L11" s="253">
        <v>2019</v>
      </c>
    </row>
    <row r="12" spans="1:12" s="258" customFormat="1" ht="68.25" customHeight="1">
      <c r="A12" s="252">
        <v>2020</v>
      </c>
      <c r="B12" s="787">
        <v>1111929</v>
      </c>
      <c r="C12" s="242">
        <v>749916</v>
      </c>
      <c r="D12" s="242">
        <v>131888</v>
      </c>
      <c r="E12" s="242">
        <v>617775</v>
      </c>
      <c r="F12" s="245" t="s">
        <v>996</v>
      </c>
      <c r="G12" s="242">
        <v>253</v>
      </c>
      <c r="H12" s="242">
        <v>362013</v>
      </c>
      <c r="I12" s="242">
        <v>335005</v>
      </c>
      <c r="J12" s="242">
        <v>287</v>
      </c>
      <c r="K12" s="242">
        <v>26721</v>
      </c>
      <c r="L12" s="253">
        <v>2020</v>
      </c>
    </row>
    <row r="13" spans="1:12" s="258" customFormat="1" ht="68.25" customHeight="1">
      <c r="A13" s="878">
        <f>A12+1</f>
        <v>2021</v>
      </c>
      <c r="B13" s="931">
        <f>SUM(B14:B15)</f>
        <v>1127583</v>
      </c>
      <c r="C13" s="931">
        <f t="shared" ref="C13:K13" si="0">SUM(C14:C15)</f>
        <v>757237</v>
      </c>
      <c r="D13" s="931">
        <f t="shared" si="0"/>
        <v>134513</v>
      </c>
      <c r="E13" s="931">
        <f t="shared" si="0"/>
        <v>622455</v>
      </c>
      <c r="F13" s="584" t="s">
        <v>996</v>
      </c>
      <c r="G13" s="931">
        <f t="shared" si="0"/>
        <v>269</v>
      </c>
      <c r="H13" s="931">
        <f t="shared" si="0"/>
        <v>370346</v>
      </c>
      <c r="I13" s="931">
        <f t="shared" si="0"/>
        <v>345128</v>
      </c>
      <c r="J13" s="931">
        <f t="shared" si="0"/>
        <v>300</v>
      </c>
      <c r="K13" s="931">
        <f t="shared" si="0"/>
        <v>24918</v>
      </c>
      <c r="L13" s="879">
        <f>L12+1</f>
        <v>2021</v>
      </c>
    </row>
    <row r="14" spans="1:12" s="246" customFormat="1" ht="69.75" customHeight="1">
      <c r="A14" s="496" t="s">
        <v>256</v>
      </c>
      <c r="B14" s="800">
        <f>SUM(C14,H14)</f>
        <v>679240</v>
      </c>
      <c r="C14" s="800">
        <f>SUM(D14:G14)</f>
        <v>565035</v>
      </c>
      <c r="D14" s="800">
        <v>130638</v>
      </c>
      <c r="E14" s="800">
        <v>434146</v>
      </c>
      <c r="F14" s="245" t="s">
        <v>996</v>
      </c>
      <c r="G14" s="800">
        <v>251</v>
      </c>
      <c r="H14" s="800">
        <f>SUM(I14:K14)</f>
        <v>114205</v>
      </c>
      <c r="I14" s="800">
        <v>95020</v>
      </c>
      <c r="J14" s="800">
        <v>297</v>
      </c>
      <c r="K14" s="800">
        <v>18888</v>
      </c>
      <c r="L14" s="805" t="s">
        <v>527</v>
      </c>
    </row>
    <row r="15" spans="1:12" s="246" customFormat="1" ht="69.75" customHeight="1">
      <c r="A15" s="496" t="s">
        <v>157</v>
      </c>
      <c r="B15" s="800">
        <f>SUM(C15,H15)</f>
        <v>448343</v>
      </c>
      <c r="C15" s="800">
        <f>SUM(D15:G15)</f>
        <v>192202</v>
      </c>
      <c r="D15" s="800">
        <v>3875</v>
      </c>
      <c r="E15" s="800">
        <v>188309</v>
      </c>
      <c r="F15" s="245" t="s">
        <v>996</v>
      </c>
      <c r="G15" s="800">
        <v>18</v>
      </c>
      <c r="H15" s="800">
        <f>SUM(I15:K15)</f>
        <v>256141</v>
      </c>
      <c r="I15" s="800">
        <v>250108</v>
      </c>
      <c r="J15" s="800">
        <v>3</v>
      </c>
      <c r="K15" s="800">
        <v>6030</v>
      </c>
      <c r="L15" s="805" t="s">
        <v>519</v>
      </c>
    </row>
    <row r="16" spans="1:12" s="124" customFormat="1" ht="30" customHeight="1">
      <c r="A16" s="788"/>
      <c r="B16" s="8"/>
      <c r="C16" s="8"/>
      <c r="D16" s="789"/>
      <c r="E16" s="789"/>
      <c r="F16" s="789"/>
      <c r="G16" s="789"/>
      <c r="H16" s="8"/>
      <c r="I16" s="789"/>
      <c r="J16" s="789"/>
      <c r="K16" s="789"/>
      <c r="L16" s="790"/>
    </row>
    <row r="17" spans="1:12" s="125" customFormat="1" ht="15" customHeight="1">
      <c r="A17" s="131" t="s">
        <v>966</v>
      </c>
      <c r="B17" s="132"/>
      <c r="C17" s="132"/>
      <c r="D17" s="132"/>
      <c r="E17" s="132"/>
      <c r="F17" s="132"/>
      <c r="H17" s="133"/>
      <c r="I17" s="133"/>
      <c r="J17" s="133"/>
      <c r="K17" s="133"/>
      <c r="L17" s="133" t="s">
        <v>967</v>
      </c>
    </row>
    <row r="18" spans="1:12" ht="12.75">
      <c r="A18" s="130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34"/>
    </row>
    <row r="19" spans="1:12">
      <c r="A19" s="135"/>
      <c r="B19" s="136"/>
      <c r="C19" s="136"/>
      <c r="D19" s="136"/>
      <c r="E19" s="136"/>
      <c r="F19" s="136"/>
      <c r="G19" s="136"/>
      <c r="H19" s="136"/>
      <c r="I19" s="136"/>
      <c r="J19" s="136"/>
      <c r="K19" s="136"/>
    </row>
    <row r="20" spans="1:12">
      <c r="A20" s="130"/>
    </row>
    <row r="21" spans="1:12">
      <c r="A21" s="130"/>
    </row>
    <row r="22" spans="1:12">
      <c r="A22" s="135"/>
    </row>
    <row r="23" spans="1:12">
      <c r="A23" s="130"/>
    </row>
    <row r="24" spans="1:12">
      <c r="A24" s="130"/>
    </row>
    <row r="25" spans="1:12">
      <c r="A25" s="135"/>
    </row>
    <row r="26" spans="1:12">
      <c r="A26" s="130"/>
    </row>
    <row r="27" spans="1:12">
      <c r="A27" s="130"/>
    </row>
    <row r="28" spans="1:12">
      <c r="A28" s="135"/>
    </row>
    <row r="29" spans="1:12">
      <c r="A29" s="130"/>
    </row>
    <row r="30" spans="1:12">
      <c r="A30" s="130"/>
    </row>
    <row r="31" spans="1:12">
      <c r="A31" s="135"/>
    </row>
    <row r="32" spans="1:12">
      <c r="A32" s="130"/>
    </row>
    <row r="33" spans="1:1">
      <c r="A33" s="130"/>
    </row>
    <row r="34" spans="1:1">
      <c r="A34" s="135"/>
    </row>
    <row r="35" spans="1:1">
      <c r="A35" s="130"/>
    </row>
    <row r="36" spans="1:1">
      <c r="A36" s="130"/>
    </row>
    <row r="37" spans="1:1">
      <c r="A37" s="135"/>
    </row>
    <row r="38" spans="1:1">
      <c r="A38" s="130"/>
    </row>
    <row r="39" spans="1:1">
      <c r="A39" s="130"/>
    </row>
    <row r="40" spans="1:1">
      <c r="A40" s="135"/>
    </row>
    <row r="41" spans="1:1">
      <c r="A41" s="130"/>
    </row>
    <row r="42" spans="1:1">
      <c r="A42" s="130"/>
    </row>
    <row r="43" spans="1:1">
      <c r="A43" s="135"/>
    </row>
    <row r="44" spans="1:1">
      <c r="A44" s="130"/>
    </row>
    <row r="45" spans="1:1">
      <c r="A45" s="130"/>
    </row>
    <row r="46" spans="1:1">
      <c r="A46" s="135"/>
    </row>
    <row r="47" spans="1:1">
      <c r="A47" s="130"/>
    </row>
    <row r="48" spans="1:1">
      <c r="A48" s="130"/>
    </row>
    <row r="49" spans="1:1">
      <c r="A49" s="135"/>
    </row>
    <row r="50" spans="1:1">
      <c r="A50" s="130"/>
    </row>
    <row r="51" spans="1:1">
      <c r="A51" s="130"/>
    </row>
    <row r="52" spans="1:1">
      <c r="A52" s="135"/>
    </row>
    <row r="53" spans="1:1">
      <c r="A53" s="130"/>
    </row>
    <row r="54" spans="1:1">
      <c r="A54" s="130"/>
    </row>
    <row r="55" spans="1:1">
      <c r="A55" s="135"/>
    </row>
    <row r="56" spans="1:1">
      <c r="A56" s="130"/>
    </row>
    <row r="57" spans="1:1">
      <c r="A57" s="130"/>
    </row>
  </sheetData>
  <mergeCells count="1">
    <mergeCell ref="A2:L2"/>
  </mergeCells>
  <phoneticPr fontId="33" type="noConversion"/>
  <printOptions horizontalCentered="1"/>
  <pageMargins left="0.39347222447395325" right="0.39347222447395325" top="0.55097222328186035" bottom="0.55097222328186035" header="0.51152777671813965" footer="0.51152777671813965"/>
  <pageSetup paperSize="9" scale="99" pageOrder="overThenDown" orientation="portrait" blackAndWhite="1" r:id="rId1"/>
  <headerFooter alignWithMargins="0"/>
  <rowBreaks count="1" manualBreakCount="1">
    <brk id="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view="pageBreakPreview" zoomScale="85" zoomScaleNormal="100" zoomScaleSheetLayoutView="85" workbookViewId="0">
      <selection activeCell="A2" sqref="A2"/>
    </sheetView>
  </sheetViews>
  <sheetFormatPr defaultRowHeight="12"/>
  <cols>
    <col min="1" max="1" width="15.7109375" style="77" customWidth="1"/>
    <col min="2" max="2" width="8.140625" style="77" customWidth="1"/>
    <col min="3" max="3" width="3.7109375" style="38" customWidth="1"/>
    <col min="4" max="4" width="7.5703125" style="77" customWidth="1"/>
    <col min="5" max="5" width="3.7109375" style="38" customWidth="1"/>
    <col min="6" max="6" width="12.7109375" style="77" customWidth="1"/>
    <col min="7" max="7" width="3.7109375" style="38" customWidth="1"/>
    <col min="8" max="8" width="9.7109375" style="38" customWidth="1"/>
    <col min="9" max="9" width="11.42578125" style="77" customWidth="1"/>
    <col min="10" max="10" width="9.7109375" style="77" customWidth="1"/>
    <col min="11" max="11" width="20.42578125" style="77" customWidth="1"/>
    <col min="12" max="16384" width="9.140625" style="77"/>
  </cols>
  <sheetData>
    <row r="1" spans="1:16" s="313" customFormat="1" ht="24.95" customHeight="1">
      <c r="B1" s="104"/>
      <c r="C1" s="105"/>
      <c r="K1" s="601" t="s">
        <v>797</v>
      </c>
    </row>
    <row r="2" spans="1:16" s="102" customFormat="1" ht="24.95" customHeight="1">
      <c r="A2" s="101" t="s">
        <v>795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</row>
    <row r="3" spans="1:16" s="126" customFormat="1" ht="23.1" customHeight="1">
      <c r="A3" s="117" t="s">
        <v>19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</row>
    <row r="4" spans="1:16" s="350" customFormat="1" ht="15" customHeight="1" thickBot="1">
      <c r="A4" s="350" t="s">
        <v>961</v>
      </c>
      <c r="C4" s="30"/>
      <c r="E4" s="30"/>
      <c r="G4" s="30"/>
      <c r="H4" s="30"/>
      <c r="K4" s="912" t="s">
        <v>962</v>
      </c>
    </row>
    <row r="5" spans="1:16" s="243" customFormat="1" ht="15" customHeight="1">
      <c r="A5" s="909" t="s">
        <v>421</v>
      </c>
      <c r="B5" s="209" t="s">
        <v>816</v>
      </c>
      <c r="C5" s="210"/>
      <c r="D5" s="209" t="s">
        <v>817</v>
      </c>
      <c r="E5" s="210"/>
      <c r="F5" s="209" t="s">
        <v>818</v>
      </c>
      <c r="G5" s="210"/>
      <c r="H5" s="211"/>
      <c r="I5" s="212" t="s">
        <v>1009</v>
      </c>
      <c r="J5" s="209" t="s">
        <v>1010</v>
      </c>
      <c r="K5" s="914" t="s">
        <v>523</v>
      </c>
    </row>
    <row r="6" spans="1:16" s="243" customFormat="1" ht="15" customHeight="1">
      <c r="A6" s="208"/>
      <c r="B6" s="213"/>
      <c r="C6" s="214"/>
      <c r="D6" s="215"/>
      <c r="E6" s="215"/>
      <c r="F6" s="989" t="s">
        <v>675</v>
      </c>
      <c r="G6" s="990"/>
      <c r="H6" s="991"/>
      <c r="I6" s="216" t="s">
        <v>819</v>
      </c>
      <c r="J6" s="217"/>
      <c r="K6" s="992"/>
    </row>
    <row r="7" spans="1:16" s="243" customFormat="1" ht="15" customHeight="1">
      <c r="A7" s="208"/>
      <c r="B7" s="152"/>
      <c r="C7" s="32"/>
      <c r="E7" s="32"/>
      <c r="F7" s="33" t="s">
        <v>20</v>
      </c>
      <c r="G7" s="34"/>
      <c r="H7" s="218" t="s">
        <v>183</v>
      </c>
      <c r="I7" s="216" t="s">
        <v>452</v>
      </c>
      <c r="J7" s="33" t="s">
        <v>588</v>
      </c>
      <c r="K7" s="992"/>
    </row>
    <row r="8" spans="1:16" s="243" customFormat="1" ht="15" customHeight="1">
      <c r="A8" s="910" t="s">
        <v>379</v>
      </c>
      <c r="B8" s="99" t="s">
        <v>538</v>
      </c>
      <c r="C8" s="106"/>
      <c r="D8" s="99" t="s">
        <v>647</v>
      </c>
      <c r="E8" s="106"/>
      <c r="F8" s="99" t="s">
        <v>27</v>
      </c>
      <c r="G8" s="106"/>
      <c r="H8" s="99" t="s">
        <v>55</v>
      </c>
      <c r="I8" s="107" t="s">
        <v>536</v>
      </c>
      <c r="J8" s="99" t="s">
        <v>591</v>
      </c>
      <c r="K8" s="913" t="s">
        <v>627</v>
      </c>
    </row>
    <row r="9" spans="1:16" s="249" customFormat="1" ht="21" customHeight="1">
      <c r="A9" s="260">
        <v>2016</v>
      </c>
      <c r="B9" s="281">
        <v>21122</v>
      </c>
      <c r="C9" s="316">
        <v>6</v>
      </c>
      <c r="D9" s="318">
        <v>1202</v>
      </c>
      <c r="E9" s="316">
        <v>3</v>
      </c>
      <c r="F9" s="35">
        <v>3197</v>
      </c>
      <c r="G9" s="316">
        <v>3</v>
      </c>
      <c r="H9" s="35">
        <v>2285</v>
      </c>
      <c r="I9" s="35">
        <v>12209</v>
      </c>
      <c r="J9" s="319">
        <v>4514</v>
      </c>
      <c r="K9" s="260">
        <v>2016</v>
      </c>
      <c r="M9" s="204"/>
    </row>
    <row r="10" spans="1:16" s="249" customFormat="1" ht="21" customHeight="1">
      <c r="A10" s="260">
        <v>2017</v>
      </c>
      <c r="B10" s="281">
        <v>21750</v>
      </c>
      <c r="C10" s="316">
        <v>5</v>
      </c>
      <c r="D10" s="318">
        <v>1264</v>
      </c>
      <c r="E10" s="316">
        <v>3</v>
      </c>
      <c r="F10" s="318">
        <v>3476</v>
      </c>
      <c r="G10" s="316">
        <v>2</v>
      </c>
      <c r="H10" s="318">
        <v>2542</v>
      </c>
      <c r="I10" s="318">
        <v>12355</v>
      </c>
      <c r="J10" s="319">
        <v>4655</v>
      </c>
      <c r="K10" s="260">
        <v>2017</v>
      </c>
      <c r="M10" s="204"/>
    </row>
    <row r="11" spans="1:16" s="249" customFormat="1" ht="21" customHeight="1">
      <c r="A11" s="260">
        <v>2018</v>
      </c>
      <c r="B11" s="281">
        <v>22666</v>
      </c>
      <c r="C11" s="316">
        <v>6</v>
      </c>
      <c r="D11" s="318">
        <v>1304</v>
      </c>
      <c r="E11" s="316">
        <v>3</v>
      </c>
      <c r="F11" s="318">
        <v>3808</v>
      </c>
      <c r="G11" s="316">
        <v>3</v>
      </c>
      <c r="H11" s="318">
        <v>2863</v>
      </c>
      <c r="I11" s="318">
        <v>12837</v>
      </c>
      <c r="J11" s="319">
        <v>4717</v>
      </c>
      <c r="K11" s="260">
        <v>2018</v>
      </c>
      <c r="M11" s="204"/>
    </row>
    <row r="12" spans="1:16" s="249" customFormat="1" ht="21" customHeight="1">
      <c r="A12" s="260">
        <v>2019</v>
      </c>
      <c r="B12" s="281">
        <v>23781</v>
      </c>
      <c r="C12" s="316">
        <v>6</v>
      </c>
      <c r="D12" s="318">
        <v>1353</v>
      </c>
      <c r="E12" s="316">
        <v>3</v>
      </c>
      <c r="F12" s="318">
        <v>4282</v>
      </c>
      <c r="G12" s="316">
        <v>3</v>
      </c>
      <c r="H12" s="318">
        <v>3280</v>
      </c>
      <c r="I12" s="318">
        <v>13296</v>
      </c>
      <c r="J12" s="319">
        <v>4850</v>
      </c>
      <c r="K12" s="260">
        <v>2019</v>
      </c>
      <c r="M12" s="204"/>
    </row>
    <row r="13" spans="1:16" s="249" customFormat="1" ht="21" customHeight="1">
      <c r="A13" s="260">
        <v>2020</v>
      </c>
      <c r="B13" s="281">
        <v>25094</v>
      </c>
      <c r="C13" s="316">
        <v>8</v>
      </c>
      <c r="D13" s="318">
        <v>1390</v>
      </c>
      <c r="E13" s="316">
        <v>3</v>
      </c>
      <c r="F13" s="318">
        <v>4854</v>
      </c>
      <c r="G13" s="316">
        <v>5</v>
      </c>
      <c r="H13" s="318">
        <v>3809</v>
      </c>
      <c r="I13" s="318">
        <v>13812</v>
      </c>
      <c r="J13" s="319">
        <v>5038</v>
      </c>
      <c r="K13" s="260">
        <v>2020</v>
      </c>
      <c r="M13" s="204"/>
    </row>
    <row r="14" spans="1:16" s="247" customFormat="1" ht="30.75" customHeight="1">
      <c r="A14" s="95">
        <f>A13+1</f>
        <v>2021</v>
      </c>
      <c r="B14" s="814">
        <f t="shared" ref="B14:J14" si="0">SUM(B15:B21,B32:B36)</f>
        <v>26015</v>
      </c>
      <c r="C14" s="57">
        <f t="shared" si="0"/>
        <v>6</v>
      </c>
      <c r="D14" s="815">
        <f t="shared" si="0"/>
        <v>1435</v>
      </c>
      <c r="E14" s="57">
        <f t="shared" si="0"/>
        <v>3</v>
      </c>
      <c r="F14" s="815">
        <f t="shared" si="0"/>
        <v>5311</v>
      </c>
      <c r="G14" s="57">
        <f t="shared" si="0"/>
        <v>3</v>
      </c>
      <c r="H14" s="815">
        <f t="shared" si="0"/>
        <v>4244</v>
      </c>
      <c r="I14" s="815">
        <f t="shared" si="0"/>
        <v>14130</v>
      </c>
      <c r="J14" s="815">
        <f t="shared" si="0"/>
        <v>5139</v>
      </c>
      <c r="K14" s="83">
        <f>$A$14</f>
        <v>2021</v>
      </c>
      <c r="M14" s="204"/>
    </row>
    <row r="15" spans="1:16" s="244" customFormat="1" ht="21" customHeight="1">
      <c r="A15" s="219" t="s">
        <v>288</v>
      </c>
      <c r="B15" s="923">
        <f t="shared" ref="B15:B20" si="1">D15+F15+I15+J15</f>
        <v>23</v>
      </c>
      <c r="C15" s="316">
        <f t="shared" ref="C15:C35" si="2">E15+G15</f>
        <v>0</v>
      </c>
      <c r="D15" s="378">
        <v>1</v>
      </c>
      <c r="E15" s="316"/>
      <c r="F15" s="378"/>
      <c r="G15" s="316"/>
      <c r="H15" s="378"/>
      <c r="I15" s="378">
        <v>22</v>
      </c>
      <c r="J15" s="379"/>
      <c r="K15" s="96" t="s">
        <v>813</v>
      </c>
    </row>
    <row r="16" spans="1:16" s="349" customFormat="1" ht="21" customHeight="1">
      <c r="A16" s="219" t="s">
        <v>141</v>
      </c>
      <c r="B16" s="923">
        <f t="shared" si="1"/>
        <v>42</v>
      </c>
      <c r="C16" s="316">
        <f t="shared" si="2"/>
        <v>0</v>
      </c>
      <c r="D16" s="378">
        <v>12</v>
      </c>
      <c r="E16" s="316"/>
      <c r="F16" s="378">
        <v>10</v>
      </c>
      <c r="G16" s="316"/>
      <c r="H16" s="378"/>
      <c r="I16" s="378">
        <v>20</v>
      </c>
      <c r="J16" s="379"/>
      <c r="K16" s="250" t="s">
        <v>628</v>
      </c>
      <c r="N16" s="149"/>
      <c r="P16" s="149"/>
    </row>
    <row r="17" spans="1:17" s="349" customFormat="1" ht="21" customHeight="1">
      <c r="A17" s="219" t="s">
        <v>279</v>
      </c>
      <c r="B17" s="923">
        <f t="shared" si="1"/>
        <v>4451</v>
      </c>
      <c r="C17" s="316">
        <f t="shared" si="2"/>
        <v>1</v>
      </c>
      <c r="D17" s="378">
        <v>207</v>
      </c>
      <c r="E17" s="316">
        <v>1</v>
      </c>
      <c r="F17" s="378">
        <v>4244</v>
      </c>
      <c r="G17" s="316"/>
      <c r="H17" s="378">
        <v>4244</v>
      </c>
      <c r="I17" s="378"/>
      <c r="J17" s="379"/>
      <c r="K17" s="250" t="s">
        <v>585</v>
      </c>
      <c r="P17" s="149"/>
    </row>
    <row r="18" spans="1:17" s="349" customFormat="1" ht="21" customHeight="1">
      <c r="A18" s="219" t="s">
        <v>460</v>
      </c>
      <c r="B18" s="923">
        <f t="shared" si="1"/>
        <v>3</v>
      </c>
      <c r="C18" s="316">
        <f t="shared" si="2"/>
        <v>3</v>
      </c>
      <c r="D18" s="378">
        <v>2</v>
      </c>
      <c r="E18" s="316">
        <v>2</v>
      </c>
      <c r="F18" s="378">
        <v>1</v>
      </c>
      <c r="G18" s="316">
        <v>1</v>
      </c>
      <c r="H18" s="378"/>
      <c r="I18" s="378"/>
      <c r="J18" s="379"/>
      <c r="K18" s="97" t="s">
        <v>1019</v>
      </c>
    </row>
    <row r="19" spans="1:17" s="349" customFormat="1" ht="21" customHeight="1">
      <c r="A19" s="219" t="s">
        <v>131</v>
      </c>
      <c r="B19" s="923">
        <f t="shared" si="1"/>
        <v>69</v>
      </c>
      <c r="C19" s="316">
        <f t="shared" si="2"/>
        <v>0</v>
      </c>
      <c r="D19" s="378"/>
      <c r="E19" s="316"/>
      <c r="F19" s="378">
        <v>69</v>
      </c>
      <c r="G19" s="316"/>
      <c r="H19" s="378"/>
      <c r="I19" s="378"/>
      <c r="J19" s="379"/>
      <c r="K19" s="161" t="s">
        <v>539</v>
      </c>
    </row>
    <row r="20" spans="1:17" s="349" customFormat="1" ht="21" customHeight="1">
      <c r="A20" s="219" t="s">
        <v>118</v>
      </c>
      <c r="B20" s="923">
        <f t="shared" si="1"/>
        <v>0</v>
      </c>
      <c r="C20" s="316">
        <f t="shared" si="2"/>
        <v>0</v>
      </c>
      <c r="D20" s="35"/>
      <c r="E20" s="316"/>
      <c r="F20" s="378"/>
      <c r="G20" s="316"/>
      <c r="H20" s="378"/>
      <c r="I20" s="35"/>
      <c r="J20" s="379"/>
      <c r="K20" s="924" t="s">
        <v>77</v>
      </c>
      <c r="Q20" s="149"/>
    </row>
    <row r="21" spans="1:17" s="244" customFormat="1" ht="21" customHeight="1">
      <c r="A21" s="219" t="s">
        <v>144</v>
      </c>
      <c r="B21" s="923">
        <f>SUM(B22:B31)</f>
        <v>20363</v>
      </c>
      <c r="C21" s="316">
        <f t="shared" si="2"/>
        <v>0</v>
      </c>
      <c r="D21" s="378">
        <f>SUM(D23:D31)</f>
        <v>1208</v>
      </c>
      <c r="E21" s="378">
        <f>SUM(E23:E31)</f>
        <v>0</v>
      </c>
      <c r="F21" s="378">
        <f>SUM(F22:F31)</f>
        <v>691</v>
      </c>
      <c r="G21" s="378">
        <f>SUM(G23:G31)</f>
        <v>0</v>
      </c>
      <c r="H21" s="378">
        <f>SUM(H23:H31)</f>
        <v>0</v>
      </c>
      <c r="I21" s="378">
        <f>SUM(I23:I31)</f>
        <v>13325</v>
      </c>
      <c r="J21" s="379">
        <f>SUM(J22:J31)</f>
        <v>5139</v>
      </c>
      <c r="K21" s="250" t="s">
        <v>566</v>
      </c>
    </row>
    <row r="22" spans="1:17" s="244" customFormat="1" ht="15.95" customHeight="1">
      <c r="A22" s="220" t="s">
        <v>820</v>
      </c>
      <c r="B22" s="923">
        <f t="shared" ref="B22:B35" si="3">D22+F22+I22+J22</f>
        <v>1</v>
      </c>
      <c r="C22" s="316">
        <f t="shared" si="2"/>
        <v>0</v>
      </c>
      <c r="D22" s="970">
        <v>0</v>
      </c>
      <c r="E22" s="971"/>
      <c r="F22" s="970">
        <v>1</v>
      </c>
      <c r="G22" s="316"/>
      <c r="H22" s="378"/>
      <c r="I22" s="378"/>
      <c r="J22" s="379"/>
      <c r="K22" s="250" t="s">
        <v>101</v>
      </c>
      <c r="M22" s="263"/>
      <c r="Q22" s="151"/>
    </row>
    <row r="23" spans="1:17" s="244" customFormat="1" ht="15.95" customHeight="1">
      <c r="A23" s="220" t="s">
        <v>821</v>
      </c>
      <c r="B23" s="923">
        <f t="shared" si="3"/>
        <v>2</v>
      </c>
      <c r="C23" s="316">
        <f t="shared" si="2"/>
        <v>0</v>
      </c>
      <c r="D23" s="970">
        <v>1</v>
      </c>
      <c r="E23" s="971"/>
      <c r="F23" s="970">
        <v>1</v>
      </c>
      <c r="G23" s="316"/>
      <c r="H23" s="378"/>
      <c r="I23" s="378"/>
      <c r="J23" s="379"/>
      <c r="K23" s="250" t="s">
        <v>52</v>
      </c>
    </row>
    <row r="24" spans="1:17" s="244" customFormat="1" ht="15.95" customHeight="1">
      <c r="A24" s="220" t="s">
        <v>822</v>
      </c>
      <c r="B24" s="923">
        <f t="shared" si="3"/>
        <v>20</v>
      </c>
      <c r="C24" s="316">
        <f t="shared" si="2"/>
        <v>0</v>
      </c>
      <c r="D24" s="970">
        <v>11</v>
      </c>
      <c r="E24" s="971"/>
      <c r="F24" s="970">
        <v>4</v>
      </c>
      <c r="G24" s="316"/>
      <c r="H24" s="378"/>
      <c r="I24" s="35">
        <v>5</v>
      </c>
      <c r="J24" s="379"/>
      <c r="K24" s="250" t="s">
        <v>64</v>
      </c>
    </row>
    <row r="25" spans="1:17" s="244" customFormat="1" ht="15.95" customHeight="1">
      <c r="A25" s="220" t="s">
        <v>823</v>
      </c>
      <c r="B25" s="923">
        <f t="shared" si="3"/>
        <v>214</v>
      </c>
      <c r="C25" s="316">
        <f t="shared" si="2"/>
        <v>0</v>
      </c>
      <c r="D25" s="970">
        <v>53</v>
      </c>
      <c r="E25" s="971"/>
      <c r="F25" s="970">
        <v>32</v>
      </c>
      <c r="G25" s="316"/>
      <c r="H25" s="378"/>
      <c r="I25" s="925">
        <v>117</v>
      </c>
      <c r="J25" s="379">
        <v>12</v>
      </c>
      <c r="K25" s="250" t="s">
        <v>83</v>
      </c>
    </row>
    <row r="26" spans="1:17" s="244" customFormat="1" ht="15.95" customHeight="1">
      <c r="A26" s="220" t="s">
        <v>824</v>
      </c>
      <c r="B26" s="923">
        <f t="shared" si="3"/>
        <v>1238</v>
      </c>
      <c r="C26" s="316">
        <f t="shared" si="2"/>
        <v>0</v>
      </c>
      <c r="D26" s="970">
        <v>240</v>
      </c>
      <c r="E26" s="971"/>
      <c r="F26" s="970">
        <v>97</v>
      </c>
      <c r="G26" s="316"/>
      <c r="H26" s="378"/>
      <c r="I26" s="925">
        <v>616</v>
      </c>
      <c r="J26" s="379">
        <v>285</v>
      </c>
      <c r="K26" s="250" t="s">
        <v>60</v>
      </c>
    </row>
    <row r="27" spans="1:17" s="244" customFormat="1" ht="15.95" customHeight="1">
      <c r="A27" s="220" t="s">
        <v>825</v>
      </c>
      <c r="B27" s="923">
        <f t="shared" si="3"/>
        <v>5027</v>
      </c>
      <c r="C27" s="316">
        <f t="shared" si="2"/>
        <v>0</v>
      </c>
      <c r="D27" s="972">
        <v>455</v>
      </c>
      <c r="E27" s="971"/>
      <c r="F27" s="970">
        <v>193</v>
      </c>
      <c r="G27" s="316"/>
      <c r="H27" s="378"/>
      <c r="I27" s="925">
        <v>3147</v>
      </c>
      <c r="J27" s="379">
        <v>1232</v>
      </c>
      <c r="K27" s="250" t="s">
        <v>82</v>
      </c>
    </row>
    <row r="28" spans="1:17" s="349" customFormat="1" ht="15.95" customHeight="1">
      <c r="A28" s="220" t="s">
        <v>826</v>
      </c>
      <c r="B28" s="923">
        <f t="shared" si="3"/>
        <v>5663</v>
      </c>
      <c r="C28" s="316">
        <f t="shared" si="2"/>
        <v>0</v>
      </c>
      <c r="D28" s="970">
        <v>413</v>
      </c>
      <c r="E28" s="971"/>
      <c r="F28" s="970">
        <v>275</v>
      </c>
      <c r="G28" s="316"/>
      <c r="H28" s="378"/>
      <c r="I28" s="925">
        <v>3797</v>
      </c>
      <c r="J28" s="379">
        <v>1178</v>
      </c>
      <c r="K28" s="250" t="s">
        <v>87</v>
      </c>
    </row>
    <row r="29" spans="1:17" s="349" customFormat="1" ht="15.95" customHeight="1">
      <c r="A29" s="220" t="s">
        <v>827</v>
      </c>
      <c r="B29" s="923">
        <f t="shared" si="3"/>
        <v>4485</v>
      </c>
      <c r="C29" s="316">
        <f t="shared" si="2"/>
        <v>0</v>
      </c>
      <c r="D29" s="970">
        <v>21</v>
      </c>
      <c r="E29" s="971"/>
      <c r="F29" s="970">
        <v>61</v>
      </c>
      <c r="G29" s="316"/>
      <c r="H29" s="378"/>
      <c r="I29" s="925">
        <v>3267</v>
      </c>
      <c r="J29" s="379">
        <v>1136</v>
      </c>
      <c r="K29" s="250" t="s">
        <v>81</v>
      </c>
    </row>
    <row r="30" spans="1:17" s="244" customFormat="1" ht="15.95" customHeight="1">
      <c r="A30" s="220" t="s">
        <v>828</v>
      </c>
      <c r="B30" s="923">
        <f t="shared" si="3"/>
        <v>3675</v>
      </c>
      <c r="C30" s="316">
        <f t="shared" si="2"/>
        <v>0</v>
      </c>
      <c r="D30" s="970">
        <v>4</v>
      </c>
      <c r="E30" s="971"/>
      <c r="F30" s="970">
        <v>21</v>
      </c>
      <c r="G30" s="316"/>
      <c r="H30" s="378"/>
      <c r="I30" s="925">
        <v>2354</v>
      </c>
      <c r="J30" s="379">
        <v>1296</v>
      </c>
      <c r="K30" s="250" t="s">
        <v>84</v>
      </c>
    </row>
    <row r="31" spans="1:17" s="244" customFormat="1" ht="15.95" customHeight="1">
      <c r="A31" s="843" t="s">
        <v>1264</v>
      </c>
      <c r="B31" s="923">
        <f t="shared" si="3"/>
        <v>38</v>
      </c>
      <c r="C31" s="316">
        <f t="shared" si="2"/>
        <v>0</v>
      </c>
      <c r="D31" s="970">
        <v>10</v>
      </c>
      <c r="E31" s="971"/>
      <c r="F31" s="970">
        <v>6</v>
      </c>
      <c r="G31" s="316"/>
      <c r="H31" s="378"/>
      <c r="I31" s="925">
        <v>22</v>
      </c>
      <c r="J31" s="379"/>
      <c r="K31" s="250"/>
    </row>
    <row r="32" spans="1:17" s="244" customFormat="1" ht="15.95" customHeight="1">
      <c r="A32" s="219" t="s">
        <v>214</v>
      </c>
      <c r="B32" s="923">
        <f t="shared" si="3"/>
        <v>42</v>
      </c>
      <c r="C32" s="316">
        <f t="shared" si="2"/>
        <v>1</v>
      </c>
      <c r="D32" s="970">
        <v>0</v>
      </c>
      <c r="E32" s="971"/>
      <c r="F32" s="970">
        <v>39</v>
      </c>
      <c r="G32" s="316">
        <v>1</v>
      </c>
      <c r="H32" s="378"/>
      <c r="I32" s="378">
        <v>3</v>
      </c>
      <c r="J32" s="379"/>
      <c r="K32" s="250" t="s">
        <v>28</v>
      </c>
    </row>
    <row r="33" spans="1:11" s="244" customFormat="1" ht="15.95" customHeight="1">
      <c r="A33" s="219" t="s">
        <v>219</v>
      </c>
      <c r="B33" s="923">
        <f t="shared" si="3"/>
        <v>395</v>
      </c>
      <c r="C33" s="316">
        <f t="shared" si="2"/>
        <v>0</v>
      </c>
      <c r="D33" s="970">
        <v>5</v>
      </c>
      <c r="E33" s="971"/>
      <c r="F33" s="970">
        <v>227</v>
      </c>
      <c r="G33" s="316"/>
      <c r="H33" s="378"/>
      <c r="I33" s="378">
        <v>163</v>
      </c>
      <c r="J33" s="379"/>
      <c r="K33" s="250" t="s">
        <v>48</v>
      </c>
    </row>
    <row r="34" spans="1:11" s="244" customFormat="1" ht="15.95" customHeight="1">
      <c r="A34" s="219" t="s">
        <v>210</v>
      </c>
      <c r="B34" s="923">
        <f t="shared" si="3"/>
        <v>57</v>
      </c>
      <c r="C34" s="316">
        <f t="shared" si="2"/>
        <v>1</v>
      </c>
      <c r="D34" s="970"/>
      <c r="E34" s="971"/>
      <c r="F34" s="970">
        <v>8</v>
      </c>
      <c r="G34" s="316">
        <v>1</v>
      </c>
      <c r="H34" s="378"/>
      <c r="I34" s="378">
        <v>49</v>
      </c>
      <c r="J34" s="379"/>
      <c r="K34" s="250" t="s">
        <v>753</v>
      </c>
    </row>
    <row r="35" spans="1:11" s="349" customFormat="1" ht="15.95" customHeight="1">
      <c r="A35" s="219" t="s">
        <v>218</v>
      </c>
      <c r="B35" s="923">
        <f t="shared" si="3"/>
        <v>570</v>
      </c>
      <c r="C35" s="316">
        <f t="shared" si="2"/>
        <v>0</v>
      </c>
      <c r="D35" s="970"/>
      <c r="E35" s="971"/>
      <c r="F35" s="970">
        <v>22</v>
      </c>
      <c r="G35" s="316"/>
      <c r="H35" s="378"/>
      <c r="I35" s="378">
        <v>548</v>
      </c>
      <c r="J35" s="379"/>
      <c r="K35" s="250" t="s">
        <v>634</v>
      </c>
    </row>
    <row r="36" spans="1:11" s="36" customFormat="1" ht="15.95" customHeight="1">
      <c r="A36" s="926" t="s">
        <v>273</v>
      </c>
      <c r="B36" s="380"/>
      <c r="C36" s="381"/>
      <c r="D36" s="382"/>
      <c r="E36" s="827"/>
      <c r="F36" s="382"/>
      <c r="G36" s="827"/>
      <c r="H36" s="382"/>
      <c r="I36" s="382"/>
      <c r="J36" s="383"/>
      <c r="K36" s="98" t="s">
        <v>530</v>
      </c>
    </row>
    <row r="37" spans="1:11" s="36" customFormat="1" ht="15" customHeight="1">
      <c r="A37" s="61" t="s">
        <v>1012</v>
      </c>
      <c r="B37" s="797"/>
      <c r="K37" s="911" t="s">
        <v>1014</v>
      </c>
    </row>
    <row r="38" spans="1:11" s="86" customFormat="1" ht="15" customHeight="1">
      <c r="A38" s="350" t="s">
        <v>1013</v>
      </c>
      <c r="K38" s="133" t="s">
        <v>1015</v>
      </c>
    </row>
    <row r="39" spans="1:11" s="86" customFormat="1" ht="15" customHeight="1">
      <c r="A39" s="350" t="s">
        <v>1286</v>
      </c>
      <c r="K39" s="133"/>
    </row>
    <row r="40" spans="1:11" s="860" customFormat="1" ht="15" customHeight="1">
      <c r="A40" s="330" t="s">
        <v>1187</v>
      </c>
      <c r="I40" s="993" t="s">
        <v>1191</v>
      </c>
      <c r="J40" s="993"/>
      <c r="K40" s="993"/>
    </row>
    <row r="41" spans="1:11" s="244" customFormat="1" ht="13.5" customHeight="1">
      <c r="B41" s="56"/>
      <c r="C41" s="57"/>
      <c r="D41" s="56"/>
      <c r="E41" s="56"/>
      <c r="F41" s="56"/>
      <c r="G41" s="56"/>
      <c r="H41" s="56"/>
      <c r="I41" s="56"/>
      <c r="J41" s="56"/>
      <c r="K41" s="37"/>
    </row>
    <row r="42" spans="1:11" s="244" customFormat="1" ht="13.5" customHeight="1">
      <c r="B42" s="256"/>
      <c r="C42" s="256"/>
      <c r="D42" s="256"/>
      <c r="E42" s="256"/>
      <c r="F42" s="256"/>
      <c r="G42" s="256"/>
      <c r="H42" s="256"/>
      <c r="I42" s="256"/>
      <c r="J42" s="256"/>
      <c r="K42" s="37"/>
    </row>
    <row r="43" spans="1:11" ht="15.75" customHeight="1"/>
  </sheetData>
  <mergeCells count="3">
    <mergeCell ref="F6:H6"/>
    <mergeCell ref="K6:K7"/>
    <mergeCell ref="I40:K40"/>
  </mergeCells>
  <phoneticPr fontId="66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8" pageOrder="overThenDown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"/>
  <sheetViews>
    <sheetView showZeros="0" view="pageBreakPreview" zoomScale="85" zoomScaleNormal="93" zoomScaleSheetLayoutView="85" workbookViewId="0">
      <selection activeCell="B2" sqref="B2"/>
    </sheetView>
  </sheetViews>
  <sheetFormatPr defaultRowHeight="12"/>
  <cols>
    <col min="1" max="1" width="2.140625" style="308" customWidth="1"/>
    <col min="2" max="2" width="19.42578125" style="308" customWidth="1"/>
    <col min="3" max="3" width="7.7109375" style="308" customWidth="1"/>
    <col min="4" max="4" width="3.5703125" style="24" customWidth="1"/>
    <col min="5" max="5" width="7.42578125" style="308" customWidth="1"/>
    <col min="6" max="6" width="7.28515625" style="308" customWidth="1"/>
    <col min="7" max="7" width="4.7109375" style="308" customWidth="1"/>
    <col min="8" max="8" width="3.5703125" style="308" customWidth="1"/>
    <col min="9" max="9" width="4.7109375" style="308" customWidth="1"/>
    <col min="10" max="10" width="3.5703125" style="308" customWidth="1"/>
    <col min="11" max="11" width="6.7109375" style="308" customWidth="1"/>
    <col min="12" max="16" width="7" style="308" customWidth="1"/>
    <col min="17" max="26" width="7.28515625" style="308" customWidth="1"/>
    <col min="27" max="27" width="33.7109375" style="308" customWidth="1"/>
    <col min="28" max="16384" width="9.140625" style="351"/>
  </cols>
  <sheetData>
    <row r="1" spans="1:27" s="314" customFormat="1" ht="24.95" customHeight="1">
      <c r="A1" s="313" t="s">
        <v>1151</v>
      </c>
      <c r="B1" s="104"/>
      <c r="C1" s="105"/>
      <c r="AA1" s="601" t="s">
        <v>1152</v>
      </c>
    </row>
    <row r="2" spans="1:27" s="123" customFormat="1" ht="24.95" customHeight="1">
      <c r="A2" s="315" t="s">
        <v>61</v>
      </c>
      <c r="B2" s="315"/>
      <c r="C2" s="315"/>
      <c r="D2" s="384"/>
      <c r="E2" s="31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67"/>
      <c r="Q2" s="108" t="s">
        <v>3</v>
      </c>
      <c r="R2" s="108"/>
      <c r="S2" s="67"/>
      <c r="T2" s="67"/>
      <c r="U2" s="67"/>
      <c r="V2" s="67"/>
      <c r="W2" s="67"/>
      <c r="X2" s="67"/>
      <c r="Y2" s="67"/>
      <c r="Z2" s="67"/>
      <c r="AA2" s="67"/>
    </row>
    <row r="3" spans="1:27" ht="23.1" customHeight="1">
      <c r="A3" s="386"/>
      <c r="B3" s="386"/>
      <c r="C3" s="311"/>
      <c r="D3" s="387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</row>
    <row r="4" spans="1:27" s="309" customFormat="1" ht="15" customHeight="1" thickBot="1">
      <c r="B4" s="388" t="s">
        <v>1079</v>
      </c>
      <c r="D4" s="389"/>
      <c r="AA4" s="390" t="s">
        <v>1080</v>
      </c>
    </row>
    <row r="5" spans="1:27" s="124" customFormat="1" ht="15" customHeight="1">
      <c r="A5" s="996" t="s">
        <v>421</v>
      </c>
      <c r="B5" s="997"/>
      <c r="C5" s="209" t="s">
        <v>205</v>
      </c>
      <c r="D5" s="211"/>
      <c r="E5" s="967" t="s">
        <v>288</v>
      </c>
      <c r="F5" s="967" t="s">
        <v>141</v>
      </c>
      <c r="G5" s="212" t="s">
        <v>279</v>
      </c>
      <c r="H5" s="211"/>
      <c r="I5" s="998" t="s">
        <v>168</v>
      </c>
      <c r="J5" s="999"/>
      <c r="K5" s="1000" t="s">
        <v>829</v>
      </c>
      <c r="L5" s="1001"/>
      <c r="M5" s="1001"/>
      <c r="N5" s="1001"/>
      <c r="O5" s="1001"/>
      <c r="P5" s="1001"/>
      <c r="Q5" s="1002" t="s">
        <v>566</v>
      </c>
      <c r="R5" s="1002"/>
      <c r="S5" s="1002"/>
      <c r="T5" s="1002"/>
      <c r="U5" s="1002"/>
      <c r="V5" s="1002"/>
      <c r="W5" s="1002"/>
      <c r="X5" s="1002"/>
      <c r="Y5" s="1003"/>
      <c r="Z5" s="391" t="s">
        <v>273</v>
      </c>
      <c r="AA5" s="39" t="s">
        <v>523</v>
      </c>
    </row>
    <row r="6" spans="1:27" s="124" customFormat="1" ht="15" customHeight="1">
      <c r="A6" s="392"/>
      <c r="B6" s="216"/>
      <c r="C6" s="393"/>
      <c r="D6" s="394"/>
      <c r="E6" s="317"/>
      <c r="F6" s="317"/>
      <c r="G6" s="393"/>
      <c r="H6" s="394"/>
      <c r="I6" s="989" t="s">
        <v>388</v>
      </c>
      <c r="J6" s="1004"/>
      <c r="K6" s="216" t="s">
        <v>830</v>
      </c>
      <c r="L6" s="395" t="s">
        <v>838</v>
      </c>
      <c r="M6" s="395" t="s">
        <v>839</v>
      </c>
      <c r="N6" s="395" t="s">
        <v>840</v>
      </c>
      <c r="O6" s="395" t="s">
        <v>841</v>
      </c>
      <c r="P6" s="396" t="s">
        <v>842</v>
      </c>
      <c r="Q6" s="397" t="s">
        <v>843</v>
      </c>
      <c r="R6" s="398" t="s">
        <v>844</v>
      </c>
      <c r="S6" s="186" t="s">
        <v>845</v>
      </c>
      <c r="T6" s="186" t="s">
        <v>846</v>
      </c>
      <c r="U6" s="961" t="s">
        <v>341</v>
      </c>
      <c r="V6" s="961" t="s">
        <v>214</v>
      </c>
      <c r="W6" s="961" t="s">
        <v>219</v>
      </c>
      <c r="X6" s="961" t="s">
        <v>210</v>
      </c>
      <c r="Y6" s="961" t="s">
        <v>218</v>
      </c>
      <c r="Z6" s="399"/>
      <c r="AA6" s="602"/>
    </row>
    <row r="7" spans="1:27" s="124" customFormat="1" ht="15" customHeight="1">
      <c r="A7" s="392"/>
      <c r="B7" s="216"/>
      <c r="C7" s="962"/>
      <c r="D7" s="401"/>
      <c r="E7" s="963" t="s">
        <v>640</v>
      </c>
      <c r="F7" s="963"/>
      <c r="G7" s="402" t="s">
        <v>565</v>
      </c>
      <c r="H7" s="32"/>
      <c r="I7" s="1005" t="s">
        <v>384</v>
      </c>
      <c r="J7" s="1006"/>
      <c r="K7" s="404"/>
      <c r="L7" s="405"/>
      <c r="M7" s="405"/>
      <c r="N7" s="406"/>
      <c r="O7" s="406"/>
      <c r="P7" s="405"/>
      <c r="Q7" s="404"/>
      <c r="R7" s="406"/>
      <c r="S7" s="407"/>
      <c r="T7" s="407"/>
      <c r="U7" s="961" t="s">
        <v>150</v>
      </c>
      <c r="V7" s="407"/>
      <c r="W7" s="407"/>
      <c r="X7" s="963"/>
      <c r="Y7" s="963"/>
      <c r="Z7" s="402"/>
      <c r="AA7" s="602"/>
    </row>
    <row r="8" spans="1:27" s="124" customFormat="1" ht="15" customHeight="1">
      <c r="A8" s="392"/>
      <c r="B8" s="216"/>
      <c r="C8" s="962"/>
      <c r="D8" s="401"/>
      <c r="E8" s="963" t="s">
        <v>635</v>
      </c>
      <c r="F8" s="963"/>
      <c r="G8" s="402" t="s">
        <v>665</v>
      </c>
      <c r="H8" s="32"/>
      <c r="I8" s="1005" t="s">
        <v>1153</v>
      </c>
      <c r="J8" s="1006"/>
      <c r="K8" s="312"/>
      <c r="L8" s="402" t="s">
        <v>172</v>
      </c>
      <c r="M8" s="402" t="s">
        <v>160</v>
      </c>
      <c r="N8" s="402" t="s">
        <v>121</v>
      </c>
      <c r="O8" s="402" t="s">
        <v>151</v>
      </c>
      <c r="P8" s="962" t="s">
        <v>181</v>
      </c>
      <c r="Q8" s="602" t="s">
        <v>278</v>
      </c>
      <c r="R8" s="312" t="s">
        <v>161</v>
      </c>
      <c r="S8" s="963" t="s">
        <v>137</v>
      </c>
      <c r="T8" s="963" t="s">
        <v>174</v>
      </c>
      <c r="U8" s="963"/>
      <c r="V8" s="963" t="s">
        <v>617</v>
      </c>
      <c r="W8" s="963"/>
      <c r="X8" s="963" t="s">
        <v>631</v>
      </c>
      <c r="Y8" s="963"/>
      <c r="Z8" s="963"/>
      <c r="AA8" s="602"/>
    </row>
    <row r="9" spans="1:27" s="124" customFormat="1" ht="15" customHeight="1">
      <c r="A9" s="1007" t="s">
        <v>550</v>
      </c>
      <c r="B9" s="1008"/>
      <c r="C9" s="107" t="s">
        <v>538</v>
      </c>
      <c r="D9" s="409"/>
      <c r="E9" s="965" t="s">
        <v>567</v>
      </c>
      <c r="F9" s="965" t="s">
        <v>628</v>
      </c>
      <c r="G9" s="107" t="s">
        <v>587</v>
      </c>
      <c r="H9" s="409"/>
      <c r="I9" s="1009" t="s">
        <v>567</v>
      </c>
      <c r="J9" s="1010"/>
      <c r="K9" s="107" t="s">
        <v>641</v>
      </c>
      <c r="L9" s="107" t="s">
        <v>458</v>
      </c>
      <c r="M9" s="107" t="s">
        <v>458</v>
      </c>
      <c r="N9" s="107" t="s">
        <v>458</v>
      </c>
      <c r="O9" s="107" t="s">
        <v>458</v>
      </c>
      <c r="P9" s="964" t="s">
        <v>458</v>
      </c>
      <c r="Q9" s="969" t="s">
        <v>458</v>
      </c>
      <c r="R9" s="154" t="s">
        <v>458</v>
      </c>
      <c r="S9" s="965" t="s">
        <v>458</v>
      </c>
      <c r="T9" s="965" t="s">
        <v>458</v>
      </c>
      <c r="U9" s="965" t="s">
        <v>1021</v>
      </c>
      <c r="V9" s="965" t="s">
        <v>359</v>
      </c>
      <c r="W9" s="965" t="s">
        <v>636</v>
      </c>
      <c r="X9" s="965" t="s">
        <v>359</v>
      </c>
      <c r="Y9" s="965" t="s">
        <v>316</v>
      </c>
      <c r="Z9" s="965" t="s">
        <v>530</v>
      </c>
      <c r="AA9" s="969" t="s">
        <v>644</v>
      </c>
    </row>
    <row r="10" spans="1:27" s="246" customFormat="1" ht="20.100000000000001" customHeight="1">
      <c r="A10" s="1011">
        <v>2016</v>
      </c>
      <c r="B10" s="1012"/>
      <c r="C10" s="850">
        <v>1202</v>
      </c>
      <c r="D10" s="806">
        <v>3</v>
      </c>
      <c r="E10" s="851">
        <v>1</v>
      </c>
      <c r="F10" s="851">
        <v>12</v>
      </c>
      <c r="G10" s="851">
        <v>121</v>
      </c>
      <c r="H10" s="806">
        <v>1</v>
      </c>
      <c r="I10" s="851">
        <v>2</v>
      </c>
      <c r="J10" s="806">
        <v>2</v>
      </c>
      <c r="K10" s="851">
        <v>1064</v>
      </c>
      <c r="L10" s="851">
        <v>0</v>
      </c>
      <c r="M10" s="851">
        <v>1</v>
      </c>
      <c r="N10" s="851">
        <v>7</v>
      </c>
      <c r="O10" s="851">
        <v>43</v>
      </c>
      <c r="P10" s="851">
        <v>196</v>
      </c>
      <c r="Q10" s="851">
        <v>380</v>
      </c>
      <c r="R10" s="851">
        <v>374</v>
      </c>
      <c r="S10" s="851">
        <v>37</v>
      </c>
      <c r="T10" s="851">
        <v>5</v>
      </c>
      <c r="U10" s="851">
        <v>17</v>
      </c>
      <c r="V10" s="851">
        <v>0</v>
      </c>
      <c r="W10" s="851">
        <v>3</v>
      </c>
      <c r="X10" s="851">
        <v>0</v>
      </c>
      <c r="Y10" s="851">
        <v>0</v>
      </c>
      <c r="Z10" s="852">
        <v>0</v>
      </c>
      <c r="AA10" s="968">
        <v>2016</v>
      </c>
    </row>
    <row r="11" spans="1:27" s="246" customFormat="1" ht="20.100000000000001" customHeight="1">
      <c r="A11" s="994">
        <v>2017</v>
      </c>
      <c r="B11" s="995"/>
      <c r="C11" s="850">
        <v>1262</v>
      </c>
      <c r="D11" s="806">
        <v>3</v>
      </c>
      <c r="E11" s="851">
        <v>1</v>
      </c>
      <c r="F11" s="851">
        <v>10</v>
      </c>
      <c r="G11" s="851">
        <v>139</v>
      </c>
      <c r="H11" s="806">
        <v>1</v>
      </c>
      <c r="I11" s="851">
        <v>2</v>
      </c>
      <c r="J11" s="806">
        <v>2</v>
      </c>
      <c r="K11" s="851">
        <v>1110</v>
      </c>
      <c r="L11" s="851">
        <v>0</v>
      </c>
      <c r="M11" s="851">
        <v>1</v>
      </c>
      <c r="N11" s="851">
        <v>7</v>
      </c>
      <c r="O11" s="851">
        <v>44</v>
      </c>
      <c r="P11" s="851">
        <v>206</v>
      </c>
      <c r="Q11" s="851">
        <v>403</v>
      </c>
      <c r="R11" s="851">
        <v>392</v>
      </c>
      <c r="S11" s="851">
        <v>33</v>
      </c>
      <c r="T11" s="851">
        <v>3</v>
      </c>
      <c r="U11" s="851">
        <v>16</v>
      </c>
      <c r="V11" s="851">
        <v>0</v>
      </c>
      <c r="W11" s="851">
        <v>3</v>
      </c>
      <c r="X11" s="851">
        <v>0</v>
      </c>
      <c r="Y11" s="851">
        <v>0</v>
      </c>
      <c r="Z11" s="852">
        <v>0</v>
      </c>
      <c r="AA11" s="968">
        <v>2017</v>
      </c>
    </row>
    <row r="12" spans="1:27" s="246" customFormat="1" ht="20.100000000000001" customHeight="1">
      <c r="A12" s="994">
        <v>2018</v>
      </c>
      <c r="B12" s="995"/>
      <c r="C12" s="850">
        <v>1284</v>
      </c>
      <c r="D12" s="806">
        <v>3</v>
      </c>
      <c r="E12" s="851">
        <v>1</v>
      </c>
      <c r="F12" s="851">
        <v>12</v>
      </c>
      <c r="G12" s="851">
        <v>150</v>
      </c>
      <c r="H12" s="806">
        <v>1</v>
      </c>
      <c r="I12" s="851">
        <v>2</v>
      </c>
      <c r="J12" s="806">
        <v>2</v>
      </c>
      <c r="K12" s="851">
        <v>1119</v>
      </c>
      <c r="L12" s="851">
        <v>0</v>
      </c>
      <c r="M12" s="851">
        <v>1</v>
      </c>
      <c r="N12" s="851">
        <v>10</v>
      </c>
      <c r="O12" s="851">
        <v>46</v>
      </c>
      <c r="P12" s="851">
        <v>213</v>
      </c>
      <c r="Q12" s="851">
        <v>410</v>
      </c>
      <c r="R12" s="851">
        <v>385</v>
      </c>
      <c r="S12" s="851">
        <v>32</v>
      </c>
      <c r="T12" s="851">
        <v>3</v>
      </c>
      <c r="U12" s="851">
        <v>16</v>
      </c>
      <c r="V12" s="851">
        <v>0</v>
      </c>
      <c r="W12" s="851">
        <v>3</v>
      </c>
      <c r="X12" s="851">
        <v>0</v>
      </c>
      <c r="Y12" s="851">
        <v>0</v>
      </c>
      <c r="Z12" s="852">
        <v>0</v>
      </c>
      <c r="AA12" s="968">
        <v>2018</v>
      </c>
    </row>
    <row r="13" spans="1:27" s="246" customFormat="1" ht="20.100000000000001" customHeight="1">
      <c r="A13" s="994">
        <v>2019</v>
      </c>
      <c r="B13" s="995"/>
      <c r="C13" s="850">
        <v>1353</v>
      </c>
      <c r="D13" s="806">
        <v>3</v>
      </c>
      <c r="E13" s="851">
        <v>1</v>
      </c>
      <c r="F13" s="851">
        <v>12</v>
      </c>
      <c r="G13" s="851">
        <v>194</v>
      </c>
      <c r="H13" s="806">
        <v>1</v>
      </c>
      <c r="I13" s="851">
        <v>2</v>
      </c>
      <c r="J13" s="806">
        <v>2</v>
      </c>
      <c r="K13" s="851">
        <v>1144</v>
      </c>
      <c r="L13" s="851">
        <v>0</v>
      </c>
      <c r="M13" s="851">
        <v>1</v>
      </c>
      <c r="N13" s="851">
        <v>11</v>
      </c>
      <c r="O13" s="851">
        <v>49</v>
      </c>
      <c r="P13" s="851">
        <v>220</v>
      </c>
      <c r="Q13" s="851">
        <v>427</v>
      </c>
      <c r="R13" s="851">
        <v>388</v>
      </c>
      <c r="S13" s="851">
        <v>27</v>
      </c>
      <c r="T13" s="851">
        <v>3</v>
      </c>
      <c r="U13" s="851">
        <v>15</v>
      </c>
      <c r="V13" s="851">
        <v>0</v>
      </c>
      <c r="W13" s="851">
        <v>3</v>
      </c>
      <c r="X13" s="851">
        <v>0</v>
      </c>
      <c r="Y13" s="851">
        <v>0</v>
      </c>
      <c r="Z13" s="852">
        <v>0</v>
      </c>
      <c r="AA13" s="187">
        <f>AA12+1</f>
        <v>2019</v>
      </c>
    </row>
    <row r="14" spans="1:27" s="246" customFormat="1" ht="20.100000000000001" customHeight="1">
      <c r="A14" s="994">
        <f>A13+1</f>
        <v>2020</v>
      </c>
      <c r="B14" s="995"/>
      <c r="C14" s="850">
        <v>1390</v>
      </c>
      <c r="D14" s="806">
        <v>1</v>
      </c>
      <c r="E14" s="851">
        <v>1</v>
      </c>
      <c r="F14" s="851">
        <v>12</v>
      </c>
      <c r="G14" s="851">
        <v>198</v>
      </c>
      <c r="H14" s="806">
        <v>1</v>
      </c>
      <c r="I14" s="851">
        <v>2</v>
      </c>
      <c r="J14" s="806">
        <v>2</v>
      </c>
      <c r="K14" s="851">
        <v>1177</v>
      </c>
      <c r="L14" s="851">
        <v>0</v>
      </c>
      <c r="M14" s="851">
        <v>1</v>
      </c>
      <c r="N14" s="851">
        <v>11</v>
      </c>
      <c r="O14" s="851">
        <v>51</v>
      </c>
      <c r="P14" s="851">
        <v>232</v>
      </c>
      <c r="Q14" s="851">
        <v>441</v>
      </c>
      <c r="R14" s="851">
        <v>398</v>
      </c>
      <c r="S14" s="851">
        <v>23</v>
      </c>
      <c r="T14" s="851">
        <v>4</v>
      </c>
      <c r="U14" s="851">
        <v>12</v>
      </c>
      <c r="V14" s="851">
        <v>0</v>
      </c>
      <c r="W14" s="851">
        <v>4</v>
      </c>
      <c r="X14" s="851">
        <v>0</v>
      </c>
      <c r="Y14" s="851">
        <v>0</v>
      </c>
      <c r="Z14" s="852">
        <v>0</v>
      </c>
      <c r="AA14" s="187">
        <f>AA13+1</f>
        <v>2020</v>
      </c>
    </row>
    <row r="15" spans="1:27" s="103" customFormat="1" ht="30" customHeight="1">
      <c r="A15" s="1015">
        <f>A14+1</f>
        <v>2021</v>
      </c>
      <c r="B15" s="1016"/>
      <c r="C15" s="413">
        <f>SUM(C16:C24,C29,C33,C38,C42,C58,C64,C71,C78,C83,C88,C94)</f>
        <v>1435</v>
      </c>
      <c r="D15" s="413">
        <f t="shared" ref="D15:Z15" si="0">SUM(D16:D24,D29,D33,D38,D42,D58,D64,D71,D78,D83,D88,D94)</f>
        <v>3</v>
      </c>
      <c r="E15" s="413">
        <f t="shared" si="0"/>
        <v>1</v>
      </c>
      <c r="F15" s="413">
        <f t="shared" si="0"/>
        <v>12</v>
      </c>
      <c r="G15" s="413">
        <f t="shared" si="0"/>
        <v>207</v>
      </c>
      <c r="H15" s="413">
        <f t="shared" si="0"/>
        <v>1</v>
      </c>
      <c r="I15" s="413">
        <f t="shared" si="0"/>
        <v>2</v>
      </c>
      <c r="J15" s="413">
        <f>SUM(J16:J24,J29,J33,J38,J42,J58,J64,J71,J78,J83,J88,J94)</f>
        <v>2</v>
      </c>
      <c r="K15" s="413">
        <f t="shared" si="0"/>
        <v>1213</v>
      </c>
      <c r="L15" s="413">
        <f t="shared" si="0"/>
        <v>0</v>
      </c>
      <c r="M15" s="413">
        <f t="shared" si="0"/>
        <v>1</v>
      </c>
      <c r="N15" s="413">
        <f t="shared" si="0"/>
        <v>11</v>
      </c>
      <c r="O15" s="413">
        <f t="shared" si="0"/>
        <v>53</v>
      </c>
      <c r="P15" s="413">
        <f t="shared" si="0"/>
        <v>240</v>
      </c>
      <c r="Q15" s="413">
        <f t="shared" si="0"/>
        <v>455</v>
      </c>
      <c r="R15" s="413">
        <f t="shared" si="0"/>
        <v>413</v>
      </c>
      <c r="S15" s="413">
        <f t="shared" si="0"/>
        <v>21</v>
      </c>
      <c r="T15" s="413">
        <f t="shared" si="0"/>
        <v>4</v>
      </c>
      <c r="U15" s="413">
        <f t="shared" si="0"/>
        <v>10</v>
      </c>
      <c r="V15" s="413">
        <f t="shared" si="0"/>
        <v>0</v>
      </c>
      <c r="W15" s="413">
        <f t="shared" si="0"/>
        <v>5</v>
      </c>
      <c r="X15" s="413">
        <f t="shared" si="0"/>
        <v>0</v>
      </c>
      <c r="Y15" s="413">
        <f t="shared" si="0"/>
        <v>0</v>
      </c>
      <c r="Z15" s="413">
        <f t="shared" si="0"/>
        <v>0</v>
      </c>
      <c r="AA15" s="414">
        <f>AA14+1</f>
        <v>2021</v>
      </c>
    </row>
    <row r="16" spans="1:27" s="103" customFormat="1" ht="19.5" customHeight="1">
      <c r="A16" s="1013" t="s">
        <v>443</v>
      </c>
      <c r="B16" s="1014"/>
      <c r="C16" s="973">
        <f t="shared" ref="C16:C45" si="1">E16+F16+G16+I16+K16+Z16</f>
        <v>34</v>
      </c>
      <c r="D16" s="973">
        <f>+H16+J16</f>
        <v>0</v>
      </c>
      <c r="E16" s="973"/>
      <c r="F16" s="973">
        <v>0</v>
      </c>
      <c r="G16" s="973">
        <v>0</v>
      </c>
      <c r="H16" s="973"/>
      <c r="I16" s="973"/>
      <c r="J16" s="973"/>
      <c r="K16" s="974">
        <f>SUM(L16:Y16)</f>
        <v>34</v>
      </c>
      <c r="L16" s="974"/>
      <c r="M16" s="973"/>
      <c r="N16" s="973"/>
      <c r="O16" s="974">
        <v>1</v>
      </c>
      <c r="P16" s="974">
        <v>5</v>
      </c>
      <c r="Q16" s="974">
        <v>8</v>
      </c>
      <c r="R16" s="974">
        <v>15</v>
      </c>
      <c r="S16" s="974">
        <v>2</v>
      </c>
      <c r="T16" s="974">
        <v>0</v>
      </c>
      <c r="U16" s="974">
        <v>3</v>
      </c>
      <c r="V16" s="974"/>
      <c r="W16" s="974">
        <v>0</v>
      </c>
      <c r="X16" s="268"/>
      <c r="Y16" s="268"/>
      <c r="Z16" s="268"/>
      <c r="AA16" s="415" t="s">
        <v>1154</v>
      </c>
    </row>
    <row r="17" spans="1:27" s="103" customFormat="1" ht="19.5" customHeight="1">
      <c r="A17" s="1013" t="s">
        <v>1155</v>
      </c>
      <c r="B17" s="1014"/>
      <c r="C17" s="973">
        <f t="shared" si="1"/>
        <v>18</v>
      </c>
      <c r="D17" s="973">
        <f t="shared" ref="D17:D45" si="2">+H17+J17</f>
        <v>0</v>
      </c>
      <c r="E17" s="973"/>
      <c r="F17" s="973">
        <v>0</v>
      </c>
      <c r="G17" s="973">
        <v>0</v>
      </c>
      <c r="H17" s="973"/>
      <c r="I17" s="973"/>
      <c r="J17" s="973"/>
      <c r="K17" s="974">
        <f t="shared" ref="K17:K45" si="3">SUM(L17:Y17)</f>
        <v>18</v>
      </c>
      <c r="L17" s="974"/>
      <c r="M17" s="973"/>
      <c r="N17" s="973"/>
      <c r="O17" s="974">
        <v>1</v>
      </c>
      <c r="P17" s="974">
        <v>4</v>
      </c>
      <c r="Q17" s="974">
        <v>5</v>
      </c>
      <c r="R17" s="974">
        <v>6</v>
      </c>
      <c r="S17" s="974">
        <v>2</v>
      </c>
      <c r="T17" s="974">
        <v>0</v>
      </c>
      <c r="U17" s="974">
        <v>0</v>
      </c>
      <c r="V17" s="974"/>
      <c r="W17" s="974">
        <v>0</v>
      </c>
      <c r="X17" s="268"/>
      <c r="Y17" s="268"/>
      <c r="Z17" s="268"/>
      <c r="AA17" s="415" t="s">
        <v>1211</v>
      </c>
    </row>
    <row r="18" spans="1:27" s="103" customFormat="1" ht="19.5" customHeight="1">
      <c r="A18" s="1013" t="s">
        <v>422</v>
      </c>
      <c r="B18" s="1014"/>
      <c r="C18" s="973">
        <f t="shared" si="1"/>
        <v>37</v>
      </c>
      <c r="D18" s="973">
        <f t="shared" si="2"/>
        <v>0</v>
      </c>
      <c r="E18" s="973"/>
      <c r="F18" s="973">
        <v>0</v>
      </c>
      <c r="G18" s="973">
        <v>0</v>
      </c>
      <c r="H18" s="973"/>
      <c r="I18" s="973"/>
      <c r="J18" s="973"/>
      <c r="K18" s="974">
        <f t="shared" si="3"/>
        <v>37</v>
      </c>
      <c r="L18" s="974"/>
      <c r="M18" s="973"/>
      <c r="N18" s="973">
        <v>1</v>
      </c>
      <c r="O18" s="974">
        <v>0</v>
      </c>
      <c r="P18" s="974">
        <v>8</v>
      </c>
      <c r="Q18" s="974">
        <v>20</v>
      </c>
      <c r="R18" s="974">
        <v>8</v>
      </c>
      <c r="S18" s="974">
        <v>0</v>
      </c>
      <c r="T18" s="974">
        <v>0</v>
      </c>
      <c r="U18" s="974">
        <v>0</v>
      </c>
      <c r="V18" s="974"/>
      <c r="W18" s="974">
        <v>0</v>
      </c>
      <c r="X18" s="268"/>
      <c r="Y18" s="268"/>
      <c r="Z18" s="268"/>
      <c r="AA18" s="415" t="s">
        <v>1212</v>
      </c>
    </row>
    <row r="19" spans="1:27" s="103" customFormat="1" ht="19.5" customHeight="1">
      <c r="A19" s="1013" t="s">
        <v>1156</v>
      </c>
      <c r="B19" s="1014"/>
      <c r="C19" s="973">
        <f t="shared" si="1"/>
        <v>17</v>
      </c>
      <c r="D19" s="973">
        <f t="shared" si="2"/>
        <v>0</v>
      </c>
      <c r="E19" s="973"/>
      <c r="F19" s="973">
        <v>0</v>
      </c>
      <c r="G19" s="973">
        <v>0</v>
      </c>
      <c r="H19" s="973"/>
      <c r="I19" s="973"/>
      <c r="J19" s="973"/>
      <c r="K19" s="974">
        <f t="shared" si="3"/>
        <v>17</v>
      </c>
      <c r="L19" s="974"/>
      <c r="M19" s="973"/>
      <c r="N19" s="973"/>
      <c r="O19" s="974">
        <v>1</v>
      </c>
      <c r="P19" s="974">
        <v>4</v>
      </c>
      <c r="Q19" s="974">
        <v>6</v>
      </c>
      <c r="R19" s="974">
        <v>6</v>
      </c>
      <c r="S19" s="974">
        <v>0</v>
      </c>
      <c r="T19" s="974">
        <v>0</v>
      </c>
      <c r="U19" s="974">
        <v>0</v>
      </c>
      <c r="V19" s="974"/>
      <c r="W19" s="974">
        <v>0</v>
      </c>
      <c r="X19" s="268"/>
      <c r="Y19" s="268"/>
      <c r="Z19" s="268"/>
      <c r="AA19" s="415" t="s">
        <v>1215</v>
      </c>
    </row>
    <row r="20" spans="1:27" s="103" customFormat="1" ht="19.5" customHeight="1">
      <c r="A20" s="1013" t="s">
        <v>563</v>
      </c>
      <c r="B20" s="1014"/>
      <c r="C20" s="973">
        <f t="shared" si="1"/>
        <v>22</v>
      </c>
      <c r="D20" s="973">
        <f t="shared" si="2"/>
        <v>0</v>
      </c>
      <c r="E20" s="973"/>
      <c r="F20" s="973">
        <v>0</v>
      </c>
      <c r="G20" s="973">
        <v>0</v>
      </c>
      <c r="H20" s="973"/>
      <c r="I20" s="973"/>
      <c r="J20" s="973"/>
      <c r="K20" s="974">
        <f t="shared" si="3"/>
        <v>22</v>
      </c>
      <c r="L20" s="974"/>
      <c r="M20" s="973"/>
      <c r="N20" s="973"/>
      <c r="O20" s="974">
        <v>1</v>
      </c>
      <c r="P20" s="974">
        <v>5</v>
      </c>
      <c r="Q20" s="974">
        <v>5</v>
      </c>
      <c r="R20" s="974">
        <v>10</v>
      </c>
      <c r="S20" s="974">
        <v>1</v>
      </c>
      <c r="T20" s="974">
        <v>0</v>
      </c>
      <c r="U20" s="974">
        <v>0</v>
      </c>
      <c r="V20" s="974"/>
      <c r="W20" s="974">
        <v>0</v>
      </c>
      <c r="X20" s="268"/>
      <c r="Y20" s="268"/>
      <c r="Z20" s="268"/>
      <c r="AA20" s="415" t="s">
        <v>1213</v>
      </c>
    </row>
    <row r="21" spans="1:27" s="103" customFormat="1" ht="19.5" customHeight="1">
      <c r="A21" s="1013" t="s">
        <v>1157</v>
      </c>
      <c r="B21" s="1014"/>
      <c r="C21" s="973">
        <f t="shared" si="1"/>
        <v>27</v>
      </c>
      <c r="D21" s="973">
        <f t="shared" si="2"/>
        <v>0</v>
      </c>
      <c r="E21" s="973"/>
      <c r="F21" s="973">
        <v>1</v>
      </c>
      <c r="G21" s="973"/>
      <c r="H21" s="973"/>
      <c r="I21" s="973"/>
      <c r="J21" s="973"/>
      <c r="K21" s="974">
        <f t="shared" si="3"/>
        <v>26</v>
      </c>
      <c r="L21" s="974"/>
      <c r="M21" s="973"/>
      <c r="N21" s="973"/>
      <c r="O21" s="974">
        <v>1</v>
      </c>
      <c r="P21" s="974">
        <v>10</v>
      </c>
      <c r="Q21" s="974">
        <v>7</v>
      </c>
      <c r="R21" s="974">
        <v>7</v>
      </c>
      <c r="S21" s="974">
        <v>1</v>
      </c>
      <c r="T21" s="974">
        <v>0</v>
      </c>
      <c r="U21" s="974">
        <v>0</v>
      </c>
      <c r="V21" s="974"/>
      <c r="W21" s="974"/>
      <c r="X21" s="268"/>
      <c r="Y21" s="268"/>
      <c r="Z21" s="268"/>
      <c r="AA21" s="415" t="s">
        <v>1158</v>
      </c>
    </row>
    <row r="22" spans="1:27" s="103" customFormat="1" ht="19.5" customHeight="1">
      <c r="A22" s="1013" t="s">
        <v>1337</v>
      </c>
      <c r="B22" s="1014"/>
      <c r="C22" s="973">
        <f t="shared" si="1"/>
        <v>7</v>
      </c>
      <c r="D22" s="973">
        <f t="shared" si="2"/>
        <v>0</v>
      </c>
      <c r="E22" s="973"/>
      <c r="F22" s="973">
        <v>0</v>
      </c>
      <c r="G22" s="973">
        <v>0</v>
      </c>
      <c r="H22" s="973"/>
      <c r="I22" s="973"/>
      <c r="J22" s="973"/>
      <c r="K22" s="974">
        <f t="shared" si="3"/>
        <v>7</v>
      </c>
      <c r="L22" s="974"/>
      <c r="M22" s="973"/>
      <c r="N22" s="973"/>
      <c r="O22" s="974">
        <v>1</v>
      </c>
      <c r="P22" s="974">
        <v>2</v>
      </c>
      <c r="Q22" s="974">
        <v>2</v>
      </c>
      <c r="R22" s="974">
        <v>2</v>
      </c>
      <c r="S22" s="974">
        <v>0</v>
      </c>
      <c r="T22" s="974">
        <v>0</v>
      </c>
      <c r="U22" s="974">
        <v>0</v>
      </c>
      <c r="V22" s="974"/>
      <c r="W22" s="974">
        <v>0</v>
      </c>
      <c r="X22" s="268"/>
      <c r="Y22" s="268"/>
      <c r="Z22" s="268"/>
      <c r="AA22" s="415" t="s">
        <v>1349</v>
      </c>
    </row>
    <row r="23" spans="1:27" s="103" customFormat="1" ht="19.5" customHeight="1">
      <c r="A23" s="1013" t="s">
        <v>1159</v>
      </c>
      <c r="B23" s="1014"/>
      <c r="C23" s="973">
        <f t="shared" si="1"/>
        <v>17</v>
      </c>
      <c r="D23" s="973">
        <f t="shared" si="2"/>
        <v>0</v>
      </c>
      <c r="E23" s="973"/>
      <c r="F23" s="973">
        <v>0</v>
      </c>
      <c r="G23" s="973">
        <v>0</v>
      </c>
      <c r="H23" s="973"/>
      <c r="I23" s="973"/>
      <c r="J23" s="973"/>
      <c r="K23" s="974">
        <f t="shared" si="3"/>
        <v>17</v>
      </c>
      <c r="L23" s="974"/>
      <c r="M23" s="973"/>
      <c r="N23" s="973"/>
      <c r="O23" s="974">
        <v>1</v>
      </c>
      <c r="P23" s="974">
        <v>3</v>
      </c>
      <c r="Q23" s="974">
        <v>8</v>
      </c>
      <c r="R23" s="974">
        <v>5</v>
      </c>
      <c r="S23" s="974">
        <v>0</v>
      </c>
      <c r="T23" s="974">
        <v>0</v>
      </c>
      <c r="U23" s="974">
        <v>0</v>
      </c>
      <c r="V23" s="974"/>
      <c r="W23" s="974">
        <v>0</v>
      </c>
      <c r="X23" s="268"/>
      <c r="Y23" s="268"/>
      <c r="Z23" s="268"/>
      <c r="AA23" s="807" t="s">
        <v>1214</v>
      </c>
    </row>
    <row r="24" spans="1:27" s="103" customFormat="1" ht="19.5" customHeight="1">
      <c r="A24" s="1013" t="s">
        <v>556</v>
      </c>
      <c r="B24" s="1014"/>
      <c r="C24" s="973">
        <f t="shared" si="1"/>
        <v>117</v>
      </c>
      <c r="D24" s="973">
        <f t="shared" si="2"/>
        <v>1</v>
      </c>
      <c r="E24" s="973">
        <v>0</v>
      </c>
      <c r="F24" s="973">
        <v>0</v>
      </c>
      <c r="G24" s="973">
        <v>0</v>
      </c>
      <c r="H24" s="973"/>
      <c r="I24" s="973">
        <v>1</v>
      </c>
      <c r="J24" s="973">
        <v>1</v>
      </c>
      <c r="K24" s="974">
        <f t="shared" si="3"/>
        <v>116</v>
      </c>
      <c r="L24" s="974"/>
      <c r="M24" s="973">
        <v>0</v>
      </c>
      <c r="N24" s="973">
        <v>1</v>
      </c>
      <c r="O24" s="974">
        <v>3</v>
      </c>
      <c r="P24" s="974">
        <v>22</v>
      </c>
      <c r="Q24" s="974">
        <v>44</v>
      </c>
      <c r="R24" s="974">
        <v>40</v>
      </c>
      <c r="S24" s="974">
        <v>1</v>
      </c>
      <c r="T24" s="974">
        <v>4</v>
      </c>
      <c r="U24" s="974">
        <v>1</v>
      </c>
      <c r="V24" s="974"/>
      <c r="W24" s="974">
        <v>0</v>
      </c>
      <c r="X24" s="268"/>
      <c r="Y24" s="268"/>
      <c r="Z24" s="268"/>
      <c r="AA24" s="415" t="s">
        <v>1216</v>
      </c>
    </row>
    <row r="25" spans="1:27" s="103" customFormat="1" ht="19.5" customHeight="1">
      <c r="A25" s="957"/>
      <c r="B25" s="958" t="s">
        <v>474</v>
      </c>
      <c r="C25" s="973">
        <f t="shared" si="1"/>
        <v>30</v>
      </c>
      <c r="D25" s="973">
        <f t="shared" si="2"/>
        <v>1</v>
      </c>
      <c r="E25" s="973"/>
      <c r="F25" s="973">
        <v>0</v>
      </c>
      <c r="G25" s="973">
        <v>0</v>
      </c>
      <c r="H25" s="973"/>
      <c r="I25" s="973">
        <v>1</v>
      </c>
      <c r="J25" s="973">
        <v>1</v>
      </c>
      <c r="K25" s="974">
        <f t="shared" si="3"/>
        <v>29</v>
      </c>
      <c r="L25" s="974"/>
      <c r="M25" s="973"/>
      <c r="N25" s="973">
        <v>1</v>
      </c>
      <c r="O25" s="974">
        <v>0</v>
      </c>
      <c r="P25" s="974">
        <v>7</v>
      </c>
      <c r="Q25" s="974">
        <v>12</v>
      </c>
      <c r="R25" s="974">
        <v>9</v>
      </c>
      <c r="S25" s="974">
        <v>0</v>
      </c>
      <c r="T25" s="974">
        <v>0</v>
      </c>
      <c r="U25" s="974">
        <v>0</v>
      </c>
      <c r="V25" s="974"/>
      <c r="W25" s="974">
        <v>0</v>
      </c>
      <c r="X25" s="268"/>
      <c r="Y25" s="268"/>
      <c r="Z25" s="268"/>
      <c r="AA25" s="416" t="s">
        <v>700</v>
      </c>
    </row>
    <row r="26" spans="1:27" s="103" customFormat="1" ht="19.5" customHeight="1">
      <c r="A26" s="957"/>
      <c r="B26" s="958" t="s">
        <v>404</v>
      </c>
      <c r="C26" s="973">
        <f t="shared" si="1"/>
        <v>26</v>
      </c>
      <c r="D26" s="973">
        <f t="shared" si="2"/>
        <v>0</v>
      </c>
      <c r="E26" s="973"/>
      <c r="F26" s="973">
        <v>0</v>
      </c>
      <c r="G26" s="973">
        <v>0</v>
      </c>
      <c r="H26" s="973"/>
      <c r="I26" s="973"/>
      <c r="J26" s="973"/>
      <c r="K26" s="974">
        <f t="shared" si="3"/>
        <v>26</v>
      </c>
      <c r="L26" s="974"/>
      <c r="M26" s="973"/>
      <c r="N26" s="973"/>
      <c r="O26" s="974">
        <v>1</v>
      </c>
      <c r="P26" s="974">
        <v>5</v>
      </c>
      <c r="Q26" s="974">
        <v>9</v>
      </c>
      <c r="R26" s="974">
        <v>11</v>
      </c>
      <c r="S26" s="974">
        <v>0</v>
      </c>
      <c r="T26" s="974">
        <v>0</v>
      </c>
      <c r="U26" s="974">
        <v>0</v>
      </c>
      <c r="V26" s="974"/>
      <c r="W26" s="974">
        <v>0</v>
      </c>
      <c r="X26" s="268"/>
      <c r="Y26" s="268"/>
      <c r="Z26" s="268"/>
      <c r="AA26" s="416" t="s">
        <v>95</v>
      </c>
    </row>
    <row r="27" spans="1:27" s="103" customFormat="1" ht="19.5" customHeight="1">
      <c r="A27" s="957"/>
      <c r="B27" s="801" t="s">
        <v>1160</v>
      </c>
      <c r="C27" s="973">
        <f t="shared" si="1"/>
        <v>20</v>
      </c>
      <c r="D27" s="973">
        <f t="shared" si="2"/>
        <v>0</v>
      </c>
      <c r="E27" s="973"/>
      <c r="F27" s="973">
        <v>0</v>
      </c>
      <c r="G27" s="973">
        <v>0</v>
      </c>
      <c r="H27" s="973"/>
      <c r="I27" s="973"/>
      <c r="J27" s="973"/>
      <c r="K27" s="974">
        <f t="shared" si="3"/>
        <v>20</v>
      </c>
      <c r="L27" s="974"/>
      <c r="M27" s="973"/>
      <c r="N27" s="973"/>
      <c r="O27" s="974">
        <v>1</v>
      </c>
      <c r="P27" s="974">
        <v>6</v>
      </c>
      <c r="Q27" s="974">
        <v>8</v>
      </c>
      <c r="R27" s="974">
        <v>5</v>
      </c>
      <c r="S27" s="974">
        <v>0</v>
      </c>
      <c r="T27" s="974">
        <v>0</v>
      </c>
      <c r="U27" s="974">
        <v>0</v>
      </c>
      <c r="V27" s="974"/>
      <c r="W27" s="974">
        <v>0</v>
      </c>
      <c r="X27" s="268"/>
      <c r="Y27" s="268"/>
      <c r="Z27" s="268"/>
      <c r="AA27" s="416" t="s">
        <v>1217</v>
      </c>
    </row>
    <row r="28" spans="1:27" s="103" customFormat="1" ht="19.5" customHeight="1">
      <c r="A28" s="957"/>
      <c r="B28" s="801" t="s">
        <v>1161</v>
      </c>
      <c r="C28" s="973">
        <f t="shared" si="1"/>
        <v>41</v>
      </c>
      <c r="D28" s="973">
        <f t="shared" si="2"/>
        <v>0</v>
      </c>
      <c r="E28" s="973"/>
      <c r="F28" s="973">
        <v>0</v>
      </c>
      <c r="G28" s="973">
        <v>0</v>
      </c>
      <c r="H28" s="973"/>
      <c r="I28" s="973"/>
      <c r="J28" s="973"/>
      <c r="K28" s="974">
        <f t="shared" si="3"/>
        <v>41</v>
      </c>
      <c r="L28" s="974"/>
      <c r="M28" s="973"/>
      <c r="N28" s="973"/>
      <c r="O28" s="974">
        <v>1</v>
      </c>
      <c r="P28" s="974">
        <v>4</v>
      </c>
      <c r="Q28" s="974">
        <v>15</v>
      </c>
      <c r="R28" s="974">
        <v>15</v>
      </c>
      <c r="S28" s="974">
        <v>1</v>
      </c>
      <c r="T28" s="974">
        <v>4</v>
      </c>
      <c r="U28" s="974">
        <v>1</v>
      </c>
      <c r="V28" s="974"/>
      <c r="W28" s="974">
        <v>0</v>
      </c>
      <c r="X28" s="268"/>
      <c r="Y28" s="268"/>
      <c r="Z28" s="268"/>
      <c r="AA28" s="416" t="s">
        <v>1218</v>
      </c>
    </row>
    <row r="29" spans="1:27" s="103" customFormat="1" ht="19.5" customHeight="1">
      <c r="A29" s="1013" t="s">
        <v>1162</v>
      </c>
      <c r="B29" s="1014"/>
      <c r="C29" s="973">
        <f t="shared" si="1"/>
        <v>77</v>
      </c>
      <c r="D29" s="973">
        <f t="shared" si="2"/>
        <v>0</v>
      </c>
      <c r="E29" s="973">
        <v>0</v>
      </c>
      <c r="F29" s="973">
        <v>0</v>
      </c>
      <c r="G29" s="973">
        <v>0</v>
      </c>
      <c r="H29" s="973"/>
      <c r="I29" s="973"/>
      <c r="J29" s="973"/>
      <c r="K29" s="974">
        <f t="shared" si="3"/>
        <v>77</v>
      </c>
      <c r="L29" s="974"/>
      <c r="M29" s="973">
        <v>1</v>
      </c>
      <c r="N29" s="973">
        <v>0</v>
      </c>
      <c r="O29" s="974">
        <v>3</v>
      </c>
      <c r="P29" s="974">
        <v>13</v>
      </c>
      <c r="Q29" s="974">
        <v>32</v>
      </c>
      <c r="R29" s="974">
        <v>25</v>
      </c>
      <c r="S29" s="974">
        <v>1</v>
      </c>
      <c r="T29" s="974">
        <v>0</v>
      </c>
      <c r="U29" s="974">
        <v>2</v>
      </c>
      <c r="V29" s="974"/>
      <c r="W29" s="974">
        <v>0</v>
      </c>
      <c r="X29" s="268"/>
      <c r="Y29" s="268"/>
      <c r="Z29" s="268"/>
      <c r="AA29" s="415" t="s">
        <v>1219</v>
      </c>
    </row>
    <row r="30" spans="1:27" s="103" customFormat="1" ht="19.5" customHeight="1">
      <c r="A30" s="957"/>
      <c r="B30" s="958" t="s">
        <v>1163</v>
      </c>
      <c r="C30" s="973">
        <f t="shared" si="1"/>
        <v>30</v>
      </c>
      <c r="D30" s="973">
        <f t="shared" si="2"/>
        <v>0</v>
      </c>
      <c r="E30" s="973"/>
      <c r="F30" s="973">
        <v>0</v>
      </c>
      <c r="G30" s="973">
        <v>0</v>
      </c>
      <c r="H30" s="973"/>
      <c r="I30" s="973"/>
      <c r="J30" s="973"/>
      <c r="K30" s="974">
        <f t="shared" si="3"/>
        <v>30</v>
      </c>
      <c r="L30" s="974"/>
      <c r="M30" s="973">
        <v>1</v>
      </c>
      <c r="N30" s="973"/>
      <c r="O30" s="974">
        <v>1</v>
      </c>
      <c r="P30" s="974">
        <v>4</v>
      </c>
      <c r="Q30" s="974">
        <v>13</v>
      </c>
      <c r="R30" s="974">
        <v>8</v>
      </c>
      <c r="S30" s="974">
        <v>1</v>
      </c>
      <c r="T30" s="974">
        <v>0</v>
      </c>
      <c r="U30" s="974">
        <v>2</v>
      </c>
      <c r="V30" s="974"/>
      <c r="W30" s="974">
        <v>0</v>
      </c>
      <c r="X30" s="268"/>
      <c r="Y30" s="268"/>
      <c r="Z30" s="268"/>
      <c r="AA30" s="416" t="s">
        <v>1164</v>
      </c>
    </row>
    <row r="31" spans="1:27" s="103" customFormat="1" ht="19.5" customHeight="1">
      <c r="A31" s="957"/>
      <c r="B31" s="958" t="s">
        <v>1165</v>
      </c>
      <c r="C31" s="973">
        <f t="shared" si="1"/>
        <v>28</v>
      </c>
      <c r="D31" s="973">
        <f t="shared" si="2"/>
        <v>0</v>
      </c>
      <c r="E31" s="973"/>
      <c r="F31" s="973">
        <v>0</v>
      </c>
      <c r="G31" s="973">
        <v>0</v>
      </c>
      <c r="H31" s="973"/>
      <c r="I31" s="973"/>
      <c r="J31" s="973"/>
      <c r="K31" s="974">
        <f t="shared" si="3"/>
        <v>28</v>
      </c>
      <c r="L31" s="974"/>
      <c r="M31" s="973"/>
      <c r="N31" s="973"/>
      <c r="O31" s="974">
        <v>1</v>
      </c>
      <c r="P31" s="974">
        <v>5</v>
      </c>
      <c r="Q31" s="974">
        <v>11</v>
      </c>
      <c r="R31" s="974">
        <v>11</v>
      </c>
      <c r="S31" s="974">
        <v>0</v>
      </c>
      <c r="T31" s="974">
        <v>0</v>
      </c>
      <c r="U31" s="974">
        <v>0</v>
      </c>
      <c r="V31" s="974"/>
      <c r="W31" s="974">
        <v>0</v>
      </c>
      <c r="X31" s="268"/>
      <c r="Y31" s="268"/>
      <c r="Z31" s="268"/>
      <c r="AA31" s="416" t="s">
        <v>1166</v>
      </c>
    </row>
    <row r="32" spans="1:27" s="103" customFormat="1" ht="19.5" customHeight="1">
      <c r="A32" s="957"/>
      <c r="B32" s="958" t="s">
        <v>1167</v>
      </c>
      <c r="C32" s="973">
        <f t="shared" si="1"/>
        <v>19</v>
      </c>
      <c r="D32" s="973">
        <f t="shared" si="2"/>
        <v>0</v>
      </c>
      <c r="E32" s="973"/>
      <c r="F32" s="973">
        <v>0</v>
      </c>
      <c r="G32" s="973">
        <v>0</v>
      </c>
      <c r="H32" s="973"/>
      <c r="I32" s="973"/>
      <c r="J32" s="973"/>
      <c r="K32" s="974">
        <f t="shared" si="3"/>
        <v>19</v>
      </c>
      <c r="L32" s="974"/>
      <c r="M32" s="973"/>
      <c r="N32" s="973"/>
      <c r="O32" s="974">
        <v>1</v>
      </c>
      <c r="P32" s="974">
        <v>4</v>
      </c>
      <c r="Q32" s="974">
        <v>8</v>
      </c>
      <c r="R32" s="974">
        <v>6</v>
      </c>
      <c r="S32" s="974">
        <v>0</v>
      </c>
      <c r="T32" s="974">
        <v>0</v>
      </c>
      <c r="U32" s="974">
        <v>0</v>
      </c>
      <c r="V32" s="974"/>
      <c r="W32" s="974">
        <v>0</v>
      </c>
      <c r="X32" s="268"/>
      <c r="Y32" s="268"/>
      <c r="Z32" s="268"/>
      <c r="AA32" s="416" t="s">
        <v>1168</v>
      </c>
    </row>
    <row r="33" spans="1:27" s="103" customFormat="1" ht="19.5" customHeight="1">
      <c r="A33" s="1013" t="s">
        <v>1169</v>
      </c>
      <c r="B33" s="1014"/>
      <c r="C33" s="973">
        <f t="shared" si="1"/>
        <v>75</v>
      </c>
      <c r="D33" s="973">
        <f t="shared" si="2"/>
        <v>0</v>
      </c>
      <c r="E33" s="973">
        <v>0</v>
      </c>
      <c r="F33" s="973">
        <v>0</v>
      </c>
      <c r="G33" s="973">
        <v>0</v>
      </c>
      <c r="H33" s="973"/>
      <c r="I33" s="973"/>
      <c r="J33" s="973"/>
      <c r="K33" s="974">
        <f t="shared" si="3"/>
        <v>75</v>
      </c>
      <c r="L33" s="974"/>
      <c r="M33" s="973">
        <v>0</v>
      </c>
      <c r="N33" s="973">
        <v>1</v>
      </c>
      <c r="O33" s="974">
        <v>4</v>
      </c>
      <c r="P33" s="974">
        <v>17</v>
      </c>
      <c r="Q33" s="974">
        <v>29</v>
      </c>
      <c r="R33" s="974">
        <v>23</v>
      </c>
      <c r="S33" s="974">
        <v>1</v>
      </c>
      <c r="T33" s="974">
        <v>0</v>
      </c>
      <c r="U33" s="974">
        <v>0</v>
      </c>
      <c r="V33" s="974"/>
      <c r="W33" s="974">
        <v>0</v>
      </c>
      <c r="X33" s="268"/>
      <c r="Y33" s="268"/>
      <c r="Z33" s="268"/>
      <c r="AA33" s="415" t="s">
        <v>1220</v>
      </c>
    </row>
    <row r="34" spans="1:27" s="103" customFormat="1" ht="19.5" customHeight="1">
      <c r="A34" s="417"/>
      <c r="B34" s="958" t="s">
        <v>1338</v>
      </c>
      <c r="C34" s="973">
        <f t="shared" si="1"/>
        <v>20</v>
      </c>
      <c r="D34" s="973">
        <f t="shared" si="2"/>
        <v>0</v>
      </c>
      <c r="E34" s="973"/>
      <c r="F34" s="973">
        <v>0</v>
      </c>
      <c r="G34" s="973">
        <v>0</v>
      </c>
      <c r="H34" s="973"/>
      <c r="I34" s="973"/>
      <c r="J34" s="973"/>
      <c r="K34" s="974">
        <f t="shared" si="3"/>
        <v>20</v>
      </c>
      <c r="L34" s="974"/>
      <c r="M34" s="973"/>
      <c r="N34" s="973">
        <v>1</v>
      </c>
      <c r="O34" s="974">
        <v>1</v>
      </c>
      <c r="P34" s="974">
        <v>4</v>
      </c>
      <c r="Q34" s="974">
        <v>8</v>
      </c>
      <c r="R34" s="974">
        <v>6</v>
      </c>
      <c r="S34" s="974">
        <v>0</v>
      </c>
      <c r="T34" s="974">
        <v>0</v>
      </c>
      <c r="U34" s="974">
        <v>0</v>
      </c>
      <c r="V34" s="974"/>
      <c r="W34" s="974">
        <v>0</v>
      </c>
      <c r="X34" s="268"/>
      <c r="Y34" s="268"/>
      <c r="Z34" s="268"/>
      <c r="AA34" s="416" t="s">
        <v>1345</v>
      </c>
    </row>
    <row r="35" spans="1:27" s="103" customFormat="1" ht="19.5" customHeight="1">
      <c r="A35" s="957"/>
      <c r="B35" s="958" t="s">
        <v>1170</v>
      </c>
      <c r="C35" s="973">
        <f t="shared" si="1"/>
        <v>12</v>
      </c>
      <c r="D35" s="973">
        <f t="shared" si="2"/>
        <v>0</v>
      </c>
      <c r="E35" s="973"/>
      <c r="F35" s="973">
        <v>0</v>
      </c>
      <c r="G35" s="973">
        <v>0</v>
      </c>
      <c r="H35" s="973"/>
      <c r="I35" s="973"/>
      <c r="J35" s="973"/>
      <c r="K35" s="974">
        <f t="shared" si="3"/>
        <v>12</v>
      </c>
      <c r="L35" s="974"/>
      <c r="M35" s="973"/>
      <c r="N35" s="973"/>
      <c r="O35" s="974">
        <v>1</v>
      </c>
      <c r="P35" s="974">
        <v>3</v>
      </c>
      <c r="Q35" s="974">
        <v>4</v>
      </c>
      <c r="R35" s="974">
        <v>4</v>
      </c>
      <c r="S35" s="974">
        <v>0</v>
      </c>
      <c r="T35" s="974">
        <v>0</v>
      </c>
      <c r="U35" s="974">
        <v>0</v>
      </c>
      <c r="V35" s="974"/>
      <c r="W35" s="974">
        <v>0</v>
      </c>
      <c r="X35" s="268"/>
      <c r="Y35" s="268"/>
      <c r="Z35" s="268"/>
      <c r="AA35" s="416" t="s">
        <v>1221</v>
      </c>
    </row>
    <row r="36" spans="1:27" s="103" customFormat="1" ht="19.5" customHeight="1">
      <c r="A36" s="957"/>
      <c r="B36" s="958" t="s">
        <v>1172</v>
      </c>
      <c r="C36" s="973">
        <f t="shared" si="1"/>
        <v>21</v>
      </c>
      <c r="D36" s="973">
        <f t="shared" si="2"/>
        <v>0</v>
      </c>
      <c r="E36" s="973"/>
      <c r="F36" s="973">
        <v>0</v>
      </c>
      <c r="G36" s="973">
        <v>0</v>
      </c>
      <c r="H36" s="973"/>
      <c r="I36" s="973"/>
      <c r="J36" s="973"/>
      <c r="K36" s="974">
        <f t="shared" si="3"/>
        <v>21</v>
      </c>
      <c r="L36" s="974"/>
      <c r="M36" s="973"/>
      <c r="N36" s="973"/>
      <c r="O36" s="974">
        <v>1</v>
      </c>
      <c r="P36" s="974">
        <v>5</v>
      </c>
      <c r="Q36" s="974">
        <v>8</v>
      </c>
      <c r="R36" s="974">
        <v>6</v>
      </c>
      <c r="S36" s="974">
        <v>1</v>
      </c>
      <c r="T36" s="974">
        <v>0</v>
      </c>
      <c r="U36" s="974">
        <v>0</v>
      </c>
      <c r="V36" s="974"/>
      <c r="W36" s="974">
        <v>0</v>
      </c>
      <c r="X36" s="268"/>
      <c r="Y36" s="268"/>
      <c r="Z36" s="268"/>
      <c r="AA36" s="416" t="s">
        <v>1224</v>
      </c>
    </row>
    <row r="37" spans="1:27" s="103" customFormat="1" ht="19.5" customHeight="1">
      <c r="A37" s="957"/>
      <c r="B37" s="958" t="s">
        <v>1171</v>
      </c>
      <c r="C37" s="973">
        <f t="shared" si="1"/>
        <v>22</v>
      </c>
      <c r="D37" s="973">
        <f t="shared" si="2"/>
        <v>0</v>
      </c>
      <c r="E37" s="973"/>
      <c r="F37" s="973">
        <v>0</v>
      </c>
      <c r="G37" s="973">
        <v>0</v>
      </c>
      <c r="H37" s="973"/>
      <c r="I37" s="973"/>
      <c r="J37" s="973"/>
      <c r="K37" s="974">
        <f t="shared" si="3"/>
        <v>22</v>
      </c>
      <c r="L37" s="974"/>
      <c r="M37" s="973"/>
      <c r="N37" s="973"/>
      <c r="O37" s="974">
        <v>1</v>
      </c>
      <c r="P37" s="974">
        <v>5</v>
      </c>
      <c r="Q37" s="974">
        <v>9</v>
      </c>
      <c r="R37" s="974">
        <v>7</v>
      </c>
      <c r="S37" s="974">
        <v>0</v>
      </c>
      <c r="T37" s="974">
        <v>0</v>
      </c>
      <c r="U37" s="974">
        <v>0</v>
      </c>
      <c r="V37" s="974"/>
      <c r="W37" s="974">
        <v>0</v>
      </c>
      <c r="X37" s="268"/>
      <c r="Y37" s="268"/>
      <c r="Z37" s="268"/>
      <c r="AA37" s="416" t="s">
        <v>1222</v>
      </c>
    </row>
    <row r="38" spans="1:27" s="103" customFormat="1" ht="19.5" customHeight="1">
      <c r="A38" s="1013" t="s">
        <v>1339</v>
      </c>
      <c r="B38" s="1014"/>
      <c r="C38" s="973">
        <f t="shared" si="1"/>
        <v>46</v>
      </c>
      <c r="D38" s="973">
        <f t="shared" si="2"/>
        <v>0</v>
      </c>
      <c r="E38" s="973">
        <v>0</v>
      </c>
      <c r="F38" s="973">
        <v>0</v>
      </c>
      <c r="G38" s="973">
        <v>0</v>
      </c>
      <c r="H38" s="973"/>
      <c r="I38" s="973"/>
      <c r="J38" s="973"/>
      <c r="K38" s="974">
        <f t="shared" si="3"/>
        <v>46</v>
      </c>
      <c r="L38" s="974"/>
      <c r="M38" s="973">
        <v>0</v>
      </c>
      <c r="N38" s="973">
        <v>1</v>
      </c>
      <c r="O38" s="974">
        <v>3</v>
      </c>
      <c r="P38" s="974">
        <v>12</v>
      </c>
      <c r="Q38" s="974">
        <v>17</v>
      </c>
      <c r="R38" s="974">
        <v>13</v>
      </c>
      <c r="S38" s="974">
        <v>0</v>
      </c>
      <c r="T38" s="974">
        <v>0</v>
      </c>
      <c r="U38" s="974">
        <v>0</v>
      </c>
      <c r="V38" s="974"/>
      <c r="W38" s="974">
        <v>0</v>
      </c>
      <c r="X38" s="268"/>
      <c r="Y38" s="268"/>
      <c r="Z38" s="268"/>
      <c r="AA38" s="415" t="s">
        <v>1350</v>
      </c>
    </row>
    <row r="39" spans="1:27" s="103" customFormat="1" ht="19.5" customHeight="1">
      <c r="A39" s="957"/>
      <c r="B39" s="958" t="s">
        <v>1340</v>
      </c>
      <c r="C39" s="973">
        <f t="shared" si="1"/>
        <v>17</v>
      </c>
      <c r="D39" s="973">
        <f t="shared" si="2"/>
        <v>0</v>
      </c>
      <c r="E39" s="973"/>
      <c r="F39" s="973">
        <v>0</v>
      </c>
      <c r="G39" s="973">
        <v>0</v>
      </c>
      <c r="H39" s="973"/>
      <c r="I39" s="973"/>
      <c r="J39" s="973"/>
      <c r="K39" s="974">
        <f t="shared" si="3"/>
        <v>17</v>
      </c>
      <c r="L39" s="974"/>
      <c r="M39" s="973"/>
      <c r="N39" s="973">
        <v>1</v>
      </c>
      <c r="O39" s="974">
        <v>1</v>
      </c>
      <c r="P39" s="974">
        <v>4</v>
      </c>
      <c r="Q39" s="974">
        <v>5</v>
      </c>
      <c r="R39" s="974">
        <v>6</v>
      </c>
      <c r="S39" s="974">
        <v>0</v>
      </c>
      <c r="T39" s="974">
        <v>0</v>
      </c>
      <c r="U39" s="974">
        <v>0</v>
      </c>
      <c r="V39" s="974"/>
      <c r="W39" s="974">
        <v>0</v>
      </c>
      <c r="X39" s="268"/>
      <c r="Y39" s="268"/>
      <c r="Z39" s="268"/>
      <c r="AA39" s="416" t="s">
        <v>1351</v>
      </c>
    </row>
    <row r="40" spans="1:27" s="103" customFormat="1" ht="19.5" customHeight="1">
      <c r="A40" s="957"/>
      <c r="B40" s="958" t="s">
        <v>1275</v>
      </c>
      <c r="C40" s="973">
        <f t="shared" si="1"/>
        <v>14</v>
      </c>
      <c r="D40" s="973">
        <f t="shared" si="2"/>
        <v>0</v>
      </c>
      <c r="E40" s="973"/>
      <c r="F40" s="973">
        <v>0</v>
      </c>
      <c r="G40" s="973">
        <v>0</v>
      </c>
      <c r="H40" s="973"/>
      <c r="I40" s="973"/>
      <c r="J40" s="973"/>
      <c r="K40" s="974">
        <f t="shared" si="3"/>
        <v>14</v>
      </c>
      <c r="L40" s="974"/>
      <c r="M40" s="973"/>
      <c r="N40" s="973"/>
      <c r="O40" s="974">
        <v>1</v>
      </c>
      <c r="P40" s="974">
        <v>4</v>
      </c>
      <c r="Q40" s="974">
        <v>6</v>
      </c>
      <c r="R40" s="974">
        <v>3</v>
      </c>
      <c r="S40" s="974">
        <v>0</v>
      </c>
      <c r="T40" s="974">
        <v>0</v>
      </c>
      <c r="U40" s="974">
        <v>0</v>
      </c>
      <c r="V40" s="974"/>
      <c r="W40" s="974">
        <v>0</v>
      </c>
      <c r="X40" s="268"/>
      <c r="Y40" s="268"/>
      <c r="Z40" s="268"/>
      <c r="AA40" s="416" t="s">
        <v>1223</v>
      </c>
    </row>
    <row r="41" spans="1:27" s="103" customFormat="1" ht="19.5" customHeight="1">
      <c r="A41" s="957"/>
      <c r="B41" s="958" t="s">
        <v>1317</v>
      </c>
      <c r="C41" s="973">
        <f t="shared" si="1"/>
        <v>15</v>
      </c>
      <c r="D41" s="973">
        <f t="shared" si="2"/>
        <v>0</v>
      </c>
      <c r="E41" s="973"/>
      <c r="F41" s="973">
        <v>0</v>
      </c>
      <c r="G41" s="973">
        <v>0</v>
      </c>
      <c r="H41" s="973"/>
      <c r="I41" s="973"/>
      <c r="J41" s="973"/>
      <c r="K41" s="974">
        <f t="shared" si="3"/>
        <v>15</v>
      </c>
      <c r="L41" s="974"/>
      <c r="M41" s="973"/>
      <c r="N41" s="973"/>
      <c r="O41" s="974">
        <v>1</v>
      </c>
      <c r="P41" s="974">
        <v>4</v>
      </c>
      <c r="Q41" s="974">
        <v>6</v>
      </c>
      <c r="R41" s="974">
        <v>4</v>
      </c>
      <c r="S41" s="974">
        <v>0</v>
      </c>
      <c r="T41" s="974">
        <v>0</v>
      </c>
      <c r="U41" s="974">
        <v>0</v>
      </c>
      <c r="V41" s="974"/>
      <c r="W41" s="974">
        <v>0</v>
      </c>
      <c r="X41" s="268"/>
      <c r="Y41" s="268"/>
      <c r="Z41" s="268"/>
      <c r="AA41" s="416" t="s">
        <v>1346</v>
      </c>
    </row>
    <row r="42" spans="1:27" s="103" customFormat="1" ht="19.5" customHeight="1">
      <c r="A42" s="1013" t="s">
        <v>1341</v>
      </c>
      <c r="B42" s="1014"/>
      <c r="C42" s="973">
        <f t="shared" si="1"/>
        <v>45</v>
      </c>
      <c r="D42" s="973">
        <f t="shared" si="2"/>
        <v>0</v>
      </c>
      <c r="E42" s="973">
        <v>0</v>
      </c>
      <c r="F42" s="973">
        <v>0</v>
      </c>
      <c r="G42" s="973">
        <v>0</v>
      </c>
      <c r="H42" s="973"/>
      <c r="I42" s="973"/>
      <c r="J42" s="973"/>
      <c r="K42" s="974">
        <f t="shared" si="3"/>
        <v>45</v>
      </c>
      <c r="L42" s="974"/>
      <c r="M42" s="973">
        <v>0</v>
      </c>
      <c r="N42" s="973">
        <v>1</v>
      </c>
      <c r="O42" s="974">
        <v>3</v>
      </c>
      <c r="P42" s="974">
        <v>10</v>
      </c>
      <c r="Q42" s="974">
        <v>20</v>
      </c>
      <c r="R42" s="974">
        <v>10</v>
      </c>
      <c r="S42" s="974">
        <v>1</v>
      </c>
      <c r="T42" s="974">
        <v>0</v>
      </c>
      <c r="U42" s="974">
        <v>0</v>
      </c>
      <c r="V42" s="974"/>
      <c r="W42" s="974">
        <v>0</v>
      </c>
      <c r="X42" s="268"/>
      <c r="Y42" s="268"/>
      <c r="Z42" s="268"/>
      <c r="AA42" s="416" t="s">
        <v>1352</v>
      </c>
    </row>
    <row r="43" spans="1:27" s="103" customFormat="1" ht="19.5" customHeight="1">
      <c r="A43" s="957"/>
      <c r="B43" s="958" t="s">
        <v>1173</v>
      </c>
      <c r="C43" s="973">
        <f t="shared" si="1"/>
        <v>20</v>
      </c>
      <c r="D43" s="973">
        <f t="shared" si="2"/>
        <v>0</v>
      </c>
      <c r="E43" s="973"/>
      <c r="F43" s="973">
        <v>0</v>
      </c>
      <c r="G43" s="973">
        <v>0</v>
      </c>
      <c r="H43" s="973"/>
      <c r="I43" s="973"/>
      <c r="J43" s="973"/>
      <c r="K43" s="974">
        <f t="shared" si="3"/>
        <v>20</v>
      </c>
      <c r="L43" s="974"/>
      <c r="M43" s="973"/>
      <c r="N43" s="973">
        <v>1</v>
      </c>
      <c r="O43" s="974">
        <v>1</v>
      </c>
      <c r="P43" s="974">
        <v>4</v>
      </c>
      <c r="Q43" s="974">
        <v>10</v>
      </c>
      <c r="R43" s="974">
        <v>3</v>
      </c>
      <c r="S43" s="974">
        <v>1</v>
      </c>
      <c r="T43" s="974">
        <v>0</v>
      </c>
      <c r="U43" s="974">
        <v>0</v>
      </c>
      <c r="V43" s="974"/>
      <c r="W43" s="974">
        <v>0</v>
      </c>
      <c r="X43" s="268"/>
      <c r="Y43" s="268"/>
      <c r="Z43" s="268"/>
      <c r="AA43" s="416" t="s">
        <v>1225</v>
      </c>
    </row>
    <row r="44" spans="1:27" s="103" customFormat="1" ht="19.5" customHeight="1">
      <c r="A44" s="957"/>
      <c r="B44" s="958" t="s">
        <v>1342</v>
      </c>
      <c r="C44" s="973">
        <f t="shared" si="1"/>
        <v>16</v>
      </c>
      <c r="D44" s="973">
        <f t="shared" si="2"/>
        <v>0</v>
      </c>
      <c r="E44" s="973"/>
      <c r="F44" s="973">
        <v>0</v>
      </c>
      <c r="G44" s="973">
        <v>0</v>
      </c>
      <c r="H44" s="973"/>
      <c r="I44" s="973"/>
      <c r="J44" s="973"/>
      <c r="K44" s="974">
        <f t="shared" si="3"/>
        <v>16</v>
      </c>
      <c r="L44" s="974"/>
      <c r="M44" s="973"/>
      <c r="N44" s="973"/>
      <c r="O44" s="974">
        <v>1</v>
      </c>
      <c r="P44" s="974">
        <v>4</v>
      </c>
      <c r="Q44" s="974">
        <v>6</v>
      </c>
      <c r="R44" s="974">
        <v>5</v>
      </c>
      <c r="S44" s="974">
        <v>0</v>
      </c>
      <c r="T44" s="974">
        <v>0</v>
      </c>
      <c r="U44" s="974">
        <v>0</v>
      </c>
      <c r="V44" s="974"/>
      <c r="W44" s="974">
        <v>0</v>
      </c>
      <c r="X44" s="268"/>
      <c r="Y44" s="268"/>
      <c r="Z44" s="268"/>
      <c r="AA44" s="416" t="s">
        <v>1348</v>
      </c>
    </row>
    <row r="45" spans="1:27" s="246" customFormat="1" ht="18" customHeight="1">
      <c r="A45" s="957"/>
      <c r="B45" s="958" t="s">
        <v>1343</v>
      </c>
      <c r="C45" s="973">
        <f t="shared" si="1"/>
        <v>9</v>
      </c>
      <c r="D45" s="973">
        <f t="shared" si="2"/>
        <v>0</v>
      </c>
      <c r="E45" s="973"/>
      <c r="F45" s="973">
        <v>0</v>
      </c>
      <c r="G45" s="973">
        <v>0</v>
      </c>
      <c r="H45" s="973"/>
      <c r="I45" s="973"/>
      <c r="J45" s="973"/>
      <c r="K45" s="974">
        <f t="shared" si="3"/>
        <v>9</v>
      </c>
      <c r="L45" s="974"/>
      <c r="M45" s="973"/>
      <c r="N45" s="973"/>
      <c r="O45" s="974">
        <v>1</v>
      </c>
      <c r="P45" s="974">
        <v>2</v>
      </c>
      <c r="Q45" s="974">
        <v>4</v>
      </c>
      <c r="R45" s="974">
        <v>2</v>
      </c>
      <c r="S45" s="974">
        <v>0</v>
      </c>
      <c r="T45" s="974">
        <v>0</v>
      </c>
      <c r="U45" s="974">
        <v>0</v>
      </c>
      <c r="V45" s="974"/>
      <c r="W45" s="974">
        <v>0</v>
      </c>
      <c r="X45" s="268"/>
      <c r="Y45" s="268"/>
      <c r="Z45" s="268"/>
      <c r="AA45" s="416" t="s">
        <v>1353</v>
      </c>
    </row>
    <row r="46" spans="1:27" s="248" customFormat="1" ht="7.5" customHeight="1">
      <c r="A46" s="420"/>
      <c r="B46" s="802"/>
      <c r="C46" s="423"/>
      <c r="D46" s="421"/>
      <c r="E46" s="422"/>
      <c r="F46" s="422"/>
      <c r="G46" s="423"/>
      <c r="H46" s="421"/>
      <c r="I46" s="421"/>
      <c r="J46" s="423"/>
      <c r="K46" s="413"/>
      <c r="L46" s="422"/>
      <c r="M46" s="422"/>
      <c r="N46" s="422"/>
      <c r="O46" s="422"/>
      <c r="P46" s="422"/>
      <c r="Q46" s="422"/>
      <c r="R46" s="422"/>
      <c r="S46" s="422"/>
      <c r="T46" s="422"/>
      <c r="U46" s="422"/>
      <c r="V46" s="422"/>
      <c r="W46" s="422"/>
      <c r="X46" s="422"/>
      <c r="Y46" s="422"/>
      <c r="Z46" s="424"/>
      <c r="AA46" s="425"/>
    </row>
    <row r="47" spans="1:27" s="120" customFormat="1" ht="15" customHeight="1">
      <c r="A47" s="1017" t="s">
        <v>1174</v>
      </c>
      <c r="B47" s="1018"/>
      <c r="C47" s="1018"/>
      <c r="D47" s="1018"/>
      <c r="E47" s="1018"/>
      <c r="F47" s="1018"/>
      <c r="G47" s="1018"/>
      <c r="H47" s="1018"/>
      <c r="I47" s="1018"/>
      <c r="J47" s="1018"/>
      <c r="K47" s="1018"/>
      <c r="L47" s="1018"/>
      <c r="M47" s="1018"/>
      <c r="N47" s="1018"/>
      <c r="O47" s="1018"/>
      <c r="P47" s="426"/>
      <c r="Q47" s="426"/>
      <c r="R47" s="426"/>
      <c r="S47" s="426"/>
      <c r="T47" s="426"/>
      <c r="U47" s="426"/>
      <c r="V47" s="426"/>
      <c r="W47" s="426"/>
      <c r="X47" s="426"/>
      <c r="Y47" s="426"/>
      <c r="Z47" s="426"/>
      <c r="AA47" s="172" t="s">
        <v>1175</v>
      </c>
    </row>
    <row r="48" spans="1:27" ht="24.95" customHeight="1">
      <c r="A48" s="191" t="s">
        <v>1187</v>
      </c>
      <c r="B48" s="191"/>
      <c r="C48" s="427"/>
      <c r="D48" s="427"/>
      <c r="E48" s="427"/>
      <c r="F48" s="427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  <c r="X48" s="427"/>
      <c r="Y48" s="427"/>
      <c r="Z48" s="427"/>
      <c r="AA48" s="172" t="s">
        <v>1176</v>
      </c>
    </row>
    <row r="49" spans="1:27" ht="24.95" customHeight="1">
      <c r="A49" s="313" t="s">
        <v>1077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428" t="s">
        <v>1078</v>
      </c>
    </row>
    <row r="50" spans="1:27" ht="33" customHeight="1">
      <c r="A50" s="429" t="s">
        <v>735</v>
      </c>
      <c r="B50" s="429"/>
      <c r="C50" s="315"/>
      <c r="D50" s="384"/>
      <c r="E50" s="31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10" t="s">
        <v>10</v>
      </c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30"/>
    </row>
    <row r="51" spans="1:27" ht="15" customHeight="1">
      <c r="A51" s="386"/>
      <c r="B51" s="386"/>
      <c r="C51" s="311"/>
      <c r="D51" s="387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1"/>
      <c r="AA51" s="311"/>
    </row>
    <row r="52" spans="1:27" ht="15" customHeight="1" thickBot="1">
      <c r="A52" s="309"/>
      <c r="B52" s="388" t="s">
        <v>1079</v>
      </c>
      <c r="C52" s="309"/>
      <c r="D52" s="389"/>
      <c r="E52" s="309"/>
      <c r="F52" s="309"/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90" t="s">
        <v>1080</v>
      </c>
    </row>
    <row r="53" spans="1:27" ht="15" customHeight="1">
      <c r="A53" s="1024"/>
      <c r="B53" s="1025"/>
      <c r="C53" s="209" t="s">
        <v>205</v>
      </c>
      <c r="D53" s="211"/>
      <c r="E53" s="967" t="s">
        <v>288</v>
      </c>
      <c r="F53" s="967" t="s">
        <v>141</v>
      </c>
      <c r="G53" s="212" t="s">
        <v>279</v>
      </c>
      <c r="H53" s="211"/>
      <c r="I53" s="998" t="s">
        <v>168</v>
      </c>
      <c r="J53" s="999"/>
      <c r="K53" s="1026" t="s">
        <v>829</v>
      </c>
      <c r="L53" s="1027"/>
      <c r="M53" s="1027"/>
      <c r="N53" s="1027"/>
      <c r="O53" s="1027"/>
      <c r="P53" s="1027"/>
      <c r="Q53" s="1019" t="s">
        <v>566</v>
      </c>
      <c r="R53" s="1020"/>
      <c r="S53" s="1020"/>
      <c r="T53" s="1020"/>
      <c r="U53" s="1020"/>
      <c r="V53" s="1020"/>
      <c r="W53" s="1020"/>
      <c r="X53" s="1020"/>
      <c r="Y53" s="1021"/>
      <c r="Z53" s="966" t="s">
        <v>273</v>
      </c>
      <c r="AA53" s="431"/>
    </row>
    <row r="54" spans="1:27" ht="15" customHeight="1">
      <c r="A54" s="432"/>
      <c r="B54" s="31"/>
      <c r="C54" s="393"/>
      <c r="D54" s="394"/>
      <c r="E54" s="317"/>
      <c r="F54" s="317"/>
      <c r="G54" s="393"/>
      <c r="H54" s="394"/>
      <c r="I54" s="989" t="s">
        <v>388</v>
      </c>
      <c r="J54" s="1004"/>
      <c r="K54" s="216" t="s">
        <v>830</v>
      </c>
      <c r="L54" s="395" t="s">
        <v>838</v>
      </c>
      <c r="M54" s="395" t="s">
        <v>839</v>
      </c>
      <c r="N54" s="395" t="s">
        <v>840</v>
      </c>
      <c r="O54" s="395" t="s">
        <v>841</v>
      </c>
      <c r="P54" s="396" t="s">
        <v>842</v>
      </c>
      <c r="Q54" s="397" t="s">
        <v>843</v>
      </c>
      <c r="R54" s="398" t="s">
        <v>844</v>
      </c>
      <c r="S54" s="186" t="s">
        <v>845</v>
      </c>
      <c r="T54" s="186" t="s">
        <v>846</v>
      </c>
      <c r="U54" s="961" t="s">
        <v>341</v>
      </c>
      <c r="V54" s="961" t="s">
        <v>214</v>
      </c>
      <c r="W54" s="961" t="s">
        <v>219</v>
      </c>
      <c r="X54" s="961" t="s">
        <v>210</v>
      </c>
      <c r="Y54" s="961" t="s">
        <v>218</v>
      </c>
      <c r="Z54" s="433"/>
      <c r="AA54" s="962"/>
    </row>
    <row r="55" spans="1:27" ht="15" customHeight="1">
      <c r="A55" s="432"/>
      <c r="B55" s="216" t="s">
        <v>550</v>
      </c>
      <c r="C55" s="962"/>
      <c r="D55" s="401"/>
      <c r="E55" s="963" t="s">
        <v>640</v>
      </c>
      <c r="F55" s="963"/>
      <c r="G55" s="402" t="s">
        <v>565</v>
      </c>
      <c r="H55" s="32"/>
      <c r="I55" s="1005" t="s">
        <v>384</v>
      </c>
      <c r="J55" s="1006"/>
      <c r="K55" s="405"/>
      <c r="L55" s="405"/>
      <c r="M55" s="405"/>
      <c r="N55" s="406"/>
      <c r="O55" s="406"/>
      <c r="P55" s="405"/>
      <c r="Q55" s="434"/>
      <c r="R55" s="435"/>
      <c r="S55" s="961"/>
      <c r="T55" s="961"/>
      <c r="U55" s="961" t="s">
        <v>150</v>
      </c>
      <c r="V55" s="961"/>
      <c r="W55" s="961"/>
      <c r="X55" s="317"/>
      <c r="Y55" s="317"/>
      <c r="Z55" s="433"/>
      <c r="AA55" s="962" t="s">
        <v>644</v>
      </c>
    </row>
    <row r="56" spans="1:27" ht="15" customHeight="1">
      <c r="A56" s="432"/>
      <c r="B56" s="31"/>
      <c r="C56" s="962"/>
      <c r="D56" s="401"/>
      <c r="E56" s="963" t="s">
        <v>635</v>
      </c>
      <c r="F56" s="963"/>
      <c r="G56" s="402" t="s">
        <v>665</v>
      </c>
      <c r="H56" s="32"/>
      <c r="I56" s="1005" t="s">
        <v>685</v>
      </c>
      <c r="J56" s="1006"/>
      <c r="K56" s="312"/>
      <c r="L56" s="402" t="s">
        <v>172</v>
      </c>
      <c r="M56" s="402" t="s">
        <v>160</v>
      </c>
      <c r="N56" s="402" t="s">
        <v>121</v>
      </c>
      <c r="O56" s="402" t="s">
        <v>151</v>
      </c>
      <c r="P56" s="962" t="s">
        <v>181</v>
      </c>
      <c r="Q56" s="602" t="s">
        <v>278</v>
      </c>
      <c r="R56" s="312" t="s">
        <v>161</v>
      </c>
      <c r="S56" s="963" t="s">
        <v>137</v>
      </c>
      <c r="T56" s="963" t="s">
        <v>174</v>
      </c>
      <c r="U56" s="963" t="s">
        <v>670</v>
      </c>
      <c r="V56" s="963" t="s">
        <v>617</v>
      </c>
      <c r="W56" s="963"/>
      <c r="X56" s="963" t="s">
        <v>631</v>
      </c>
      <c r="Y56" s="963"/>
      <c r="Z56" s="602"/>
      <c r="AA56" s="962"/>
    </row>
    <row r="57" spans="1:27" ht="18.2" customHeight="1">
      <c r="A57" s="1022"/>
      <c r="B57" s="1023"/>
      <c r="C57" s="107" t="s">
        <v>538</v>
      </c>
      <c r="D57" s="409"/>
      <c r="E57" s="965" t="s">
        <v>567</v>
      </c>
      <c r="F57" s="965" t="s">
        <v>628</v>
      </c>
      <c r="G57" s="107" t="s">
        <v>587</v>
      </c>
      <c r="H57" s="409"/>
      <c r="I57" s="1009" t="s">
        <v>567</v>
      </c>
      <c r="J57" s="1010"/>
      <c r="K57" s="107" t="s">
        <v>641</v>
      </c>
      <c r="L57" s="107" t="s">
        <v>458</v>
      </c>
      <c r="M57" s="107" t="s">
        <v>458</v>
      </c>
      <c r="N57" s="107" t="s">
        <v>458</v>
      </c>
      <c r="O57" s="107" t="s">
        <v>458</v>
      </c>
      <c r="P57" s="964" t="s">
        <v>458</v>
      </c>
      <c r="Q57" s="965" t="s">
        <v>458</v>
      </c>
      <c r="R57" s="965" t="s">
        <v>458</v>
      </c>
      <c r="S57" s="965" t="s">
        <v>458</v>
      </c>
      <c r="T57" s="965" t="s">
        <v>458</v>
      </c>
      <c r="U57" s="965" t="s">
        <v>401</v>
      </c>
      <c r="V57" s="965" t="s">
        <v>359</v>
      </c>
      <c r="W57" s="965" t="s">
        <v>636</v>
      </c>
      <c r="X57" s="965" t="s">
        <v>359</v>
      </c>
      <c r="Y57" s="965" t="s">
        <v>316</v>
      </c>
      <c r="Z57" s="436" t="s">
        <v>659</v>
      </c>
      <c r="AA57" s="964"/>
    </row>
    <row r="58" spans="1:27" ht="18.2" customHeight="1">
      <c r="A58" s="1032" t="s">
        <v>489</v>
      </c>
      <c r="B58" s="1033"/>
      <c r="C58" s="973">
        <f t="shared" ref="C58:C101" si="4">E58+F58+G58+I58+K58+Z58</f>
        <v>77</v>
      </c>
      <c r="D58" s="973">
        <f t="shared" ref="D58:D101" si="5">+H58+J58</f>
        <v>0</v>
      </c>
      <c r="E58" s="973">
        <v>0</v>
      </c>
      <c r="F58" s="973">
        <v>0</v>
      </c>
      <c r="G58" s="973">
        <v>0</v>
      </c>
      <c r="H58" s="973"/>
      <c r="I58" s="973"/>
      <c r="J58" s="973"/>
      <c r="K58" s="974">
        <f t="shared" ref="K58:K101" si="6">SUM(L58:Y58)</f>
        <v>77</v>
      </c>
      <c r="L58" s="974"/>
      <c r="M58" s="973">
        <v>0</v>
      </c>
      <c r="N58" s="973">
        <v>1</v>
      </c>
      <c r="O58" s="974">
        <v>5</v>
      </c>
      <c r="P58" s="974">
        <v>17</v>
      </c>
      <c r="Q58" s="974">
        <v>27</v>
      </c>
      <c r="R58" s="974">
        <v>23</v>
      </c>
      <c r="S58" s="974">
        <v>1</v>
      </c>
      <c r="T58" s="974">
        <v>0</v>
      </c>
      <c r="U58" s="974">
        <v>0</v>
      </c>
      <c r="V58" s="974"/>
      <c r="W58" s="974">
        <v>3</v>
      </c>
      <c r="X58" s="378"/>
      <c r="Y58" s="378"/>
      <c r="Z58" s="378"/>
      <c r="AA58" s="438" t="s">
        <v>1226</v>
      </c>
    </row>
    <row r="59" spans="1:27" ht="18.2" customHeight="1">
      <c r="A59" s="959"/>
      <c r="B59" s="960" t="s">
        <v>180</v>
      </c>
      <c r="C59" s="973">
        <f t="shared" si="4"/>
        <v>22</v>
      </c>
      <c r="D59" s="973">
        <f t="shared" si="5"/>
        <v>0</v>
      </c>
      <c r="E59" s="973">
        <v>0</v>
      </c>
      <c r="F59" s="973">
        <v>0</v>
      </c>
      <c r="G59" s="973">
        <v>0</v>
      </c>
      <c r="H59" s="973"/>
      <c r="I59" s="973"/>
      <c r="J59" s="973"/>
      <c r="K59" s="974">
        <f t="shared" si="6"/>
        <v>22</v>
      </c>
      <c r="L59" s="974"/>
      <c r="M59" s="973"/>
      <c r="N59" s="973">
        <v>1</v>
      </c>
      <c r="O59" s="974">
        <v>1</v>
      </c>
      <c r="P59" s="974">
        <v>4</v>
      </c>
      <c r="Q59" s="974">
        <v>9</v>
      </c>
      <c r="R59" s="974">
        <v>7</v>
      </c>
      <c r="S59" s="974">
        <v>0</v>
      </c>
      <c r="T59" s="974">
        <v>0</v>
      </c>
      <c r="U59" s="974">
        <v>0</v>
      </c>
      <c r="V59" s="974"/>
      <c r="W59" s="974">
        <v>0</v>
      </c>
      <c r="X59" s="378"/>
      <c r="Y59" s="378"/>
      <c r="Z59" s="378"/>
      <c r="AA59" s="439" t="s">
        <v>756</v>
      </c>
    </row>
    <row r="60" spans="1:27" ht="18.2" customHeight="1">
      <c r="A60" s="959"/>
      <c r="B60" s="960" t="s">
        <v>473</v>
      </c>
      <c r="C60" s="973">
        <f t="shared" si="4"/>
        <v>15</v>
      </c>
      <c r="D60" s="973">
        <f t="shared" si="5"/>
        <v>0</v>
      </c>
      <c r="E60" s="973">
        <v>0</v>
      </c>
      <c r="F60" s="973">
        <v>0</v>
      </c>
      <c r="G60" s="973">
        <v>0</v>
      </c>
      <c r="H60" s="973"/>
      <c r="I60" s="973"/>
      <c r="J60" s="973"/>
      <c r="K60" s="974">
        <f t="shared" si="6"/>
        <v>15</v>
      </c>
      <c r="L60" s="974"/>
      <c r="M60" s="973"/>
      <c r="N60" s="973"/>
      <c r="O60" s="974">
        <v>1</v>
      </c>
      <c r="P60" s="974">
        <v>4</v>
      </c>
      <c r="Q60" s="974">
        <v>6</v>
      </c>
      <c r="R60" s="974">
        <v>4</v>
      </c>
      <c r="S60" s="974">
        <v>0</v>
      </c>
      <c r="T60" s="974">
        <v>0</v>
      </c>
      <c r="U60" s="974">
        <v>0</v>
      </c>
      <c r="V60" s="974"/>
      <c r="W60" s="974">
        <v>0</v>
      </c>
      <c r="X60" s="378"/>
      <c r="Y60" s="378"/>
      <c r="Z60" s="378"/>
      <c r="AA60" s="440" t="s">
        <v>580</v>
      </c>
    </row>
    <row r="61" spans="1:27" ht="18.2" customHeight="1">
      <c r="A61" s="959"/>
      <c r="B61" s="960" t="s">
        <v>1177</v>
      </c>
      <c r="C61" s="973">
        <f t="shared" si="4"/>
        <v>20</v>
      </c>
      <c r="D61" s="973">
        <f t="shared" si="5"/>
        <v>0</v>
      </c>
      <c r="E61" s="973">
        <v>0</v>
      </c>
      <c r="F61" s="973">
        <v>0</v>
      </c>
      <c r="G61" s="973">
        <v>0</v>
      </c>
      <c r="H61" s="973"/>
      <c r="I61" s="973"/>
      <c r="J61" s="973"/>
      <c r="K61" s="974">
        <f t="shared" si="6"/>
        <v>20</v>
      </c>
      <c r="L61" s="974"/>
      <c r="M61" s="973"/>
      <c r="N61" s="973"/>
      <c r="O61" s="974">
        <v>1</v>
      </c>
      <c r="P61" s="974">
        <v>4</v>
      </c>
      <c r="Q61" s="974">
        <v>7</v>
      </c>
      <c r="R61" s="974">
        <v>5</v>
      </c>
      <c r="S61" s="974">
        <v>0</v>
      </c>
      <c r="T61" s="974">
        <v>0</v>
      </c>
      <c r="U61" s="974">
        <v>0</v>
      </c>
      <c r="V61" s="974"/>
      <c r="W61" s="974">
        <v>3</v>
      </c>
      <c r="X61" s="378"/>
      <c r="Y61" s="378"/>
      <c r="Z61" s="378"/>
      <c r="AA61" s="440" t="s">
        <v>1227</v>
      </c>
    </row>
    <row r="62" spans="1:27" ht="18" customHeight="1">
      <c r="A62" s="959"/>
      <c r="B62" s="960" t="s">
        <v>560</v>
      </c>
      <c r="C62" s="973">
        <f t="shared" si="4"/>
        <v>12</v>
      </c>
      <c r="D62" s="973">
        <f t="shared" si="5"/>
        <v>0</v>
      </c>
      <c r="E62" s="973"/>
      <c r="F62" s="973">
        <v>0</v>
      </c>
      <c r="G62" s="973">
        <v>0</v>
      </c>
      <c r="H62" s="973"/>
      <c r="I62" s="973"/>
      <c r="J62" s="973"/>
      <c r="K62" s="974">
        <f t="shared" si="6"/>
        <v>12</v>
      </c>
      <c r="L62" s="974"/>
      <c r="M62" s="973"/>
      <c r="N62" s="973"/>
      <c r="O62" s="974">
        <v>1</v>
      </c>
      <c r="P62" s="974">
        <v>3</v>
      </c>
      <c r="Q62" s="974">
        <v>3</v>
      </c>
      <c r="R62" s="974">
        <v>4</v>
      </c>
      <c r="S62" s="974">
        <v>1</v>
      </c>
      <c r="T62" s="974">
        <v>0</v>
      </c>
      <c r="U62" s="974">
        <v>0</v>
      </c>
      <c r="V62" s="974"/>
      <c r="W62" s="974">
        <v>0</v>
      </c>
      <c r="X62" s="378"/>
      <c r="Y62" s="378"/>
      <c r="Z62" s="378"/>
      <c r="AA62" s="440" t="s">
        <v>583</v>
      </c>
    </row>
    <row r="63" spans="1:27" ht="18" customHeight="1">
      <c r="A63" s="959"/>
      <c r="B63" s="960" t="s">
        <v>1318</v>
      </c>
      <c r="C63" s="973">
        <f t="shared" si="4"/>
        <v>8</v>
      </c>
      <c r="D63" s="973">
        <f t="shared" si="5"/>
        <v>0</v>
      </c>
      <c r="E63" s="973"/>
      <c r="F63" s="973">
        <v>0</v>
      </c>
      <c r="G63" s="973">
        <v>0</v>
      </c>
      <c r="H63" s="973"/>
      <c r="I63" s="973"/>
      <c r="J63" s="973"/>
      <c r="K63" s="974">
        <f t="shared" si="6"/>
        <v>8</v>
      </c>
      <c r="L63" s="974"/>
      <c r="M63" s="973"/>
      <c r="N63" s="973"/>
      <c r="O63" s="974">
        <v>1</v>
      </c>
      <c r="P63" s="974">
        <v>2</v>
      </c>
      <c r="Q63" s="974">
        <v>2</v>
      </c>
      <c r="R63" s="974">
        <v>3</v>
      </c>
      <c r="S63" s="974">
        <v>0</v>
      </c>
      <c r="T63" s="974">
        <v>0</v>
      </c>
      <c r="U63" s="974">
        <v>0</v>
      </c>
      <c r="V63" s="974"/>
      <c r="W63" s="974">
        <v>0</v>
      </c>
      <c r="X63" s="378"/>
      <c r="Y63" s="378"/>
      <c r="Z63" s="378"/>
      <c r="AA63" s="440" t="s">
        <v>1277</v>
      </c>
    </row>
    <row r="64" spans="1:27" ht="18" customHeight="1">
      <c r="A64" s="1034" t="s">
        <v>464</v>
      </c>
      <c r="B64" s="1035"/>
      <c r="C64" s="973">
        <f t="shared" si="4"/>
        <v>121</v>
      </c>
      <c r="D64" s="973">
        <f t="shared" si="5"/>
        <v>0</v>
      </c>
      <c r="E64" s="973">
        <v>0</v>
      </c>
      <c r="F64" s="973">
        <v>0</v>
      </c>
      <c r="G64" s="973">
        <v>0</v>
      </c>
      <c r="H64" s="973"/>
      <c r="I64" s="973"/>
      <c r="J64" s="973"/>
      <c r="K64" s="974">
        <f t="shared" si="6"/>
        <v>121</v>
      </c>
      <c r="L64" s="974"/>
      <c r="M64" s="973">
        <v>0</v>
      </c>
      <c r="N64" s="973">
        <v>1</v>
      </c>
      <c r="O64" s="974">
        <v>6</v>
      </c>
      <c r="P64" s="974">
        <v>21</v>
      </c>
      <c r="Q64" s="974">
        <v>46</v>
      </c>
      <c r="R64" s="974">
        <v>47</v>
      </c>
      <c r="S64" s="974">
        <v>0</v>
      </c>
      <c r="T64" s="974">
        <v>0</v>
      </c>
      <c r="U64" s="974">
        <v>0</v>
      </c>
      <c r="V64" s="974"/>
      <c r="W64" s="974">
        <v>0</v>
      </c>
      <c r="X64" s="378"/>
      <c r="Y64" s="378"/>
      <c r="Z64" s="378"/>
      <c r="AA64" s="441" t="s">
        <v>15</v>
      </c>
    </row>
    <row r="65" spans="1:27" ht="18" customHeight="1">
      <c r="A65" s="959"/>
      <c r="B65" s="960" t="s">
        <v>508</v>
      </c>
      <c r="C65" s="973">
        <f t="shared" si="4"/>
        <v>19</v>
      </c>
      <c r="D65" s="973">
        <f t="shared" si="5"/>
        <v>0</v>
      </c>
      <c r="E65" s="973"/>
      <c r="F65" s="973">
        <v>0</v>
      </c>
      <c r="G65" s="973">
        <v>0</v>
      </c>
      <c r="H65" s="973"/>
      <c r="I65" s="973"/>
      <c r="J65" s="973"/>
      <c r="K65" s="974">
        <f t="shared" si="6"/>
        <v>19</v>
      </c>
      <c r="L65" s="974"/>
      <c r="M65" s="973"/>
      <c r="N65" s="973">
        <v>1</v>
      </c>
      <c r="O65" s="974">
        <v>1</v>
      </c>
      <c r="P65" s="974">
        <v>4</v>
      </c>
      <c r="Q65" s="974">
        <v>7</v>
      </c>
      <c r="R65" s="974">
        <v>6</v>
      </c>
      <c r="S65" s="974">
        <v>0</v>
      </c>
      <c r="T65" s="974">
        <v>0</v>
      </c>
      <c r="U65" s="974">
        <v>0</v>
      </c>
      <c r="V65" s="974"/>
      <c r="W65" s="974">
        <v>0</v>
      </c>
      <c r="X65" s="378"/>
      <c r="Y65" s="378"/>
      <c r="Z65" s="378"/>
      <c r="AA65" s="439" t="s">
        <v>704</v>
      </c>
    </row>
    <row r="66" spans="1:27" ht="18" customHeight="1">
      <c r="A66" s="959"/>
      <c r="B66" s="960" t="s">
        <v>1267</v>
      </c>
      <c r="C66" s="973">
        <f t="shared" si="4"/>
        <v>14</v>
      </c>
      <c r="D66" s="973">
        <f t="shared" si="5"/>
        <v>0</v>
      </c>
      <c r="E66" s="973"/>
      <c r="F66" s="973">
        <v>0</v>
      </c>
      <c r="G66" s="973">
        <v>0</v>
      </c>
      <c r="H66" s="973"/>
      <c r="I66" s="973"/>
      <c r="J66" s="973"/>
      <c r="K66" s="974">
        <f t="shared" si="6"/>
        <v>14</v>
      </c>
      <c r="L66" s="974"/>
      <c r="M66" s="973"/>
      <c r="N66" s="973"/>
      <c r="O66" s="974">
        <v>1</v>
      </c>
      <c r="P66" s="974">
        <v>3</v>
      </c>
      <c r="Q66" s="974">
        <v>4</v>
      </c>
      <c r="R66" s="974">
        <v>6</v>
      </c>
      <c r="S66" s="974">
        <v>0</v>
      </c>
      <c r="T66" s="974">
        <v>0</v>
      </c>
      <c r="U66" s="974">
        <v>0</v>
      </c>
      <c r="V66" s="974"/>
      <c r="W66" s="974">
        <v>0</v>
      </c>
      <c r="X66" s="378"/>
      <c r="Y66" s="378"/>
      <c r="Z66" s="378"/>
      <c r="AA66" s="439" t="s">
        <v>1228</v>
      </c>
    </row>
    <row r="67" spans="1:27" ht="18" customHeight="1">
      <c r="A67" s="959"/>
      <c r="B67" s="960" t="s">
        <v>1178</v>
      </c>
      <c r="C67" s="973">
        <f t="shared" si="4"/>
        <v>12</v>
      </c>
      <c r="D67" s="973">
        <f t="shared" si="5"/>
        <v>0</v>
      </c>
      <c r="E67" s="973"/>
      <c r="F67" s="973">
        <v>0</v>
      </c>
      <c r="G67" s="973">
        <v>0</v>
      </c>
      <c r="H67" s="973"/>
      <c r="I67" s="973"/>
      <c r="J67" s="973"/>
      <c r="K67" s="974">
        <f t="shared" si="6"/>
        <v>12</v>
      </c>
      <c r="L67" s="974"/>
      <c r="M67" s="973"/>
      <c r="N67" s="973"/>
      <c r="O67" s="974">
        <v>1</v>
      </c>
      <c r="P67" s="974">
        <v>3</v>
      </c>
      <c r="Q67" s="974">
        <v>4</v>
      </c>
      <c r="R67" s="974">
        <v>4</v>
      </c>
      <c r="S67" s="974">
        <v>0</v>
      </c>
      <c r="T67" s="974">
        <v>0</v>
      </c>
      <c r="U67" s="974">
        <v>0</v>
      </c>
      <c r="V67" s="974"/>
      <c r="W67" s="974">
        <v>0</v>
      </c>
      <c r="X67" s="378"/>
      <c r="Y67" s="378"/>
      <c r="Z67" s="378"/>
      <c r="AA67" s="439" t="s">
        <v>1229</v>
      </c>
    </row>
    <row r="68" spans="1:27" ht="18" customHeight="1">
      <c r="A68" s="957"/>
      <c r="B68" s="958" t="s">
        <v>1081</v>
      </c>
      <c r="C68" s="973">
        <f t="shared" si="4"/>
        <v>41</v>
      </c>
      <c r="D68" s="973">
        <f t="shared" si="5"/>
        <v>0</v>
      </c>
      <c r="E68" s="973"/>
      <c r="F68" s="973">
        <v>0</v>
      </c>
      <c r="G68" s="973">
        <v>0</v>
      </c>
      <c r="H68" s="973"/>
      <c r="I68" s="973"/>
      <c r="J68" s="973"/>
      <c r="K68" s="974">
        <f t="shared" si="6"/>
        <v>41</v>
      </c>
      <c r="L68" s="974"/>
      <c r="M68" s="973"/>
      <c r="N68" s="973"/>
      <c r="O68" s="974">
        <v>1</v>
      </c>
      <c r="P68" s="974">
        <v>4</v>
      </c>
      <c r="Q68" s="974">
        <v>17</v>
      </c>
      <c r="R68" s="974">
        <v>19</v>
      </c>
      <c r="S68" s="974">
        <v>0</v>
      </c>
      <c r="T68" s="974">
        <v>0</v>
      </c>
      <c r="U68" s="974">
        <v>0</v>
      </c>
      <c r="V68" s="974"/>
      <c r="W68" s="974">
        <v>0</v>
      </c>
      <c r="X68" s="378"/>
      <c r="Y68" s="378"/>
      <c r="Z68" s="378"/>
      <c r="AA68" s="416" t="s">
        <v>1230</v>
      </c>
    </row>
    <row r="69" spans="1:27" ht="18" customHeight="1">
      <c r="A69" s="957"/>
      <c r="B69" s="958" t="s">
        <v>1319</v>
      </c>
      <c r="C69" s="973">
        <f t="shared" si="4"/>
        <v>15</v>
      </c>
      <c r="D69" s="973">
        <f t="shared" si="5"/>
        <v>0</v>
      </c>
      <c r="E69" s="973"/>
      <c r="F69" s="973">
        <v>0</v>
      </c>
      <c r="G69" s="973">
        <v>0</v>
      </c>
      <c r="H69" s="973"/>
      <c r="I69" s="973"/>
      <c r="J69" s="973"/>
      <c r="K69" s="974">
        <f t="shared" si="6"/>
        <v>15</v>
      </c>
      <c r="L69" s="974"/>
      <c r="M69" s="973"/>
      <c r="N69" s="973"/>
      <c r="O69" s="974">
        <v>1</v>
      </c>
      <c r="P69" s="974">
        <v>3</v>
      </c>
      <c r="Q69" s="974">
        <v>6</v>
      </c>
      <c r="R69" s="974">
        <v>5</v>
      </c>
      <c r="S69" s="974">
        <v>0</v>
      </c>
      <c r="T69" s="974">
        <v>0</v>
      </c>
      <c r="U69" s="974">
        <v>0</v>
      </c>
      <c r="V69" s="974"/>
      <c r="W69" s="974">
        <v>0</v>
      </c>
      <c r="X69" s="378"/>
      <c r="Y69" s="378"/>
      <c r="Z69" s="378"/>
      <c r="AA69" s="416" t="s">
        <v>1347</v>
      </c>
    </row>
    <row r="70" spans="1:27" ht="18" customHeight="1">
      <c r="A70" s="957"/>
      <c r="B70" s="958" t="s">
        <v>1082</v>
      </c>
      <c r="C70" s="973">
        <f t="shared" si="4"/>
        <v>20</v>
      </c>
      <c r="D70" s="973">
        <f t="shared" si="5"/>
        <v>0</v>
      </c>
      <c r="E70" s="973"/>
      <c r="F70" s="973">
        <v>0</v>
      </c>
      <c r="G70" s="973"/>
      <c r="H70" s="973"/>
      <c r="I70" s="973"/>
      <c r="J70" s="973"/>
      <c r="K70" s="974">
        <f t="shared" si="6"/>
        <v>20</v>
      </c>
      <c r="L70" s="974"/>
      <c r="M70" s="973"/>
      <c r="N70" s="973"/>
      <c r="O70" s="974">
        <v>1</v>
      </c>
      <c r="P70" s="974">
        <v>4</v>
      </c>
      <c r="Q70" s="974">
        <v>8</v>
      </c>
      <c r="R70" s="974">
        <v>7</v>
      </c>
      <c r="S70" s="974">
        <v>0</v>
      </c>
      <c r="T70" s="974">
        <v>0</v>
      </c>
      <c r="U70" s="974">
        <v>0</v>
      </c>
      <c r="V70" s="974"/>
      <c r="W70" s="974"/>
      <c r="X70" s="378"/>
      <c r="Y70" s="378"/>
      <c r="Z70" s="378"/>
      <c r="AA70" s="416" t="s">
        <v>1231</v>
      </c>
    </row>
    <row r="71" spans="1:27" ht="18" customHeight="1">
      <c r="A71" s="1013" t="s">
        <v>1193</v>
      </c>
      <c r="B71" s="1014"/>
      <c r="C71" s="973">
        <f t="shared" si="4"/>
        <v>114</v>
      </c>
      <c r="D71" s="973">
        <f t="shared" si="5"/>
        <v>0</v>
      </c>
      <c r="E71" s="973">
        <v>0</v>
      </c>
      <c r="F71" s="973">
        <v>0</v>
      </c>
      <c r="G71" s="973">
        <v>0</v>
      </c>
      <c r="H71" s="973"/>
      <c r="I71" s="973"/>
      <c r="J71" s="973"/>
      <c r="K71" s="974">
        <f t="shared" si="6"/>
        <v>114</v>
      </c>
      <c r="L71" s="974"/>
      <c r="M71" s="973">
        <v>0</v>
      </c>
      <c r="N71" s="973">
        <v>1</v>
      </c>
      <c r="O71" s="974">
        <v>6</v>
      </c>
      <c r="P71" s="974">
        <v>23</v>
      </c>
      <c r="Q71" s="974">
        <v>45</v>
      </c>
      <c r="R71" s="974">
        <v>37</v>
      </c>
      <c r="S71" s="974">
        <v>2</v>
      </c>
      <c r="T71" s="974">
        <v>0</v>
      </c>
      <c r="U71" s="974">
        <v>0</v>
      </c>
      <c r="V71" s="974"/>
      <c r="W71" s="974">
        <v>0</v>
      </c>
      <c r="X71" s="378"/>
      <c r="Y71" s="378"/>
      <c r="Z71" s="378"/>
      <c r="AA71" s="442" t="s">
        <v>1232</v>
      </c>
    </row>
    <row r="72" spans="1:27" ht="18" customHeight="1">
      <c r="A72" s="957"/>
      <c r="B72" s="958" t="s">
        <v>561</v>
      </c>
      <c r="C72" s="973">
        <f t="shared" si="4"/>
        <v>29</v>
      </c>
      <c r="D72" s="973">
        <f t="shared" si="5"/>
        <v>0</v>
      </c>
      <c r="E72" s="973"/>
      <c r="F72" s="973">
        <v>0</v>
      </c>
      <c r="G72" s="973">
        <v>0</v>
      </c>
      <c r="H72" s="973"/>
      <c r="I72" s="973"/>
      <c r="J72" s="973"/>
      <c r="K72" s="974">
        <f t="shared" si="6"/>
        <v>29</v>
      </c>
      <c r="L72" s="974"/>
      <c r="M72" s="973"/>
      <c r="N72" s="973">
        <v>1</v>
      </c>
      <c r="O72" s="974">
        <v>1</v>
      </c>
      <c r="P72" s="974">
        <v>5</v>
      </c>
      <c r="Q72" s="974">
        <v>9</v>
      </c>
      <c r="R72" s="974">
        <v>13</v>
      </c>
      <c r="S72" s="974">
        <v>0</v>
      </c>
      <c r="T72" s="974">
        <v>0</v>
      </c>
      <c r="U72" s="974">
        <v>0</v>
      </c>
      <c r="V72" s="974"/>
      <c r="W72" s="974">
        <v>0</v>
      </c>
      <c r="X72" s="378"/>
      <c r="Y72" s="378"/>
      <c r="Z72" s="378"/>
      <c r="AA72" s="443" t="s">
        <v>1233</v>
      </c>
    </row>
    <row r="73" spans="1:27" ht="18" customHeight="1">
      <c r="A73" s="957"/>
      <c r="B73" s="958" t="s">
        <v>385</v>
      </c>
      <c r="C73" s="973">
        <f t="shared" si="4"/>
        <v>13</v>
      </c>
      <c r="D73" s="973">
        <f t="shared" si="5"/>
        <v>0</v>
      </c>
      <c r="E73" s="973"/>
      <c r="F73" s="973">
        <v>0</v>
      </c>
      <c r="G73" s="973">
        <v>0</v>
      </c>
      <c r="H73" s="973"/>
      <c r="I73" s="973"/>
      <c r="J73" s="973"/>
      <c r="K73" s="974">
        <f t="shared" si="6"/>
        <v>13</v>
      </c>
      <c r="L73" s="974"/>
      <c r="M73" s="973"/>
      <c r="N73" s="973"/>
      <c r="O73" s="974">
        <v>1</v>
      </c>
      <c r="P73" s="974">
        <v>3</v>
      </c>
      <c r="Q73" s="974">
        <v>5</v>
      </c>
      <c r="R73" s="974">
        <v>4</v>
      </c>
      <c r="S73" s="974">
        <v>0</v>
      </c>
      <c r="T73" s="974">
        <v>0</v>
      </c>
      <c r="U73" s="974">
        <v>0</v>
      </c>
      <c r="V73" s="974"/>
      <c r="W73" s="974">
        <v>0</v>
      </c>
      <c r="X73" s="378"/>
      <c r="Y73" s="378"/>
      <c r="Z73" s="378"/>
      <c r="AA73" s="416" t="s">
        <v>12</v>
      </c>
    </row>
    <row r="74" spans="1:27" ht="18" customHeight="1">
      <c r="A74" s="957"/>
      <c r="B74" s="958" t="s">
        <v>1268</v>
      </c>
      <c r="C74" s="973">
        <f t="shared" si="4"/>
        <v>14</v>
      </c>
      <c r="D74" s="973">
        <f t="shared" si="5"/>
        <v>0</v>
      </c>
      <c r="E74" s="973"/>
      <c r="F74" s="973">
        <v>0</v>
      </c>
      <c r="G74" s="973">
        <v>0</v>
      </c>
      <c r="H74" s="973"/>
      <c r="I74" s="973"/>
      <c r="J74" s="973"/>
      <c r="K74" s="974">
        <f t="shared" si="6"/>
        <v>14</v>
      </c>
      <c r="L74" s="974"/>
      <c r="M74" s="973"/>
      <c r="N74" s="973"/>
      <c r="O74" s="974">
        <v>1</v>
      </c>
      <c r="P74" s="974">
        <v>3</v>
      </c>
      <c r="Q74" s="974">
        <v>6</v>
      </c>
      <c r="R74" s="974">
        <v>4</v>
      </c>
      <c r="S74" s="974">
        <v>0</v>
      </c>
      <c r="T74" s="974">
        <v>0</v>
      </c>
      <c r="U74" s="974">
        <v>0</v>
      </c>
      <c r="V74" s="974"/>
      <c r="W74" s="974">
        <v>0</v>
      </c>
      <c r="X74" s="378"/>
      <c r="Y74" s="378"/>
      <c r="Z74" s="378"/>
      <c r="AA74" s="416" t="s">
        <v>1234</v>
      </c>
    </row>
    <row r="75" spans="1:27" ht="18" customHeight="1">
      <c r="A75" s="957"/>
      <c r="B75" s="958" t="s">
        <v>1269</v>
      </c>
      <c r="C75" s="973">
        <f t="shared" si="4"/>
        <v>22</v>
      </c>
      <c r="D75" s="973">
        <f t="shared" si="5"/>
        <v>0</v>
      </c>
      <c r="E75" s="973"/>
      <c r="F75" s="973">
        <v>0</v>
      </c>
      <c r="G75" s="973">
        <v>0</v>
      </c>
      <c r="H75" s="973"/>
      <c r="I75" s="973"/>
      <c r="J75" s="973"/>
      <c r="K75" s="974">
        <f t="shared" si="6"/>
        <v>22</v>
      </c>
      <c r="L75" s="974"/>
      <c r="M75" s="973"/>
      <c r="N75" s="973"/>
      <c r="O75" s="974">
        <v>1</v>
      </c>
      <c r="P75" s="974">
        <v>4</v>
      </c>
      <c r="Q75" s="974">
        <v>11</v>
      </c>
      <c r="R75" s="974">
        <v>4</v>
      </c>
      <c r="S75" s="974">
        <v>2</v>
      </c>
      <c r="T75" s="974">
        <v>0</v>
      </c>
      <c r="U75" s="974">
        <v>0</v>
      </c>
      <c r="V75" s="974"/>
      <c r="W75" s="974">
        <v>0</v>
      </c>
      <c r="X75" s="378"/>
      <c r="Y75" s="378"/>
      <c r="Z75" s="378"/>
      <c r="AA75" s="416" t="s">
        <v>1278</v>
      </c>
    </row>
    <row r="76" spans="1:27" ht="18" customHeight="1">
      <c r="A76" s="957"/>
      <c r="B76" s="958" t="s">
        <v>1270</v>
      </c>
      <c r="C76" s="973">
        <f t="shared" si="4"/>
        <v>19</v>
      </c>
      <c r="D76" s="973">
        <f t="shared" si="5"/>
        <v>0</v>
      </c>
      <c r="E76" s="973"/>
      <c r="F76" s="973">
        <v>0</v>
      </c>
      <c r="G76" s="973">
        <v>0</v>
      </c>
      <c r="H76" s="973"/>
      <c r="I76" s="973"/>
      <c r="J76" s="973"/>
      <c r="K76" s="974">
        <f t="shared" si="6"/>
        <v>19</v>
      </c>
      <c r="L76" s="974"/>
      <c r="M76" s="973"/>
      <c r="N76" s="973"/>
      <c r="O76" s="974">
        <v>1</v>
      </c>
      <c r="P76" s="974">
        <v>4</v>
      </c>
      <c r="Q76" s="974">
        <v>9</v>
      </c>
      <c r="R76" s="974">
        <v>5</v>
      </c>
      <c r="S76" s="974">
        <v>0</v>
      </c>
      <c r="T76" s="974">
        <v>0</v>
      </c>
      <c r="U76" s="974">
        <v>0</v>
      </c>
      <c r="V76" s="974"/>
      <c r="W76" s="974">
        <v>0</v>
      </c>
      <c r="X76" s="378"/>
      <c r="Y76" s="378"/>
      <c r="Z76" s="378"/>
      <c r="AA76" s="416" t="s">
        <v>1235</v>
      </c>
    </row>
    <row r="77" spans="1:27" ht="18" customHeight="1">
      <c r="A77" s="957"/>
      <c r="B77" s="958" t="s">
        <v>1271</v>
      </c>
      <c r="C77" s="973">
        <f t="shared" si="4"/>
        <v>17</v>
      </c>
      <c r="D77" s="973">
        <f t="shared" si="5"/>
        <v>0</v>
      </c>
      <c r="E77" s="973"/>
      <c r="F77" s="973">
        <v>0</v>
      </c>
      <c r="G77" s="973">
        <v>0</v>
      </c>
      <c r="H77" s="973"/>
      <c r="I77" s="973"/>
      <c r="J77" s="973"/>
      <c r="K77" s="974">
        <f t="shared" si="6"/>
        <v>17</v>
      </c>
      <c r="L77" s="974"/>
      <c r="M77" s="973"/>
      <c r="N77" s="973"/>
      <c r="O77" s="974">
        <v>1</v>
      </c>
      <c r="P77" s="974">
        <v>4</v>
      </c>
      <c r="Q77" s="974">
        <v>5</v>
      </c>
      <c r="R77" s="974">
        <v>7</v>
      </c>
      <c r="S77" s="974">
        <v>0</v>
      </c>
      <c r="T77" s="974">
        <v>0</v>
      </c>
      <c r="U77" s="974">
        <v>0</v>
      </c>
      <c r="V77" s="974"/>
      <c r="W77" s="974">
        <v>0</v>
      </c>
      <c r="X77" s="378"/>
      <c r="Y77" s="378"/>
      <c r="Z77" s="378"/>
      <c r="AA77" s="416" t="s">
        <v>1083</v>
      </c>
    </row>
    <row r="78" spans="1:27" ht="18" customHeight="1">
      <c r="A78" s="1013" t="s">
        <v>339</v>
      </c>
      <c r="B78" s="1014"/>
      <c r="C78" s="973">
        <f t="shared" si="4"/>
        <v>111</v>
      </c>
      <c r="D78" s="973">
        <f t="shared" si="5"/>
        <v>0</v>
      </c>
      <c r="E78" s="973">
        <v>0</v>
      </c>
      <c r="F78" s="973">
        <v>0</v>
      </c>
      <c r="G78" s="973">
        <v>0</v>
      </c>
      <c r="H78" s="973"/>
      <c r="I78" s="973"/>
      <c r="J78" s="973"/>
      <c r="K78" s="974">
        <f t="shared" si="6"/>
        <v>111</v>
      </c>
      <c r="L78" s="974"/>
      <c r="M78" s="973">
        <v>0</v>
      </c>
      <c r="N78" s="973">
        <v>1</v>
      </c>
      <c r="O78" s="974">
        <v>4</v>
      </c>
      <c r="P78" s="974">
        <v>20</v>
      </c>
      <c r="Q78" s="974">
        <v>38</v>
      </c>
      <c r="R78" s="974">
        <v>46</v>
      </c>
      <c r="S78" s="974">
        <v>2</v>
      </c>
      <c r="T78" s="974">
        <v>0</v>
      </c>
      <c r="U78" s="974">
        <v>0</v>
      </c>
      <c r="V78" s="974"/>
      <c r="W78" s="974">
        <v>0</v>
      </c>
      <c r="X78" s="378"/>
      <c r="Y78" s="378"/>
      <c r="Z78" s="378"/>
      <c r="AA78" s="442" t="s">
        <v>1236</v>
      </c>
    </row>
    <row r="79" spans="1:27" ht="18" customHeight="1">
      <c r="A79" s="957"/>
      <c r="B79" s="958" t="s">
        <v>1179</v>
      </c>
      <c r="C79" s="973">
        <f t="shared" si="4"/>
        <v>34</v>
      </c>
      <c r="D79" s="973">
        <f t="shared" si="5"/>
        <v>0</v>
      </c>
      <c r="E79" s="973"/>
      <c r="F79" s="973">
        <v>0</v>
      </c>
      <c r="G79" s="973">
        <v>0</v>
      </c>
      <c r="H79" s="973"/>
      <c r="I79" s="973"/>
      <c r="J79" s="973"/>
      <c r="K79" s="974">
        <f t="shared" si="6"/>
        <v>34</v>
      </c>
      <c r="L79" s="974"/>
      <c r="M79" s="973"/>
      <c r="N79" s="973">
        <v>1</v>
      </c>
      <c r="O79" s="974">
        <v>1</v>
      </c>
      <c r="P79" s="974">
        <v>6</v>
      </c>
      <c r="Q79" s="974">
        <v>11</v>
      </c>
      <c r="R79" s="974">
        <v>14</v>
      </c>
      <c r="S79" s="974">
        <v>1</v>
      </c>
      <c r="T79" s="974">
        <v>0</v>
      </c>
      <c r="U79" s="974">
        <v>0</v>
      </c>
      <c r="V79" s="974"/>
      <c r="W79" s="974">
        <v>0</v>
      </c>
      <c r="X79" s="378"/>
      <c r="Y79" s="378"/>
      <c r="Z79" s="378"/>
      <c r="AA79" s="416" t="s">
        <v>1237</v>
      </c>
    </row>
    <row r="80" spans="1:27" ht="18" customHeight="1">
      <c r="A80" s="957"/>
      <c r="B80" s="958" t="s">
        <v>1180</v>
      </c>
      <c r="C80" s="973">
        <f t="shared" si="4"/>
        <v>15</v>
      </c>
      <c r="D80" s="973">
        <f t="shared" si="5"/>
        <v>0</v>
      </c>
      <c r="E80" s="973"/>
      <c r="F80" s="973">
        <v>0</v>
      </c>
      <c r="G80" s="973">
        <v>0</v>
      </c>
      <c r="H80" s="973"/>
      <c r="I80" s="973"/>
      <c r="J80" s="973"/>
      <c r="K80" s="974">
        <f t="shared" si="6"/>
        <v>15</v>
      </c>
      <c r="L80" s="974"/>
      <c r="M80" s="973"/>
      <c r="N80" s="973"/>
      <c r="O80" s="974">
        <v>1</v>
      </c>
      <c r="P80" s="974">
        <v>4</v>
      </c>
      <c r="Q80" s="974">
        <v>5</v>
      </c>
      <c r="R80" s="974">
        <v>5</v>
      </c>
      <c r="S80" s="974">
        <v>0</v>
      </c>
      <c r="T80" s="974">
        <v>0</v>
      </c>
      <c r="U80" s="974">
        <v>0</v>
      </c>
      <c r="V80" s="974"/>
      <c r="W80" s="974">
        <v>0</v>
      </c>
      <c r="X80" s="378"/>
      <c r="Y80" s="378"/>
      <c r="Z80" s="378"/>
      <c r="AA80" s="416" t="s">
        <v>1238</v>
      </c>
    </row>
    <row r="81" spans="1:27" ht="18" customHeight="1">
      <c r="A81" s="957"/>
      <c r="B81" s="958" t="s">
        <v>558</v>
      </c>
      <c r="C81" s="973">
        <f t="shared" si="4"/>
        <v>48</v>
      </c>
      <c r="D81" s="973">
        <f t="shared" si="5"/>
        <v>0</v>
      </c>
      <c r="E81" s="973"/>
      <c r="F81" s="973">
        <v>0</v>
      </c>
      <c r="G81" s="973">
        <v>0</v>
      </c>
      <c r="H81" s="973"/>
      <c r="I81" s="973"/>
      <c r="J81" s="973"/>
      <c r="K81" s="974">
        <f t="shared" si="6"/>
        <v>48</v>
      </c>
      <c r="L81" s="974"/>
      <c r="M81" s="973"/>
      <c r="N81" s="973"/>
      <c r="O81" s="974">
        <v>1</v>
      </c>
      <c r="P81" s="974">
        <v>6</v>
      </c>
      <c r="Q81" s="974">
        <v>17</v>
      </c>
      <c r="R81" s="974">
        <v>23</v>
      </c>
      <c r="S81" s="974">
        <v>1</v>
      </c>
      <c r="T81" s="974">
        <v>0</v>
      </c>
      <c r="U81" s="974">
        <v>0</v>
      </c>
      <c r="V81" s="974"/>
      <c r="W81" s="974">
        <v>0</v>
      </c>
      <c r="X81" s="378"/>
      <c r="Y81" s="378"/>
      <c r="Z81" s="378"/>
      <c r="AA81" s="416" t="s">
        <v>578</v>
      </c>
    </row>
    <row r="82" spans="1:27" ht="17.25" customHeight="1">
      <c r="A82" s="957"/>
      <c r="B82" s="958" t="s">
        <v>444</v>
      </c>
      <c r="C82" s="973">
        <f t="shared" si="4"/>
        <v>14</v>
      </c>
      <c r="D82" s="973">
        <f t="shared" si="5"/>
        <v>0</v>
      </c>
      <c r="E82" s="973"/>
      <c r="F82" s="973">
        <v>0</v>
      </c>
      <c r="G82" s="973">
        <v>0</v>
      </c>
      <c r="H82" s="973"/>
      <c r="I82" s="973"/>
      <c r="J82" s="973"/>
      <c r="K82" s="974">
        <f t="shared" si="6"/>
        <v>14</v>
      </c>
      <c r="L82" s="974"/>
      <c r="M82" s="973"/>
      <c r="N82" s="973"/>
      <c r="O82" s="974">
        <v>1</v>
      </c>
      <c r="P82" s="974">
        <v>4</v>
      </c>
      <c r="Q82" s="974">
        <v>5</v>
      </c>
      <c r="R82" s="974">
        <v>4</v>
      </c>
      <c r="S82" s="974">
        <v>0</v>
      </c>
      <c r="T82" s="974">
        <v>0</v>
      </c>
      <c r="U82" s="974">
        <v>0</v>
      </c>
      <c r="V82" s="974"/>
      <c r="W82" s="974">
        <v>0</v>
      </c>
      <c r="X82" s="378"/>
      <c r="Y82" s="378"/>
      <c r="Z82" s="378"/>
      <c r="AA82" s="416" t="s">
        <v>1084</v>
      </c>
    </row>
    <row r="83" spans="1:27" ht="18" customHeight="1">
      <c r="A83" s="1013" t="s">
        <v>1181</v>
      </c>
      <c r="B83" s="1014"/>
      <c r="C83" s="973">
        <f t="shared" si="4"/>
        <v>101</v>
      </c>
      <c r="D83" s="973">
        <f t="shared" si="5"/>
        <v>0</v>
      </c>
      <c r="E83" s="973">
        <v>0</v>
      </c>
      <c r="F83" s="973">
        <v>0</v>
      </c>
      <c r="G83" s="973">
        <v>0</v>
      </c>
      <c r="H83" s="973"/>
      <c r="I83" s="973"/>
      <c r="J83" s="973"/>
      <c r="K83" s="974">
        <f t="shared" si="6"/>
        <v>101</v>
      </c>
      <c r="L83" s="974"/>
      <c r="M83" s="973">
        <v>0</v>
      </c>
      <c r="N83" s="973">
        <v>1</v>
      </c>
      <c r="O83" s="974">
        <v>4</v>
      </c>
      <c r="P83" s="974">
        <v>19</v>
      </c>
      <c r="Q83" s="974">
        <v>39</v>
      </c>
      <c r="R83" s="974">
        <v>37</v>
      </c>
      <c r="S83" s="974">
        <v>0</v>
      </c>
      <c r="T83" s="974">
        <v>0</v>
      </c>
      <c r="U83" s="974">
        <v>1</v>
      </c>
      <c r="V83" s="974"/>
      <c r="W83" s="974">
        <v>0</v>
      </c>
      <c r="X83" s="378"/>
      <c r="Y83" s="378"/>
      <c r="Z83" s="378"/>
      <c r="AA83" s="442" t="s">
        <v>1239</v>
      </c>
    </row>
    <row r="84" spans="1:27" ht="18" customHeight="1">
      <c r="A84" s="957"/>
      <c r="B84" s="958" t="s">
        <v>1272</v>
      </c>
      <c r="C84" s="973">
        <f t="shared" si="4"/>
        <v>31</v>
      </c>
      <c r="D84" s="973">
        <f t="shared" si="5"/>
        <v>0</v>
      </c>
      <c r="E84" s="973"/>
      <c r="F84" s="973">
        <v>0</v>
      </c>
      <c r="G84" s="973">
        <v>0</v>
      </c>
      <c r="H84" s="973"/>
      <c r="I84" s="973"/>
      <c r="J84" s="973"/>
      <c r="K84" s="974">
        <f t="shared" si="6"/>
        <v>31</v>
      </c>
      <c r="L84" s="974"/>
      <c r="M84" s="973"/>
      <c r="N84" s="973">
        <v>1</v>
      </c>
      <c r="O84" s="974">
        <v>1</v>
      </c>
      <c r="P84" s="974">
        <v>5</v>
      </c>
      <c r="Q84" s="974">
        <v>13</v>
      </c>
      <c r="R84" s="974">
        <v>10</v>
      </c>
      <c r="S84" s="974">
        <v>0</v>
      </c>
      <c r="T84" s="974">
        <v>0</v>
      </c>
      <c r="U84" s="974">
        <v>1</v>
      </c>
      <c r="V84" s="974"/>
      <c r="W84" s="974">
        <v>0</v>
      </c>
      <c r="X84" s="378"/>
      <c r="Y84" s="378"/>
      <c r="Z84" s="378"/>
      <c r="AA84" s="416" t="s">
        <v>1240</v>
      </c>
    </row>
    <row r="85" spans="1:27" ht="18" customHeight="1">
      <c r="A85" s="957"/>
      <c r="B85" s="958" t="s">
        <v>491</v>
      </c>
      <c r="C85" s="973">
        <f t="shared" si="4"/>
        <v>29</v>
      </c>
      <c r="D85" s="973">
        <f t="shared" si="5"/>
        <v>0</v>
      </c>
      <c r="E85" s="973"/>
      <c r="F85" s="973">
        <v>0</v>
      </c>
      <c r="G85" s="973">
        <v>0</v>
      </c>
      <c r="H85" s="973"/>
      <c r="I85" s="973"/>
      <c r="J85" s="973"/>
      <c r="K85" s="974">
        <f t="shared" si="6"/>
        <v>29</v>
      </c>
      <c r="L85" s="974"/>
      <c r="M85" s="973"/>
      <c r="N85" s="973"/>
      <c r="O85" s="974">
        <v>1</v>
      </c>
      <c r="P85" s="974">
        <v>6</v>
      </c>
      <c r="Q85" s="974">
        <v>13</v>
      </c>
      <c r="R85" s="974">
        <v>9</v>
      </c>
      <c r="S85" s="974">
        <v>0</v>
      </c>
      <c r="T85" s="974">
        <v>0</v>
      </c>
      <c r="U85" s="974">
        <v>0</v>
      </c>
      <c r="V85" s="974"/>
      <c r="W85" s="974">
        <v>0</v>
      </c>
      <c r="X85" s="378"/>
      <c r="Y85" s="378"/>
      <c r="Z85" s="378"/>
      <c r="AA85" s="416" t="s">
        <v>1241</v>
      </c>
    </row>
    <row r="86" spans="1:27" ht="18" customHeight="1">
      <c r="A86" s="957"/>
      <c r="B86" s="958" t="s">
        <v>1085</v>
      </c>
      <c r="C86" s="973">
        <f t="shared" si="4"/>
        <v>20</v>
      </c>
      <c r="D86" s="973">
        <f t="shared" si="5"/>
        <v>0</v>
      </c>
      <c r="E86" s="973"/>
      <c r="F86" s="973">
        <v>0</v>
      </c>
      <c r="G86" s="973">
        <v>0</v>
      </c>
      <c r="H86" s="973"/>
      <c r="I86" s="973"/>
      <c r="J86" s="973"/>
      <c r="K86" s="974">
        <f t="shared" si="6"/>
        <v>20</v>
      </c>
      <c r="L86" s="974"/>
      <c r="M86" s="973"/>
      <c r="N86" s="973"/>
      <c r="O86" s="974">
        <v>1</v>
      </c>
      <c r="P86" s="974">
        <v>4</v>
      </c>
      <c r="Q86" s="974">
        <v>6</v>
      </c>
      <c r="R86" s="974">
        <v>9</v>
      </c>
      <c r="S86" s="974">
        <v>0</v>
      </c>
      <c r="T86" s="974">
        <v>0</v>
      </c>
      <c r="U86" s="974">
        <v>0</v>
      </c>
      <c r="V86" s="974"/>
      <c r="W86" s="974">
        <v>0</v>
      </c>
      <c r="X86" s="378"/>
      <c r="Y86" s="378"/>
      <c r="Z86" s="378"/>
      <c r="AA86" s="416" t="s">
        <v>1086</v>
      </c>
    </row>
    <row r="87" spans="1:27" ht="18" customHeight="1">
      <c r="A87" s="957"/>
      <c r="B87" s="958" t="s">
        <v>471</v>
      </c>
      <c r="C87" s="973">
        <f t="shared" si="4"/>
        <v>21</v>
      </c>
      <c r="D87" s="973">
        <f t="shared" si="5"/>
        <v>0</v>
      </c>
      <c r="E87" s="973"/>
      <c r="F87" s="973">
        <v>0</v>
      </c>
      <c r="G87" s="973">
        <v>0</v>
      </c>
      <c r="H87" s="973"/>
      <c r="I87" s="973"/>
      <c r="J87" s="973"/>
      <c r="K87" s="974">
        <f t="shared" si="6"/>
        <v>21</v>
      </c>
      <c r="L87" s="974"/>
      <c r="M87" s="973"/>
      <c r="N87" s="973"/>
      <c r="O87" s="974">
        <v>1</v>
      </c>
      <c r="P87" s="974">
        <v>4</v>
      </c>
      <c r="Q87" s="974">
        <v>7</v>
      </c>
      <c r="R87" s="974">
        <v>9</v>
      </c>
      <c r="S87" s="974">
        <v>0</v>
      </c>
      <c r="T87" s="974">
        <v>0</v>
      </c>
      <c r="U87" s="974">
        <v>0</v>
      </c>
      <c r="V87" s="974"/>
      <c r="W87" s="974">
        <v>0</v>
      </c>
      <c r="X87" s="378"/>
      <c r="Y87" s="378"/>
      <c r="Z87" s="378"/>
      <c r="AA87" s="416" t="s">
        <v>14</v>
      </c>
    </row>
    <row r="88" spans="1:27" ht="18" customHeight="1">
      <c r="A88" s="1013" t="s">
        <v>1194</v>
      </c>
      <c r="B88" s="1014"/>
      <c r="C88" s="973">
        <f t="shared" si="4"/>
        <v>164</v>
      </c>
      <c r="D88" s="973">
        <f t="shared" si="5"/>
        <v>1</v>
      </c>
      <c r="E88" s="973">
        <v>1</v>
      </c>
      <c r="F88" s="973">
        <v>11</v>
      </c>
      <c r="G88" s="973">
        <v>0</v>
      </c>
      <c r="H88" s="973"/>
      <c r="I88" s="973">
        <v>1</v>
      </c>
      <c r="J88" s="973">
        <v>1</v>
      </c>
      <c r="K88" s="974">
        <f t="shared" si="6"/>
        <v>151</v>
      </c>
      <c r="L88" s="974"/>
      <c r="M88" s="973">
        <v>0</v>
      </c>
      <c r="N88" s="973">
        <v>1</v>
      </c>
      <c r="O88" s="974">
        <v>5</v>
      </c>
      <c r="P88" s="974">
        <v>25</v>
      </c>
      <c r="Q88" s="974">
        <v>57</v>
      </c>
      <c r="R88" s="974">
        <v>52</v>
      </c>
      <c r="S88" s="974">
        <v>6</v>
      </c>
      <c r="T88" s="974">
        <v>0</v>
      </c>
      <c r="U88" s="974">
        <v>3</v>
      </c>
      <c r="V88" s="974"/>
      <c r="W88" s="974">
        <v>2</v>
      </c>
      <c r="X88" s="378"/>
      <c r="Y88" s="378"/>
      <c r="Z88" s="378"/>
      <c r="AA88" s="442" t="s">
        <v>1242</v>
      </c>
    </row>
    <row r="89" spans="1:27" ht="18" customHeight="1">
      <c r="A89" s="957"/>
      <c r="B89" s="958" t="s">
        <v>1273</v>
      </c>
      <c r="C89" s="973">
        <f t="shared" si="4"/>
        <v>59</v>
      </c>
      <c r="D89" s="973">
        <f t="shared" si="5"/>
        <v>1</v>
      </c>
      <c r="E89" s="973">
        <v>1</v>
      </c>
      <c r="F89" s="973">
        <v>11</v>
      </c>
      <c r="G89" s="973">
        <v>0</v>
      </c>
      <c r="H89" s="973"/>
      <c r="I89" s="973">
        <v>1</v>
      </c>
      <c r="J89" s="973">
        <v>1</v>
      </c>
      <c r="K89" s="974">
        <f t="shared" si="6"/>
        <v>46</v>
      </c>
      <c r="L89" s="974"/>
      <c r="M89" s="973"/>
      <c r="N89" s="973">
        <v>1</v>
      </c>
      <c r="O89" s="974">
        <v>1</v>
      </c>
      <c r="P89" s="974">
        <v>8</v>
      </c>
      <c r="Q89" s="974">
        <v>17</v>
      </c>
      <c r="R89" s="974">
        <v>14</v>
      </c>
      <c r="S89" s="974">
        <v>1</v>
      </c>
      <c r="T89" s="974">
        <v>0</v>
      </c>
      <c r="U89" s="974">
        <v>2</v>
      </c>
      <c r="V89" s="974"/>
      <c r="W89" s="974">
        <v>2</v>
      </c>
      <c r="X89" s="378"/>
      <c r="Y89" s="378"/>
      <c r="Z89" s="378"/>
      <c r="AA89" s="416" t="s">
        <v>1243</v>
      </c>
    </row>
    <row r="90" spans="1:27" ht="15" customHeight="1">
      <c r="A90" s="957"/>
      <c r="B90" s="958" t="s">
        <v>1274</v>
      </c>
      <c r="C90" s="973">
        <f t="shared" si="4"/>
        <v>22</v>
      </c>
      <c r="D90" s="973">
        <f t="shared" si="5"/>
        <v>0</v>
      </c>
      <c r="E90" s="973"/>
      <c r="F90" s="973">
        <v>0</v>
      </c>
      <c r="G90" s="973">
        <v>0</v>
      </c>
      <c r="H90" s="973"/>
      <c r="I90" s="973"/>
      <c r="J90" s="973"/>
      <c r="K90" s="974">
        <f t="shared" si="6"/>
        <v>22</v>
      </c>
      <c r="L90" s="974"/>
      <c r="M90" s="973"/>
      <c r="N90" s="973"/>
      <c r="O90" s="974">
        <v>1</v>
      </c>
      <c r="P90" s="974">
        <v>5</v>
      </c>
      <c r="Q90" s="974">
        <v>8</v>
      </c>
      <c r="R90" s="974">
        <v>7</v>
      </c>
      <c r="S90" s="974">
        <v>0</v>
      </c>
      <c r="T90" s="974">
        <v>0</v>
      </c>
      <c r="U90" s="974">
        <v>1</v>
      </c>
      <c r="V90" s="974"/>
      <c r="W90" s="974">
        <v>0</v>
      </c>
      <c r="X90" s="378"/>
      <c r="Y90" s="378"/>
      <c r="Z90" s="378"/>
      <c r="AA90" s="416" t="s">
        <v>1244</v>
      </c>
    </row>
    <row r="91" spans="1:27" s="309" customFormat="1" ht="15" customHeight="1">
      <c r="A91" s="957"/>
      <c r="B91" s="958" t="s">
        <v>1182</v>
      </c>
      <c r="C91" s="973">
        <f t="shared" si="4"/>
        <v>16</v>
      </c>
      <c r="D91" s="973">
        <f t="shared" si="5"/>
        <v>0</v>
      </c>
      <c r="E91" s="973"/>
      <c r="F91" s="973">
        <v>0</v>
      </c>
      <c r="G91" s="973">
        <v>0</v>
      </c>
      <c r="H91" s="973"/>
      <c r="I91" s="973"/>
      <c r="J91" s="973"/>
      <c r="K91" s="974">
        <f t="shared" si="6"/>
        <v>16</v>
      </c>
      <c r="L91" s="974"/>
      <c r="M91" s="973"/>
      <c r="N91" s="973"/>
      <c r="O91" s="974">
        <v>1</v>
      </c>
      <c r="P91" s="974">
        <v>3</v>
      </c>
      <c r="Q91" s="974">
        <v>4</v>
      </c>
      <c r="R91" s="974">
        <v>7</v>
      </c>
      <c r="S91" s="974">
        <v>1</v>
      </c>
      <c r="T91" s="974">
        <v>0</v>
      </c>
      <c r="U91" s="974">
        <v>0</v>
      </c>
      <c r="V91" s="974"/>
      <c r="W91" s="974">
        <v>0</v>
      </c>
      <c r="X91" s="378"/>
      <c r="Y91" s="378"/>
      <c r="Z91" s="378"/>
      <c r="AA91" s="416" t="s">
        <v>1245</v>
      </c>
    </row>
    <row r="92" spans="1:27" s="309" customFormat="1" ht="15" customHeight="1">
      <c r="A92" s="957"/>
      <c r="B92" s="958" t="s">
        <v>1087</v>
      </c>
      <c r="C92" s="973">
        <f t="shared" si="4"/>
        <v>19</v>
      </c>
      <c r="D92" s="973">
        <f t="shared" si="5"/>
        <v>0</v>
      </c>
      <c r="E92" s="973"/>
      <c r="F92" s="973">
        <v>0</v>
      </c>
      <c r="G92" s="973">
        <v>0</v>
      </c>
      <c r="H92" s="973"/>
      <c r="I92" s="973"/>
      <c r="J92" s="973"/>
      <c r="K92" s="974">
        <f t="shared" si="6"/>
        <v>19</v>
      </c>
      <c r="L92" s="974"/>
      <c r="M92" s="973"/>
      <c r="N92" s="973"/>
      <c r="O92" s="974">
        <v>1</v>
      </c>
      <c r="P92" s="974">
        <v>4</v>
      </c>
      <c r="Q92" s="974">
        <v>9</v>
      </c>
      <c r="R92" s="974">
        <v>4</v>
      </c>
      <c r="S92" s="974">
        <v>1</v>
      </c>
      <c r="T92" s="974">
        <v>0</v>
      </c>
      <c r="U92" s="974">
        <v>0</v>
      </c>
      <c r="V92" s="974"/>
      <c r="W92" s="974">
        <v>0</v>
      </c>
      <c r="X92" s="378"/>
      <c r="Y92" s="378"/>
      <c r="Z92" s="378"/>
      <c r="AA92" s="416" t="s">
        <v>1246</v>
      </c>
    </row>
    <row r="93" spans="1:27" ht="12.75">
      <c r="A93" s="957"/>
      <c r="B93" s="958" t="s">
        <v>1088</v>
      </c>
      <c r="C93" s="973">
        <f t="shared" si="4"/>
        <v>48</v>
      </c>
      <c r="D93" s="973">
        <f t="shared" si="5"/>
        <v>0</v>
      </c>
      <c r="E93" s="973"/>
      <c r="F93" s="973">
        <v>0</v>
      </c>
      <c r="G93" s="973"/>
      <c r="H93" s="973"/>
      <c r="I93" s="973"/>
      <c r="J93" s="973"/>
      <c r="K93" s="974">
        <f t="shared" si="6"/>
        <v>48</v>
      </c>
      <c r="L93" s="974"/>
      <c r="M93" s="973"/>
      <c r="N93" s="973"/>
      <c r="O93" s="974">
        <v>1</v>
      </c>
      <c r="P93" s="974">
        <v>5</v>
      </c>
      <c r="Q93" s="974">
        <v>19</v>
      </c>
      <c r="R93" s="974">
        <v>20</v>
      </c>
      <c r="S93" s="974">
        <v>3</v>
      </c>
      <c r="T93" s="974">
        <v>0</v>
      </c>
      <c r="U93" s="974">
        <v>0</v>
      </c>
      <c r="V93" s="974"/>
      <c r="W93" s="974"/>
      <c r="X93" s="378"/>
      <c r="Y93" s="378"/>
      <c r="Z93" s="378"/>
      <c r="AA93" s="416" t="s">
        <v>1247</v>
      </c>
    </row>
    <row r="94" spans="1:27" ht="12.75" customHeight="1">
      <c r="A94" s="1013" t="s">
        <v>459</v>
      </c>
      <c r="B94" s="1014"/>
      <c r="C94" s="973">
        <f t="shared" si="4"/>
        <v>208</v>
      </c>
      <c r="D94" s="973">
        <f t="shared" si="5"/>
        <v>1</v>
      </c>
      <c r="E94" s="973">
        <v>0</v>
      </c>
      <c r="F94" s="973">
        <v>0</v>
      </c>
      <c r="G94" s="973">
        <v>207</v>
      </c>
      <c r="H94" s="973">
        <v>1</v>
      </c>
      <c r="I94" s="973"/>
      <c r="J94" s="973"/>
      <c r="K94" s="974">
        <f t="shared" si="6"/>
        <v>1</v>
      </c>
      <c r="L94" s="974"/>
      <c r="M94" s="973">
        <v>0</v>
      </c>
      <c r="N94" s="973">
        <v>0</v>
      </c>
      <c r="O94" s="974">
        <v>0</v>
      </c>
      <c r="P94" s="974">
        <v>0</v>
      </c>
      <c r="Q94" s="974">
        <v>0</v>
      </c>
      <c r="R94" s="974">
        <v>1</v>
      </c>
      <c r="S94" s="974">
        <v>0</v>
      </c>
      <c r="T94" s="974">
        <v>0</v>
      </c>
      <c r="U94" s="974">
        <v>0</v>
      </c>
      <c r="V94" s="974"/>
      <c r="W94" s="974">
        <v>0</v>
      </c>
      <c r="X94" s="378"/>
      <c r="Y94" s="378"/>
      <c r="Z94" s="378"/>
      <c r="AA94" s="442" t="s">
        <v>1248</v>
      </c>
    </row>
    <row r="95" spans="1:27" ht="12.75">
      <c r="A95" s="957"/>
      <c r="B95" s="958" t="s">
        <v>517</v>
      </c>
      <c r="C95" s="973">
        <f t="shared" si="4"/>
        <v>29</v>
      </c>
      <c r="D95" s="973">
        <f t="shared" si="5"/>
        <v>1</v>
      </c>
      <c r="E95" s="973"/>
      <c r="F95" s="973">
        <v>0</v>
      </c>
      <c r="G95" s="973">
        <v>28</v>
      </c>
      <c r="H95" s="973">
        <v>1</v>
      </c>
      <c r="I95" s="973"/>
      <c r="J95" s="973"/>
      <c r="K95" s="974">
        <f t="shared" si="6"/>
        <v>1</v>
      </c>
      <c r="L95" s="974"/>
      <c r="M95" s="973"/>
      <c r="N95" s="973"/>
      <c r="O95" s="974">
        <v>0</v>
      </c>
      <c r="P95" s="974">
        <v>0</v>
      </c>
      <c r="Q95" s="974">
        <v>0</v>
      </c>
      <c r="R95" s="974">
        <v>1</v>
      </c>
      <c r="S95" s="974">
        <v>0</v>
      </c>
      <c r="T95" s="974">
        <v>0</v>
      </c>
      <c r="U95" s="974">
        <v>0</v>
      </c>
      <c r="V95" s="974"/>
      <c r="W95" s="974">
        <v>0</v>
      </c>
      <c r="X95" s="378"/>
      <c r="Y95" s="378"/>
      <c r="Z95" s="378"/>
      <c r="AA95" s="416" t="s">
        <v>1249</v>
      </c>
    </row>
    <row r="96" spans="1:27" ht="12.75">
      <c r="A96" s="957"/>
      <c r="B96" s="958" t="s">
        <v>1183</v>
      </c>
      <c r="C96" s="973">
        <f t="shared" si="4"/>
        <v>16</v>
      </c>
      <c r="D96" s="973">
        <f t="shared" si="5"/>
        <v>0</v>
      </c>
      <c r="E96" s="973"/>
      <c r="F96" s="973">
        <v>0</v>
      </c>
      <c r="G96" s="973">
        <v>16</v>
      </c>
      <c r="H96" s="973"/>
      <c r="I96" s="973"/>
      <c r="J96" s="973"/>
      <c r="K96" s="974">
        <f t="shared" si="6"/>
        <v>0</v>
      </c>
      <c r="L96" s="974"/>
      <c r="M96" s="973"/>
      <c r="N96" s="973"/>
      <c r="O96" s="974"/>
      <c r="P96" s="974"/>
      <c r="Q96" s="974"/>
      <c r="R96" s="974"/>
      <c r="S96" s="974"/>
      <c r="T96" s="974"/>
      <c r="U96" s="974"/>
      <c r="V96" s="974"/>
      <c r="W96" s="974"/>
      <c r="X96" s="378"/>
      <c r="Y96" s="378"/>
      <c r="Z96" s="378"/>
      <c r="AA96" s="416" t="s">
        <v>1281</v>
      </c>
    </row>
    <row r="97" spans="1:27" ht="12.75">
      <c r="A97" s="957"/>
      <c r="B97" s="958" t="s">
        <v>1089</v>
      </c>
      <c r="C97" s="973">
        <f t="shared" si="4"/>
        <v>12</v>
      </c>
      <c r="D97" s="973">
        <f t="shared" si="5"/>
        <v>0</v>
      </c>
      <c r="E97" s="973"/>
      <c r="F97" s="973"/>
      <c r="G97" s="973">
        <v>12</v>
      </c>
      <c r="H97" s="973"/>
      <c r="I97" s="973"/>
      <c r="J97" s="973"/>
      <c r="K97" s="974">
        <f t="shared" si="6"/>
        <v>0</v>
      </c>
      <c r="L97" s="974"/>
      <c r="M97" s="973"/>
      <c r="N97" s="973"/>
      <c r="O97" s="974"/>
      <c r="P97" s="974"/>
      <c r="Q97" s="974"/>
      <c r="R97" s="974"/>
      <c r="S97" s="974"/>
      <c r="T97" s="974"/>
      <c r="U97" s="974"/>
      <c r="V97" s="974"/>
      <c r="W97" s="974"/>
      <c r="X97" s="378"/>
      <c r="Y97" s="378"/>
      <c r="Z97" s="378"/>
      <c r="AA97" s="416" t="s">
        <v>1090</v>
      </c>
    </row>
    <row r="98" spans="1:27" ht="12.75">
      <c r="A98" s="957"/>
      <c r="B98" s="958" t="s">
        <v>1265</v>
      </c>
      <c r="C98" s="973">
        <f t="shared" si="4"/>
        <v>13</v>
      </c>
      <c r="D98" s="973">
        <f t="shared" si="5"/>
        <v>0</v>
      </c>
      <c r="E98" s="973"/>
      <c r="F98" s="973">
        <v>0</v>
      </c>
      <c r="G98" s="973">
        <v>13</v>
      </c>
      <c r="H98" s="973"/>
      <c r="I98" s="973"/>
      <c r="J98" s="973"/>
      <c r="K98" s="974">
        <f t="shared" si="6"/>
        <v>0</v>
      </c>
      <c r="L98" s="974"/>
      <c r="M98" s="973"/>
      <c r="N98" s="973"/>
      <c r="O98" s="974"/>
      <c r="P98" s="974"/>
      <c r="Q98" s="974"/>
      <c r="R98" s="974"/>
      <c r="S98" s="974"/>
      <c r="T98" s="974"/>
      <c r="U98" s="974"/>
      <c r="V98" s="974"/>
      <c r="W98" s="974"/>
      <c r="X98" s="419"/>
      <c r="Y98" s="419"/>
      <c r="Z98" s="419"/>
      <c r="AA98" s="416" t="s">
        <v>1280</v>
      </c>
    </row>
    <row r="99" spans="1:27" ht="12.75">
      <c r="A99" s="957"/>
      <c r="B99" s="958" t="s">
        <v>1266</v>
      </c>
      <c r="C99" s="973">
        <f t="shared" si="4"/>
        <v>30</v>
      </c>
      <c r="D99" s="973">
        <f t="shared" si="5"/>
        <v>0</v>
      </c>
      <c r="E99" s="973"/>
      <c r="F99" s="973"/>
      <c r="G99" s="973">
        <v>30</v>
      </c>
      <c r="H99" s="973"/>
      <c r="I99" s="973"/>
      <c r="J99" s="973"/>
      <c r="K99" s="974">
        <f t="shared" si="6"/>
        <v>0</v>
      </c>
      <c r="L99" s="974"/>
      <c r="M99" s="973"/>
      <c r="N99" s="973"/>
      <c r="O99" s="974"/>
      <c r="P99" s="974"/>
      <c r="Q99" s="974"/>
      <c r="R99" s="974"/>
      <c r="S99" s="974"/>
      <c r="T99" s="974"/>
      <c r="U99" s="974"/>
      <c r="V99" s="974"/>
      <c r="W99" s="974"/>
      <c r="X99" s="419"/>
      <c r="Y99" s="419"/>
      <c r="Z99" s="419"/>
      <c r="AA99" s="416" t="s">
        <v>1282</v>
      </c>
    </row>
    <row r="100" spans="1:27" ht="12.75">
      <c r="A100" s="957"/>
      <c r="B100" s="982" t="s">
        <v>1344</v>
      </c>
      <c r="C100" s="983">
        <f t="shared" si="4"/>
        <v>37</v>
      </c>
      <c r="D100" s="983">
        <f t="shared" si="5"/>
        <v>0</v>
      </c>
      <c r="E100" s="983"/>
      <c r="F100" s="983"/>
      <c r="G100" s="983">
        <v>37</v>
      </c>
      <c r="H100" s="983"/>
      <c r="I100" s="983"/>
      <c r="J100" s="983"/>
      <c r="K100" s="984">
        <f t="shared" si="6"/>
        <v>0</v>
      </c>
      <c r="L100" s="984"/>
      <c r="M100" s="983"/>
      <c r="N100" s="983"/>
      <c r="O100" s="984"/>
      <c r="P100" s="984"/>
      <c r="Q100" s="984"/>
      <c r="R100" s="984"/>
      <c r="S100" s="984"/>
      <c r="T100" s="984"/>
      <c r="U100" s="984"/>
      <c r="V100" s="984"/>
      <c r="W100" s="984"/>
      <c r="X100" s="419"/>
      <c r="Y100" s="419"/>
      <c r="Z100" s="419"/>
      <c r="AA100" s="416" t="s">
        <v>1354</v>
      </c>
    </row>
    <row r="101" spans="1:27" ht="12.75">
      <c r="A101" s="444"/>
      <c r="B101" s="845" t="s">
        <v>643</v>
      </c>
      <c r="C101" s="985">
        <f t="shared" si="4"/>
        <v>71</v>
      </c>
      <c r="D101" s="985">
        <f t="shared" si="5"/>
        <v>0</v>
      </c>
      <c r="E101" s="985"/>
      <c r="F101" s="985">
        <v>0</v>
      </c>
      <c r="G101" s="985">
        <v>71</v>
      </c>
      <c r="H101" s="985"/>
      <c r="I101" s="985"/>
      <c r="J101" s="985"/>
      <c r="K101" s="986">
        <f t="shared" si="6"/>
        <v>0</v>
      </c>
      <c r="L101" s="986"/>
      <c r="M101" s="985"/>
      <c r="N101" s="985"/>
      <c r="O101" s="986"/>
      <c r="P101" s="986"/>
      <c r="Q101" s="986"/>
      <c r="R101" s="986"/>
      <c r="S101" s="986"/>
      <c r="T101" s="986"/>
      <c r="U101" s="986"/>
      <c r="V101" s="986"/>
      <c r="W101" s="986"/>
      <c r="X101" s="422"/>
      <c r="Y101" s="422"/>
      <c r="Z101" s="424"/>
      <c r="AA101" s="445" t="s">
        <v>1279</v>
      </c>
    </row>
    <row r="102" spans="1:27" ht="13.5">
      <c r="A102" s="351"/>
      <c r="B102" s="1028" t="s">
        <v>1091</v>
      </c>
      <c r="C102" s="1029"/>
      <c r="D102" s="1029"/>
      <c r="E102" s="1029"/>
      <c r="F102" s="1029"/>
      <c r="G102" s="1029"/>
      <c r="H102" s="1029"/>
      <c r="I102" s="1029"/>
      <c r="J102" s="1029"/>
      <c r="K102" s="1029"/>
      <c r="L102" s="1029"/>
      <c r="M102" s="1029"/>
      <c r="N102" s="1029"/>
      <c r="O102" s="1029"/>
      <c r="P102" s="1029"/>
      <c r="Q102" s="426"/>
      <c r="R102" s="426"/>
      <c r="S102" s="426"/>
      <c r="T102" s="426"/>
      <c r="U102" s="426"/>
      <c r="V102" s="426"/>
      <c r="W102" s="426"/>
      <c r="X102" s="426"/>
      <c r="Y102" s="426"/>
      <c r="Z102" s="351"/>
      <c r="AA102" s="956" t="s">
        <v>1092</v>
      </c>
    </row>
    <row r="103" spans="1:27" ht="13.5">
      <c r="A103" s="351"/>
      <c r="B103" s="1030" t="s">
        <v>1184</v>
      </c>
      <c r="C103" s="1031"/>
      <c r="D103" s="1031"/>
      <c r="E103" s="1031"/>
      <c r="F103" s="1031"/>
      <c r="G103" s="1031"/>
      <c r="H103" s="1031"/>
      <c r="I103" s="1031"/>
      <c r="J103" s="1031"/>
      <c r="K103" s="1031"/>
      <c r="L103" s="1031"/>
      <c r="M103" s="1031"/>
      <c r="N103" s="1031"/>
      <c r="O103" s="1031"/>
      <c r="P103" s="1031"/>
      <c r="Q103" s="447"/>
      <c r="R103" s="447"/>
      <c r="S103" s="447"/>
      <c r="T103" s="447"/>
      <c r="U103" s="447"/>
      <c r="V103" s="447"/>
      <c r="W103" s="447"/>
      <c r="X103" s="448"/>
      <c r="Y103" s="449"/>
      <c r="Z103" s="351"/>
      <c r="AA103" s="956" t="s">
        <v>1191</v>
      </c>
    </row>
  </sheetData>
  <mergeCells count="47">
    <mergeCell ref="A94:B94"/>
    <mergeCell ref="B102:P102"/>
    <mergeCell ref="B103:P103"/>
    <mergeCell ref="A58:B58"/>
    <mergeCell ref="A64:B64"/>
    <mergeCell ref="A71:B71"/>
    <mergeCell ref="A78:B78"/>
    <mergeCell ref="A83:B83"/>
    <mergeCell ref="A88:B88"/>
    <mergeCell ref="Q53:Y53"/>
    <mergeCell ref="I54:J54"/>
    <mergeCell ref="I55:J55"/>
    <mergeCell ref="I56:J56"/>
    <mergeCell ref="A57:B57"/>
    <mergeCell ref="I57:J57"/>
    <mergeCell ref="A53:B53"/>
    <mergeCell ref="I53:J53"/>
    <mergeCell ref="K53:P53"/>
    <mergeCell ref="A29:B29"/>
    <mergeCell ref="A33:B33"/>
    <mergeCell ref="A38:B38"/>
    <mergeCell ref="A42:B42"/>
    <mergeCell ref="A47:O47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12:B12"/>
    <mergeCell ref="A5:B5"/>
    <mergeCell ref="I5:J5"/>
    <mergeCell ref="K5:P5"/>
    <mergeCell ref="Q5:Y5"/>
    <mergeCell ref="I6:J6"/>
    <mergeCell ref="I7:J7"/>
    <mergeCell ref="I8:J8"/>
    <mergeCell ref="A9:B9"/>
    <mergeCell ref="I9:J9"/>
    <mergeCell ref="A10:B10"/>
    <mergeCell ref="A11:B11"/>
  </mergeCells>
  <phoneticPr fontId="66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79" pageOrder="overThenDown" orientation="portrait" blackAndWhite="1" r:id="rId1"/>
  <headerFooter alignWithMargins="0"/>
  <rowBreaks count="1" manualBreakCount="1">
    <brk id="48" max="26" man="1"/>
  </rowBreaks>
  <colBreaks count="1" manualBreakCount="1">
    <brk id="16" max="9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4"/>
  <sheetViews>
    <sheetView view="pageBreakPreview" topLeftCell="A7" zoomScale="85" zoomScaleNormal="100" zoomScaleSheetLayoutView="85" workbookViewId="0">
      <selection activeCell="A31" sqref="A31:AB32"/>
    </sheetView>
  </sheetViews>
  <sheetFormatPr defaultColWidth="15.5703125" defaultRowHeight="12"/>
  <cols>
    <col min="1" max="1" width="20.7109375" style="77" customWidth="1"/>
    <col min="2" max="2" width="7.7109375" style="77" customWidth="1"/>
    <col min="3" max="3" width="3.7109375" style="77" customWidth="1"/>
    <col min="4" max="4" width="7.7109375" style="77" customWidth="1"/>
    <col min="5" max="5" width="7.85546875" style="77" customWidth="1"/>
    <col min="6" max="6" width="7.7109375" style="77" customWidth="1"/>
    <col min="7" max="7" width="6.42578125" style="77" customWidth="1"/>
    <col min="8" max="8" width="4.7109375" style="77" customWidth="1"/>
    <col min="9" max="9" width="6.5703125" style="77" customWidth="1"/>
    <col min="10" max="10" width="3.7109375" style="77" customWidth="1"/>
    <col min="11" max="14" width="7.7109375" style="77" customWidth="1"/>
    <col min="15" max="19" width="5.7109375" style="77" customWidth="1"/>
    <col min="20" max="20" width="7.140625" style="77" customWidth="1"/>
    <col min="21" max="21" width="4.28515625" style="77" customWidth="1"/>
    <col min="22" max="22" width="3.7109375" style="77" customWidth="1"/>
    <col min="23" max="23" width="6.28515625" style="77" customWidth="1"/>
    <col min="24" max="24" width="3.85546875" style="77" customWidth="1"/>
    <col min="25" max="25" width="5.42578125" style="77" customWidth="1"/>
    <col min="26" max="27" width="6.7109375" style="77" customWidth="1"/>
    <col min="28" max="28" width="35.7109375" style="77" customWidth="1"/>
    <col min="29" max="255" width="15.5703125" style="77" customWidth="1"/>
    <col min="256" max="16384" width="15.5703125" style="351"/>
  </cols>
  <sheetData>
    <row r="1" spans="1:30" s="313" customFormat="1" ht="24.95" customHeight="1">
      <c r="A1" s="313" t="s">
        <v>763</v>
      </c>
      <c r="B1" s="104"/>
      <c r="C1" s="105"/>
      <c r="AB1" s="601" t="s">
        <v>764</v>
      </c>
    </row>
    <row r="2" spans="1:30" s="885" customFormat="1" ht="24.95" customHeight="1">
      <c r="A2" s="101" t="s">
        <v>574</v>
      </c>
      <c r="B2" s="100"/>
      <c r="C2" s="100"/>
      <c r="D2" s="100"/>
      <c r="E2" s="101"/>
      <c r="F2" s="100"/>
      <c r="G2" s="100"/>
      <c r="H2" s="100"/>
      <c r="I2" s="100"/>
      <c r="J2" s="100"/>
      <c r="K2" s="100"/>
      <c r="L2" s="100"/>
      <c r="M2" s="100"/>
      <c r="N2" s="100"/>
      <c r="O2" s="1038" t="s">
        <v>109</v>
      </c>
      <c r="P2" s="1039"/>
      <c r="Q2" s="1039"/>
      <c r="R2" s="1039"/>
      <c r="S2" s="1039"/>
      <c r="T2" s="1039"/>
      <c r="U2" s="1039"/>
      <c r="V2" s="1039"/>
      <c r="W2" s="1039"/>
      <c r="X2" s="1039"/>
      <c r="Y2" s="1039"/>
      <c r="Z2" s="1039"/>
      <c r="AA2" s="1039"/>
      <c r="AB2" s="1039"/>
    </row>
    <row r="3" spans="1:30" s="126" customFormat="1" ht="23.1" customHeight="1">
      <c r="A3" s="80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</row>
    <row r="4" spans="1:30" s="350" customFormat="1" ht="15" customHeight="1" thickBot="1">
      <c r="A4" s="350" t="s">
        <v>961</v>
      </c>
      <c r="AB4" s="892" t="s">
        <v>962</v>
      </c>
    </row>
    <row r="5" spans="1:30" s="243" customFormat="1" ht="15" customHeight="1">
      <c r="A5" s="887" t="s">
        <v>294</v>
      </c>
      <c r="B5" s="450" t="s">
        <v>205</v>
      </c>
      <c r="C5" s="451"/>
      <c r="D5" s="887" t="s">
        <v>141</v>
      </c>
      <c r="E5" s="887" t="s">
        <v>279</v>
      </c>
      <c r="F5" s="452" t="s">
        <v>131</v>
      </c>
      <c r="G5" s="998" t="s">
        <v>847</v>
      </c>
      <c r="H5" s="999"/>
      <c r="I5" s="1040" t="s">
        <v>829</v>
      </c>
      <c r="J5" s="996"/>
      <c r="K5" s="996"/>
      <c r="L5" s="996"/>
      <c r="M5" s="996"/>
      <c r="N5" s="996"/>
      <c r="O5" s="1019" t="s">
        <v>566</v>
      </c>
      <c r="P5" s="1041"/>
      <c r="Q5" s="1041"/>
      <c r="R5" s="1041"/>
      <c r="S5" s="1041"/>
      <c r="T5" s="1041"/>
      <c r="U5" s="1041"/>
      <c r="V5" s="1041"/>
      <c r="W5" s="1041"/>
      <c r="X5" s="1041"/>
      <c r="Y5" s="1041"/>
      <c r="Z5" s="1042"/>
      <c r="AA5" s="452" t="s">
        <v>273</v>
      </c>
      <c r="AB5" s="91" t="s">
        <v>523</v>
      </c>
    </row>
    <row r="6" spans="1:30" s="243" customFormat="1" ht="15" customHeight="1">
      <c r="A6" s="221"/>
      <c r="B6" s="453"/>
      <c r="C6" s="454"/>
      <c r="D6" s="222"/>
      <c r="E6" s="222"/>
      <c r="F6" s="455"/>
      <c r="G6" s="989" t="s">
        <v>388</v>
      </c>
      <c r="H6" s="1004"/>
      <c r="I6" s="456"/>
      <c r="J6" s="457"/>
      <c r="K6" s="460" t="s">
        <v>831</v>
      </c>
      <c r="L6" s="231" t="s">
        <v>260</v>
      </c>
      <c r="M6" s="894" t="s">
        <v>849</v>
      </c>
      <c r="N6" s="893" t="s">
        <v>832</v>
      </c>
      <c r="O6" s="459" t="s">
        <v>833</v>
      </c>
      <c r="P6" s="460" t="s">
        <v>834</v>
      </c>
      <c r="Q6" s="460" t="s">
        <v>835</v>
      </c>
      <c r="R6" s="221" t="s">
        <v>836</v>
      </c>
      <c r="S6" s="221" t="s">
        <v>837</v>
      </c>
      <c r="T6" s="221" t="s">
        <v>341</v>
      </c>
      <c r="U6" s="461" t="s">
        <v>214</v>
      </c>
      <c r="V6" s="462"/>
      <c r="W6" s="221" t="s">
        <v>219</v>
      </c>
      <c r="X6" s="461" t="s">
        <v>210</v>
      </c>
      <c r="Y6" s="462"/>
      <c r="Z6" s="883" t="s">
        <v>218</v>
      </c>
      <c r="AA6" s="463"/>
      <c r="AB6" s="464"/>
    </row>
    <row r="7" spans="1:30" s="243" customFormat="1" ht="15" customHeight="1">
      <c r="A7" s="465"/>
      <c r="B7" s="466"/>
      <c r="C7" s="467"/>
      <c r="D7" s="895"/>
      <c r="E7" s="882" t="s">
        <v>565</v>
      </c>
      <c r="F7" s="463"/>
      <c r="G7" s="1005" t="s">
        <v>384</v>
      </c>
      <c r="H7" s="1006"/>
      <c r="I7" s="468"/>
      <c r="J7" s="467"/>
      <c r="K7" s="221"/>
      <c r="L7" s="883"/>
      <c r="M7" s="221"/>
      <c r="N7" s="896"/>
      <c r="O7" s="208"/>
      <c r="P7" s="469"/>
      <c r="Q7" s="469"/>
      <c r="R7" s="221"/>
      <c r="S7" s="221"/>
      <c r="T7" s="469" t="s">
        <v>150</v>
      </c>
      <c r="U7" s="208"/>
      <c r="V7" s="454"/>
      <c r="W7" s="221"/>
      <c r="X7" s="470"/>
      <c r="Y7" s="454"/>
      <c r="Z7" s="222"/>
      <c r="AA7" s="463"/>
      <c r="AB7" s="891"/>
    </row>
    <row r="8" spans="1:30" s="243" customFormat="1" ht="15" customHeight="1">
      <c r="A8" s="465"/>
      <c r="B8" s="466"/>
      <c r="C8" s="467"/>
      <c r="D8" s="895"/>
      <c r="E8" s="882" t="s">
        <v>665</v>
      </c>
      <c r="F8" s="895"/>
      <c r="G8" s="1005" t="s">
        <v>1020</v>
      </c>
      <c r="H8" s="1006"/>
      <c r="I8" s="891"/>
      <c r="J8" s="467"/>
      <c r="K8" s="895" t="s">
        <v>172</v>
      </c>
      <c r="L8" s="882" t="s">
        <v>160</v>
      </c>
      <c r="M8" s="895" t="s">
        <v>121</v>
      </c>
      <c r="N8" s="891" t="s">
        <v>151</v>
      </c>
      <c r="O8" s="255" t="s">
        <v>181</v>
      </c>
      <c r="P8" s="471" t="s">
        <v>278</v>
      </c>
      <c r="Q8" s="471" t="s">
        <v>161</v>
      </c>
      <c r="R8" s="895" t="s">
        <v>137</v>
      </c>
      <c r="S8" s="895" t="s">
        <v>174</v>
      </c>
      <c r="T8" s="882"/>
      <c r="U8" s="463" t="s">
        <v>617</v>
      </c>
      <c r="V8" s="457"/>
      <c r="W8" s="895" t="s">
        <v>386</v>
      </c>
      <c r="X8" s="463" t="s">
        <v>631</v>
      </c>
      <c r="Y8" s="457"/>
      <c r="Z8" s="895"/>
      <c r="AA8" s="895"/>
      <c r="AB8" s="891"/>
    </row>
    <row r="9" spans="1:30" s="243" customFormat="1" ht="13.5" customHeight="1">
      <c r="A9" s="888" t="s">
        <v>848</v>
      </c>
      <c r="B9" s="472" t="s">
        <v>538</v>
      </c>
      <c r="C9" s="473"/>
      <c r="D9" s="890" t="s">
        <v>628</v>
      </c>
      <c r="E9" s="884" t="s">
        <v>587</v>
      </c>
      <c r="F9" s="890" t="s">
        <v>539</v>
      </c>
      <c r="G9" s="1009" t="s">
        <v>567</v>
      </c>
      <c r="H9" s="1010"/>
      <c r="I9" s="1036" t="s">
        <v>566</v>
      </c>
      <c r="J9" s="1037"/>
      <c r="K9" s="890" t="s">
        <v>458</v>
      </c>
      <c r="L9" s="884" t="s">
        <v>458</v>
      </c>
      <c r="M9" s="890" t="s">
        <v>458</v>
      </c>
      <c r="N9" s="889" t="s">
        <v>458</v>
      </c>
      <c r="O9" s="474" t="s">
        <v>458</v>
      </c>
      <c r="P9" s="82" t="s">
        <v>458</v>
      </c>
      <c r="Q9" s="82" t="s">
        <v>458</v>
      </c>
      <c r="R9" s="890" t="s">
        <v>458</v>
      </c>
      <c r="S9" s="890" t="s">
        <v>458</v>
      </c>
      <c r="T9" s="884" t="s">
        <v>1023</v>
      </c>
      <c r="U9" s="475" t="s">
        <v>359</v>
      </c>
      <c r="V9" s="473"/>
      <c r="W9" s="884" t="s">
        <v>467</v>
      </c>
      <c r="X9" s="475" t="s">
        <v>359</v>
      </c>
      <c r="Y9" s="473"/>
      <c r="Z9" s="890" t="s">
        <v>316</v>
      </c>
      <c r="AA9" s="890" t="s">
        <v>530</v>
      </c>
      <c r="AB9" s="889" t="s">
        <v>590</v>
      </c>
    </row>
    <row r="10" spans="1:30" s="244" customFormat="1" ht="21.75" customHeight="1">
      <c r="A10" s="476">
        <v>2016</v>
      </c>
      <c r="B10" s="477">
        <v>3197</v>
      </c>
      <c r="C10" s="412">
        <v>3</v>
      </c>
      <c r="D10" s="477">
        <v>11</v>
      </c>
      <c r="E10" s="477">
        <v>2285</v>
      </c>
      <c r="F10" s="477">
        <v>69</v>
      </c>
      <c r="G10" s="477">
        <v>1</v>
      </c>
      <c r="H10" s="412">
        <v>1</v>
      </c>
      <c r="I10" s="477">
        <v>831</v>
      </c>
      <c r="J10" s="412">
        <v>2</v>
      </c>
      <c r="K10" s="477">
        <v>1</v>
      </c>
      <c r="L10" s="477">
        <v>1</v>
      </c>
      <c r="M10" s="477">
        <v>4</v>
      </c>
      <c r="N10" s="477">
        <v>25</v>
      </c>
      <c r="O10" s="477">
        <v>86</v>
      </c>
      <c r="P10" s="477">
        <v>158</v>
      </c>
      <c r="Q10" s="477">
        <v>216</v>
      </c>
      <c r="R10" s="477">
        <v>68</v>
      </c>
      <c r="S10" s="477">
        <v>33</v>
      </c>
      <c r="T10" s="318">
        <v>7</v>
      </c>
      <c r="U10" s="477">
        <v>31</v>
      </c>
      <c r="V10" s="411">
        <v>1</v>
      </c>
      <c r="W10" s="477">
        <v>176</v>
      </c>
      <c r="X10" s="477">
        <v>8</v>
      </c>
      <c r="Y10" s="477">
        <v>1</v>
      </c>
      <c r="Z10" s="477">
        <v>17</v>
      </c>
      <c r="AA10" s="477">
        <v>0</v>
      </c>
      <c r="AB10" s="251">
        <v>2016</v>
      </c>
    </row>
    <row r="11" spans="1:30" s="244" customFormat="1" ht="21.75" customHeight="1">
      <c r="A11" s="476">
        <v>2017</v>
      </c>
      <c r="B11" s="477">
        <v>3476</v>
      </c>
      <c r="C11" s="412">
        <v>3</v>
      </c>
      <c r="D11" s="477">
        <v>11</v>
      </c>
      <c r="E11" s="477">
        <v>2542</v>
      </c>
      <c r="F11" s="477">
        <v>69</v>
      </c>
      <c r="G11" s="268">
        <v>1</v>
      </c>
      <c r="H11" s="412">
        <v>1</v>
      </c>
      <c r="I11" s="477">
        <v>853</v>
      </c>
      <c r="J11" s="412">
        <v>2</v>
      </c>
      <c r="K11" s="477">
        <v>1</v>
      </c>
      <c r="L11" s="477">
        <v>1</v>
      </c>
      <c r="M11" s="477">
        <v>4</v>
      </c>
      <c r="N11" s="477">
        <v>26</v>
      </c>
      <c r="O11" s="477">
        <v>80</v>
      </c>
      <c r="P11" s="477">
        <v>167</v>
      </c>
      <c r="Q11" s="477">
        <v>225</v>
      </c>
      <c r="R11" s="477">
        <v>64</v>
      </c>
      <c r="S11" s="477">
        <v>25</v>
      </c>
      <c r="T11" s="477">
        <v>7</v>
      </c>
      <c r="U11" s="477">
        <v>35</v>
      </c>
      <c r="V11" s="411">
        <v>1</v>
      </c>
      <c r="W11" s="477">
        <v>193</v>
      </c>
      <c r="X11" s="477">
        <v>8</v>
      </c>
      <c r="Y11" s="477">
        <v>1</v>
      </c>
      <c r="Z11" s="477">
        <v>17</v>
      </c>
      <c r="AA11" s="318">
        <v>0</v>
      </c>
      <c r="AB11" s="251">
        <v>2017</v>
      </c>
    </row>
    <row r="12" spans="1:30" s="244" customFormat="1" ht="21.75" customHeight="1">
      <c r="A12" s="476">
        <v>2018</v>
      </c>
      <c r="B12" s="477">
        <v>3759</v>
      </c>
      <c r="C12" s="412">
        <v>3</v>
      </c>
      <c r="D12" s="477">
        <v>11</v>
      </c>
      <c r="E12" s="477">
        <v>2863</v>
      </c>
      <c r="F12" s="477">
        <v>69</v>
      </c>
      <c r="G12" s="268">
        <v>1</v>
      </c>
      <c r="H12" s="412">
        <v>1</v>
      </c>
      <c r="I12" s="477">
        <v>884</v>
      </c>
      <c r="J12" s="412">
        <v>2</v>
      </c>
      <c r="K12" s="477">
        <v>1</v>
      </c>
      <c r="L12" s="477">
        <v>1</v>
      </c>
      <c r="M12" s="477">
        <v>4</v>
      </c>
      <c r="N12" s="477">
        <v>28</v>
      </c>
      <c r="O12" s="477">
        <v>86</v>
      </c>
      <c r="P12" s="477">
        <v>168</v>
      </c>
      <c r="Q12" s="477">
        <v>237</v>
      </c>
      <c r="R12" s="477">
        <v>66</v>
      </c>
      <c r="S12" s="477">
        <v>24</v>
      </c>
      <c r="T12" s="477">
        <v>7</v>
      </c>
      <c r="U12" s="477">
        <v>35</v>
      </c>
      <c r="V12" s="411">
        <v>1</v>
      </c>
      <c r="W12" s="477">
        <v>193</v>
      </c>
      <c r="X12" s="477">
        <v>8</v>
      </c>
      <c r="Y12" s="477">
        <v>1</v>
      </c>
      <c r="Z12" s="477">
        <v>26</v>
      </c>
      <c r="AA12" s="318">
        <v>0</v>
      </c>
      <c r="AB12" s="251">
        <v>2018</v>
      </c>
    </row>
    <row r="13" spans="1:30" s="244" customFormat="1" ht="21.75" customHeight="1">
      <c r="A13" s="476">
        <v>2019</v>
      </c>
      <c r="B13" s="477">
        <v>4282</v>
      </c>
      <c r="C13" s="412">
        <v>3</v>
      </c>
      <c r="D13" s="477">
        <v>10</v>
      </c>
      <c r="E13" s="477">
        <v>3280</v>
      </c>
      <c r="F13" s="477">
        <v>69</v>
      </c>
      <c r="G13" s="268">
        <v>1</v>
      </c>
      <c r="H13" s="412">
        <v>1</v>
      </c>
      <c r="I13" s="477">
        <v>922</v>
      </c>
      <c r="J13" s="412">
        <v>2</v>
      </c>
      <c r="K13" s="477">
        <v>1</v>
      </c>
      <c r="L13" s="477">
        <v>2</v>
      </c>
      <c r="M13" s="477">
        <v>4</v>
      </c>
      <c r="N13" s="477">
        <v>35</v>
      </c>
      <c r="O13" s="477">
        <v>93</v>
      </c>
      <c r="P13" s="477">
        <v>171</v>
      </c>
      <c r="Q13" s="477">
        <v>241</v>
      </c>
      <c r="R13" s="477">
        <v>70</v>
      </c>
      <c r="S13" s="477">
        <v>26</v>
      </c>
      <c r="T13" s="477">
        <v>7</v>
      </c>
      <c r="U13" s="477">
        <v>37</v>
      </c>
      <c r="V13" s="411">
        <v>1</v>
      </c>
      <c r="W13" s="477">
        <v>207</v>
      </c>
      <c r="X13" s="477">
        <v>8</v>
      </c>
      <c r="Y13" s="477">
        <v>1</v>
      </c>
      <c r="Z13" s="477">
        <v>20</v>
      </c>
      <c r="AA13" s="318">
        <v>0</v>
      </c>
      <c r="AB13" s="251">
        <v>2019</v>
      </c>
    </row>
    <row r="14" spans="1:30" s="244" customFormat="1" ht="21.75" customHeight="1">
      <c r="A14" s="476">
        <v>2020</v>
      </c>
      <c r="B14" s="477">
        <v>4854</v>
      </c>
      <c r="C14" s="412">
        <v>3</v>
      </c>
      <c r="D14" s="477">
        <v>10</v>
      </c>
      <c r="E14" s="477">
        <v>3809</v>
      </c>
      <c r="F14" s="477">
        <v>69</v>
      </c>
      <c r="G14" s="268">
        <v>1</v>
      </c>
      <c r="H14" s="412">
        <v>1</v>
      </c>
      <c r="I14" s="477">
        <v>965</v>
      </c>
      <c r="J14" s="412">
        <v>2</v>
      </c>
      <c r="K14" s="477">
        <v>1</v>
      </c>
      <c r="L14" s="477">
        <v>1</v>
      </c>
      <c r="M14" s="477">
        <v>4</v>
      </c>
      <c r="N14" s="477">
        <v>31</v>
      </c>
      <c r="O14" s="477">
        <v>95</v>
      </c>
      <c r="P14" s="477">
        <v>191</v>
      </c>
      <c r="Q14" s="477">
        <v>259</v>
      </c>
      <c r="R14" s="477">
        <v>62</v>
      </c>
      <c r="S14" s="477">
        <v>23</v>
      </c>
      <c r="T14" s="477">
        <v>6</v>
      </c>
      <c r="U14" s="477">
        <v>39</v>
      </c>
      <c r="V14" s="411">
        <v>1</v>
      </c>
      <c r="W14" s="477">
        <v>225</v>
      </c>
      <c r="X14" s="477">
        <v>8</v>
      </c>
      <c r="Y14" s="477">
        <v>1</v>
      </c>
      <c r="Z14" s="477">
        <v>20</v>
      </c>
      <c r="AA14" s="318">
        <v>0</v>
      </c>
      <c r="AB14" s="251">
        <v>2020</v>
      </c>
    </row>
    <row r="15" spans="1:30" s="247" customFormat="1" ht="35.1" customHeight="1">
      <c r="A15" s="74">
        <f>A14+1</f>
        <v>2021</v>
      </c>
      <c r="B15" s="59">
        <f t="shared" ref="B15:AA15" si="0">SUM(B16:B34)</f>
        <v>5311</v>
      </c>
      <c r="C15" s="844">
        <f t="shared" si="0"/>
        <v>3</v>
      </c>
      <c r="D15" s="59">
        <f t="shared" si="0"/>
        <v>10</v>
      </c>
      <c r="E15" s="59">
        <f t="shared" si="0"/>
        <v>4244</v>
      </c>
      <c r="F15" s="59">
        <f t="shared" si="0"/>
        <v>69</v>
      </c>
      <c r="G15" s="59">
        <f t="shared" si="0"/>
        <v>1</v>
      </c>
      <c r="H15" s="844">
        <f t="shared" si="0"/>
        <v>1</v>
      </c>
      <c r="I15" s="59">
        <f t="shared" si="0"/>
        <v>987</v>
      </c>
      <c r="J15" s="844">
        <f t="shared" si="0"/>
        <v>2</v>
      </c>
      <c r="K15" s="59">
        <f t="shared" si="0"/>
        <v>1</v>
      </c>
      <c r="L15" s="59">
        <f t="shared" si="0"/>
        <v>1</v>
      </c>
      <c r="M15" s="59">
        <f t="shared" si="0"/>
        <v>4</v>
      </c>
      <c r="N15" s="59">
        <f t="shared" si="0"/>
        <v>32</v>
      </c>
      <c r="O15" s="59">
        <f t="shared" si="0"/>
        <v>97</v>
      </c>
      <c r="P15" s="59">
        <f t="shared" si="0"/>
        <v>193</v>
      </c>
      <c r="Q15" s="59">
        <f t="shared" si="0"/>
        <v>275</v>
      </c>
      <c r="R15" s="59">
        <f t="shared" si="0"/>
        <v>61</v>
      </c>
      <c r="S15" s="59">
        <f t="shared" si="0"/>
        <v>21</v>
      </c>
      <c r="T15" s="59">
        <f t="shared" si="0"/>
        <v>6</v>
      </c>
      <c r="U15" s="59">
        <f t="shared" si="0"/>
        <v>39</v>
      </c>
      <c r="V15" s="59">
        <f t="shared" si="0"/>
        <v>1</v>
      </c>
      <c r="W15" s="59">
        <f t="shared" si="0"/>
        <v>227</v>
      </c>
      <c r="X15" s="59">
        <f t="shared" si="0"/>
        <v>8</v>
      </c>
      <c r="Y15" s="59">
        <f t="shared" si="0"/>
        <v>1</v>
      </c>
      <c r="Z15" s="59">
        <f t="shared" si="0"/>
        <v>22</v>
      </c>
      <c r="AA15" s="59">
        <f t="shared" si="0"/>
        <v>0</v>
      </c>
      <c r="AB15" s="83">
        <f>$A$15</f>
        <v>2021</v>
      </c>
      <c r="AD15" s="150"/>
    </row>
    <row r="16" spans="1:30" s="244" customFormat="1" ht="24.75" customHeight="1">
      <c r="A16" s="219" t="s">
        <v>413</v>
      </c>
      <c r="B16" s="437">
        <f t="shared" ref="B16:B33" si="1">D16+E16+F16+G16+I16</f>
        <v>122</v>
      </c>
      <c r="C16" s="412"/>
      <c r="D16" s="378">
        <v>8</v>
      </c>
      <c r="E16" s="318"/>
      <c r="F16" s="318"/>
      <c r="G16" s="318"/>
      <c r="H16" s="263"/>
      <c r="I16" s="378">
        <f>SUM(K16:Z16)</f>
        <v>114</v>
      </c>
      <c r="J16" s="412"/>
      <c r="K16" s="412"/>
      <c r="L16" s="378">
        <v>1</v>
      </c>
      <c r="M16" s="412"/>
      <c r="N16" s="378">
        <v>6</v>
      </c>
      <c r="O16" s="478">
        <v>17</v>
      </c>
      <c r="P16" s="478">
        <v>36</v>
      </c>
      <c r="Q16" s="478">
        <v>49</v>
      </c>
      <c r="R16" s="478">
        <v>3</v>
      </c>
      <c r="S16" s="378">
        <v>2</v>
      </c>
      <c r="T16" s="412"/>
      <c r="U16" s="412"/>
      <c r="V16" s="412"/>
      <c r="W16" s="412"/>
      <c r="X16" s="412"/>
      <c r="Y16" s="412"/>
      <c r="Z16" s="412"/>
      <c r="AA16" s="412"/>
      <c r="AB16" s="438" t="s">
        <v>742</v>
      </c>
    </row>
    <row r="17" spans="1:28" s="244" customFormat="1" ht="24.75" customHeight="1">
      <c r="A17" s="219" t="s">
        <v>390</v>
      </c>
      <c r="B17" s="437">
        <f t="shared" si="1"/>
        <v>157</v>
      </c>
      <c r="C17" s="316">
        <v>3</v>
      </c>
      <c r="D17" s="318"/>
      <c r="E17" s="318"/>
      <c r="F17" s="318"/>
      <c r="G17" s="378">
        <v>1</v>
      </c>
      <c r="H17" s="412">
        <v>1</v>
      </c>
      <c r="I17" s="378">
        <f>SUM(K17:U17,W17,X17,Z17)</f>
        <v>156</v>
      </c>
      <c r="J17" s="412">
        <v>2</v>
      </c>
      <c r="K17" s="412"/>
      <c r="L17" s="412"/>
      <c r="M17" s="412"/>
      <c r="N17" s="378">
        <v>4</v>
      </c>
      <c r="O17" s="478">
        <v>7</v>
      </c>
      <c r="P17" s="478">
        <v>5</v>
      </c>
      <c r="Q17" s="478">
        <v>10</v>
      </c>
      <c r="R17" s="478">
        <v>6</v>
      </c>
      <c r="S17" s="378">
        <v>2</v>
      </c>
      <c r="T17" s="378">
        <v>5</v>
      </c>
      <c r="U17" s="378">
        <v>18</v>
      </c>
      <c r="V17" s="318">
        <v>1</v>
      </c>
      <c r="W17" s="378">
        <v>72</v>
      </c>
      <c r="X17" s="378">
        <v>8</v>
      </c>
      <c r="Y17" s="813">
        <v>1</v>
      </c>
      <c r="Z17" s="378">
        <v>19</v>
      </c>
      <c r="AA17" s="412"/>
      <c r="AB17" s="480" t="s">
        <v>5</v>
      </c>
    </row>
    <row r="18" spans="1:28" s="244" customFormat="1" ht="24.75" customHeight="1">
      <c r="A18" s="219" t="s">
        <v>1320</v>
      </c>
      <c r="B18" s="437">
        <f t="shared" si="1"/>
        <v>34</v>
      </c>
      <c r="C18" s="412"/>
      <c r="D18" s="318"/>
      <c r="E18" s="318"/>
      <c r="F18" s="318"/>
      <c r="G18" s="318"/>
      <c r="H18" s="318"/>
      <c r="I18" s="378">
        <f t="shared" ref="I18:I33" si="2">SUM(K18:Z18)</f>
        <v>34</v>
      </c>
      <c r="J18" s="412"/>
      <c r="K18" s="412"/>
      <c r="L18" s="412"/>
      <c r="M18" s="378">
        <v>1</v>
      </c>
      <c r="N18" s="378">
        <v>2</v>
      </c>
      <c r="O18" s="478">
        <v>8</v>
      </c>
      <c r="P18" s="478">
        <v>13</v>
      </c>
      <c r="Q18" s="478">
        <v>9</v>
      </c>
      <c r="R18" s="478">
        <v>1</v>
      </c>
      <c r="S18" s="318">
        <v>0</v>
      </c>
      <c r="T18" s="378">
        <v>0</v>
      </c>
      <c r="U18" s="318"/>
      <c r="V18" s="318"/>
      <c r="W18" s="318"/>
      <c r="X18" s="318"/>
      <c r="Y18" s="412"/>
      <c r="Z18" s="412"/>
      <c r="AA18" s="412"/>
      <c r="AB18" s="438" t="s">
        <v>4</v>
      </c>
    </row>
    <row r="19" spans="1:28" s="244" customFormat="1" ht="24.75" customHeight="1">
      <c r="A19" s="219" t="s">
        <v>297</v>
      </c>
      <c r="B19" s="437">
        <f t="shared" si="1"/>
        <v>109</v>
      </c>
      <c r="C19" s="412"/>
      <c r="D19" s="318"/>
      <c r="E19" s="318"/>
      <c r="F19" s="318"/>
      <c r="G19" s="318"/>
      <c r="H19" s="318"/>
      <c r="I19" s="378">
        <f t="shared" si="2"/>
        <v>109</v>
      </c>
      <c r="J19" s="412"/>
      <c r="K19" s="412"/>
      <c r="L19" s="412"/>
      <c r="M19" s="412"/>
      <c r="N19" s="412">
        <v>0</v>
      </c>
      <c r="O19" s="318">
        <v>1</v>
      </c>
      <c r="P19" s="478">
        <v>2</v>
      </c>
      <c r="Q19" s="478">
        <v>3</v>
      </c>
      <c r="R19" s="478">
        <v>6</v>
      </c>
      <c r="S19" s="378">
        <v>1</v>
      </c>
      <c r="T19" s="412">
        <v>0</v>
      </c>
      <c r="U19" s="378">
        <v>16</v>
      </c>
      <c r="V19" s="318"/>
      <c r="W19" s="378">
        <v>80</v>
      </c>
      <c r="X19" s="318"/>
      <c r="Y19" s="412"/>
      <c r="Z19" s="412"/>
      <c r="AA19" s="412"/>
      <c r="AB19" s="438" t="s">
        <v>689</v>
      </c>
    </row>
    <row r="20" spans="1:28" s="244" customFormat="1" ht="24.75" customHeight="1">
      <c r="A20" s="219" t="s">
        <v>367</v>
      </c>
      <c r="B20" s="437">
        <f t="shared" si="1"/>
        <v>4244</v>
      </c>
      <c r="C20" s="412"/>
      <c r="D20" s="318"/>
      <c r="E20" s="378">
        <v>4244</v>
      </c>
      <c r="F20" s="318"/>
      <c r="G20" s="318"/>
      <c r="H20" s="318"/>
      <c r="I20" s="378">
        <f t="shared" si="2"/>
        <v>0</v>
      </c>
      <c r="J20" s="412"/>
      <c r="K20" s="412"/>
      <c r="L20" s="412"/>
      <c r="M20" s="412"/>
      <c r="N20" s="412">
        <v>0</v>
      </c>
      <c r="O20" s="412">
        <v>0</v>
      </c>
      <c r="P20" s="412">
        <v>0</v>
      </c>
      <c r="Q20" s="412">
        <v>0</v>
      </c>
      <c r="R20" s="412">
        <v>0</v>
      </c>
      <c r="S20" s="412">
        <v>0</v>
      </c>
      <c r="T20" s="412">
        <v>0</v>
      </c>
      <c r="U20" s="412"/>
      <c r="V20" s="412"/>
      <c r="W20" s="412"/>
      <c r="X20" s="412"/>
      <c r="Y20" s="412"/>
      <c r="Z20" s="412"/>
      <c r="AA20" s="412"/>
      <c r="AB20" s="438" t="s">
        <v>1133</v>
      </c>
    </row>
    <row r="21" spans="1:28" s="244" customFormat="1" ht="24.75" customHeight="1">
      <c r="A21" s="219" t="s">
        <v>507</v>
      </c>
      <c r="B21" s="437">
        <f t="shared" si="1"/>
        <v>86</v>
      </c>
      <c r="C21" s="412"/>
      <c r="D21" s="318"/>
      <c r="E21" s="318"/>
      <c r="F21" s="318">
        <v>69</v>
      </c>
      <c r="G21" s="318"/>
      <c r="H21" s="318"/>
      <c r="I21" s="378">
        <f t="shared" si="2"/>
        <v>17</v>
      </c>
      <c r="J21" s="412"/>
      <c r="K21" s="412"/>
      <c r="L21" s="412"/>
      <c r="M21" s="412"/>
      <c r="N21" s="378">
        <v>1</v>
      </c>
      <c r="O21" s="318">
        <v>0</v>
      </c>
      <c r="P21" s="478">
        <v>5</v>
      </c>
      <c r="Q21" s="478">
        <v>7</v>
      </c>
      <c r="R21" s="478">
        <v>4</v>
      </c>
      <c r="S21" s="412">
        <v>0</v>
      </c>
      <c r="T21" s="412">
        <v>0</v>
      </c>
      <c r="U21" s="412"/>
      <c r="V21" s="412"/>
      <c r="W21" s="412"/>
      <c r="X21" s="412"/>
      <c r="Y21" s="412"/>
      <c r="Z21" s="412"/>
      <c r="AA21" s="412"/>
      <c r="AB21" s="438" t="s">
        <v>2</v>
      </c>
    </row>
    <row r="22" spans="1:28" s="244" customFormat="1" ht="24.75" customHeight="1">
      <c r="A22" s="219" t="s">
        <v>328</v>
      </c>
      <c r="B22" s="437">
        <f t="shared" si="1"/>
        <v>113</v>
      </c>
      <c r="C22" s="412"/>
      <c r="D22" s="318"/>
      <c r="E22" s="318"/>
      <c r="F22" s="318"/>
      <c r="G22" s="318"/>
      <c r="H22" s="318"/>
      <c r="I22" s="378">
        <f t="shared" si="2"/>
        <v>113</v>
      </c>
      <c r="J22" s="412"/>
      <c r="K22" s="412"/>
      <c r="L22" s="412"/>
      <c r="M22" s="378">
        <v>1</v>
      </c>
      <c r="N22" s="378">
        <v>6</v>
      </c>
      <c r="O22" s="478">
        <v>24</v>
      </c>
      <c r="P22" s="478">
        <v>37</v>
      </c>
      <c r="Q22" s="478">
        <v>42</v>
      </c>
      <c r="R22" s="478">
        <v>3</v>
      </c>
      <c r="S22" s="412">
        <v>0</v>
      </c>
      <c r="T22" s="412"/>
      <c r="U22" s="412"/>
      <c r="V22" s="412"/>
      <c r="W22" s="412"/>
      <c r="X22" s="412"/>
      <c r="Y22" s="412"/>
      <c r="Z22" s="412"/>
      <c r="AA22" s="412"/>
      <c r="AB22" s="438" t="s">
        <v>708</v>
      </c>
    </row>
    <row r="23" spans="1:28" s="244" customFormat="1" ht="24.75" customHeight="1">
      <c r="A23" s="219" t="s">
        <v>338</v>
      </c>
      <c r="B23" s="437">
        <f t="shared" si="1"/>
        <v>157</v>
      </c>
      <c r="C23" s="412"/>
      <c r="D23" s="318"/>
      <c r="E23" s="318"/>
      <c r="F23" s="318"/>
      <c r="G23" s="318"/>
      <c r="H23" s="318"/>
      <c r="I23" s="378">
        <f t="shared" si="2"/>
        <v>157</v>
      </c>
      <c r="J23" s="412"/>
      <c r="K23" s="412"/>
      <c r="L23" s="412"/>
      <c r="M23" s="378">
        <v>1</v>
      </c>
      <c r="N23" s="378">
        <v>3</v>
      </c>
      <c r="O23" s="478">
        <v>14</v>
      </c>
      <c r="P23" s="478">
        <v>35</v>
      </c>
      <c r="Q23" s="478">
        <v>40</v>
      </c>
      <c r="R23" s="478">
        <v>9</v>
      </c>
      <c r="S23" s="378">
        <v>2</v>
      </c>
      <c r="T23" s="318"/>
      <c r="U23" s="378">
        <v>2</v>
      </c>
      <c r="V23" s="318"/>
      <c r="W23" s="378">
        <v>48</v>
      </c>
      <c r="X23" s="412"/>
      <c r="Y23" s="412"/>
      <c r="Z23" s="318">
        <v>3</v>
      </c>
      <c r="AA23" s="412"/>
      <c r="AB23" s="438" t="s">
        <v>577</v>
      </c>
    </row>
    <row r="24" spans="1:28" s="244" customFormat="1" ht="24.75" customHeight="1">
      <c r="A24" s="219" t="s">
        <v>557</v>
      </c>
      <c r="B24" s="437">
        <f t="shared" si="1"/>
        <v>30</v>
      </c>
      <c r="C24" s="412"/>
      <c r="D24" s="318"/>
      <c r="E24" s="318"/>
      <c r="F24" s="318"/>
      <c r="G24" s="318"/>
      <c r="H24" s="318"/>
      <c r="I24" s="378">
        <f t="shared" si="2"/>
        <v>30</v>
      </c>
      <c r="J24" s="412"/>
      <c r="K24" s="412"/>
      <c r="L24" s="412"/>
      <c r="M24" s="412"/>
      <c r="N24" s="378">
        <v>1</v>
      </c>
      <c r="O24" s="478">
        <v>2</v>
      </c>
      <c r="P24" s="478">
        <v>4</v>
      </c>
      <c r="Q24" s="478">
        <v>8</v>
      </c>
      <c r="R24" s="478">
        <v>3</v>
      </c>
      <c r="S24" s="318">
        <v>0</v>
      </c>
      <c r="T24" s="318">
        <v>0</v>
      </c>
      <c r="U24" s="378">
        <v>1</v>
      </c>
      <c r="V24" s="318"/>
      <c r="W24" s="378">
        <v>11</v>
      </c>
      <c r="X24" s="412"/>
      <c r="Y24" s="412"/>
      <c r="Z24" s="412"/>
      <c r="AA24" s="412"/>
      <c r="AB24" s="438" t="s">
        <v>24</v>
      </c>
    </row>
    <row r="25" spans="1:28" s="244" customFormat="1" ht="24.75" customHeight="1">
      <c r="A25" s="219" t="s">
        <v>814</v>
      </c>
      <c r="B25" s="437">
        <f t="shared" si="1"/>
        <v>97</v>
      </c>
      <c r="C25" s="412"/>
      <c r="D25" s="318"/>
      <c r="E25" s="318"/>
      <c r="F25" s="318"/>
      <c r="G25" s="318"/>
      <c r="H25" s="318"/>
      <c r="I25" s="378">
        <f t="shared" si="2"/>
        <v>97</v>
      </c>
      <c r="J25" s="412"/>
      <c r="K25" s="412"/>
      <c r="L25" s="412"/>
      <c r="M25" s="412"/>
      <c r="N25" s="378">
        <v>1</v>
      </c>
      <c r="O25" s="478">
        <v>7</v>
      </c>
      <c r="P25" s="478">
        <v>24</v>
      </c>
      <c r="Q25" s="478">
        <v>50</v>
      </c>
      <c r="R25" s="478">
        <v>3</v>
      </c>
      <c r="S25" s="378">
        <v>3</v>
      </c>
      <c r="T25" s="318">
        <v>0</v>
      </c>
      <c r="U25" s="318"/>
      <c r="V25" s="318"/>
      <c r="W25" s="378">
        <v>9</v>
      </c>
      <c r="X25" s="412"/>
      <c r="Y25" s="412"/>
      <c r="Z25" s="412"/>
      <c r="AA25" s="412"/>
      <c r="AB25" s="438" t="s">
        <v>688</v>
      </c>
    </row>
    <row r="26" spans="1:28" s="244" customFormat="1" ht="24.75" customHeight="1">
      <c r="A26" s="219" t="s">
        <v>515</v>
      </c>
      <c r="B26" s="437">
        <f t="shared" si="1"/>
        <v>55</v>
      </c>
      <c r="C26" s="412"/>
      <c r="D26" s="318"/>
      <c r="E26" s="318"/>
      <c r="F26" s="318"/>
      <c r="G26" s="318"/>
      <c r="H26" s="318"/>
      <c r="I26" s="378">
        <f t="shared" si="2"/>
        <v>55</v>
      </c>
      <c r="J26" s="412"/>
      <c r="K26" s="412"/>
      <c r="L26" s="412"/>
      <c r="M26" s="412"/>
      <c r="N26" s="378">
        <v>1</v>
      </c>
      <c r="O26" s="478">
        <v>3</v>
      </c>
      <c r="P26" s="478">
        <v>8</v>
      </c>
      <c r="Q26" s="478">
        <v>27</v>
      </c>
      <c r="R26" s="478">
        <v>11</v>
      </c>
      <c r="S26" s="378">
        <v>4</v>
      </c>
      <c r="T26" s="378">
        <v>1</v>
      </c>
      <c r="U26" s="318"/>
      <c r="V26" s="318"/>
      <c r="W26" s="318"/>
      <c r="X26" s="412"/>
      <c r="Y26" s="412"/>
      <c r="Z26" s="412"/>
      <c r="AA26" s="412"/>
      <c r="AB26" s="438" t="s">
        <v>21</v>
      </c>
    </row>
    <row r="27" spans="1:28" s="244" customFormat="1" ht="24.75" customHeight="1">
      <c r="A27" s="886" t="s">
        <v>562</v>
      </c>
      <c r="B27" s="437">
        <f t="shared" si="1"/>
        <v>12</v>
      </c>
      <c r="C27" s="412"/>
      <c r="D27" s="318"/>
      <c r="E27" s="318"/>
      <c r="F27" s="318"/>
      <c r="G27" s="318"/>
      <c r="H27" s="318"/>
      <c r="I27" s="378">
        <f t="shared" si="2"/>
        <v>12</v>
      </c>
      <c r="J27" s="412"/>
      <c r="K27" s="412"/>
      <c r="L27" s="412"/>
      <c r="M27" s="412"/>
      <c r="N27" s="378">
        <v>1</v>
      </c>
      <c r="O27" s="318">
        <v>0</v>
      </c>
      <c r="P27" s="478">
        <v>1</v>
      </c>
      <c r="Q27" s="478">
        <v>1</v>
      </c>
      <c r="R27" s="478">
        <v>4</v>
      </c>
      <c r="S27" s="378">
        <v>2</v>
      </c>
      <c r="T27" s="318">
        <v>0</v>
      </c>
      <c r="U27" s="378">
        <v>1</v>
      </c>
      <c r="V27" s="318"/>
      <c r="W27" s="378">
        <v>2</v>
      </c>
      <c r="X27" s="412"/>
      <c r="Y27" s="412"/>
      <c r="Z27" s="412"/>
      <c r="AA27" s="412"/>
      <c r="AB27" s="438" t="s">
        <v>9</v>
      </c>
    </row>
    <row r="28" spans="1:28" s="244" customFormat="1" ht="24.75" customHeight="1">
      <c r="A28" s="219" t="s">
        <v>1321</v>
      </c>
      <c r="B28" s="437">
        <f t="shared" si="1"/>
        <v>10</v>
      </c>
      <c r="C28" s="412"/>
      <c r="D28" s="378">
        <v>2</v>
      </c>
      <c r="E28" s="318"/>
      <c r="F28" s="318"/>
      <c r="G28" s="318"/>
      <c r="H28" s="318"/>
      <c r="I28" s="378">
        <f t="shared" si="2"/>
        <v>8</v>
      </c>
      <c r="J28" s="412"/>
      <c r="K28" s="412"/>
      <c r="L28" s="412"/>
      <c r="M28" s="412"/>
      <c r="N28" s="378">
        <v>1</v>
      </c>
      <c r="O28" s="478">
        <v>2</v>
      </c>
      <c r="P28" s="318">
        <v>0</v>
      </c>
      <c r="Q28" s="478">
        <v>4</v>
      </c>
      <c r="R28" s="318">
        <v>0</v>
      </c>
      <c r="S28" s="378">
        <v>1</v>
      </c>
      <c r="T28" s="412">
        <v>0</v>
      </c>
      <c r="U28" s="412"/>
      <c r="V28" s="412"/>
      <c r="W28" s="412"/>
      <c r="X28" s="412"/>
      <c r="Y28" s="412"/>
      <c r="Z28" s="412"/>
      <c r="AA28" s="412"/>
      <c r="AB28" s="438" t="s">
        <v>90</v>
      </c>
    </row>
    <row r="29" spans="1:28" s="244" customFormat="1" ht="24.75" customHeight="1">
      <c r="A29" s="219" t="s">
        <v>1322</v>
      </c>
      <c r="B29" s="437">
        <f t="shared" si="1"/>
        <v>10</v>
      </c>
      <c r="C29" s="412"/>
      <c r="D29" s="318"/>
      <c r="E29" s="318"/>
      <c r="F29" s="318"/>
      <c r="G29" s="318"/>
      <c r="H29" s="318"/>
      <c r="I29" s="378">
        <f t="shared" si="2"/>
        <v>10</v>
      </c>
      <c r="J29" s="412"/>
      <c r="K29" s="412"/>
      <c r="L29" s="412"/>
      <c r="M29" s="412"/>
      <c r="N29" s="378">
        <v>1</v>
      </c>
      <c r="O29" s="478">
        <v>2</v>
      </c>
      <c r="P29" s="478">
        <v>3</v>
      </c>
      <c r="Q29" s="478">
        <v>3</v>
      </c>
      <c r="R29" s="318">
        <v>0</v>
      </c>
      <c r="S29" s="378">
        <v>1</v>
      </c>
      <c r="T29" s="412">
        <v>0</v>
      </c>
      <c r="U29" s="412"/>
      <c r="V29" s="412"/>
      <c r="W29" s="412"/>
      <c r="X29" s="412"/>
      <c r="Y29" s="412"/>
      <c r="Z29" s="412"/>
      <c r="AA29" s="412"/>
      <c r="AB29" s="438" t="s">
        <v>11</v>
      </c>
    </row>
    <row r="30" spans="1:28" s="244" customFormat="1" ht="24.75" customHeight="1">
      <c r="A30" s="219" t="s">
        <v>372</v>
      </c>
      <c r="B30" s="437">
        <f t="shared" si="1"/>
        <v>20</v>
      </c>
      <c r="C30" s="412"/>
      <c r="D30" s="318"/>
      <c r="E30" s="318"/>
      <c r="F30" s="318"/>
      <c r="G30" s="318"/>
      <c r="H30" s="318"/>
      <c r="I30" s="378">
        <f t="shared" si="2"/>
        <v>20</v>
      </c>
      <c r="J30" s="412"/>
      <c r="K30" s="412"/>
      <c r="L30" s="412"/>
      <c r="M30" s="412"/>
      <c r="N30" s="378">
        <v>1</v>
      </c>
      <c r="O30" s="478">
        <v>2</v>
      </c>
      <c r="P30" s="478">
        <v>3</v>
      </c>
      <c r="Q30" s="478">
        <v>7</v>
      </c>
      <c r="R30" s="478">
        <v>6</v>
      </c>
      <c r="S30" s="378">
        <v>1</v>
      </c>
      <c r="T30" s="412"/>
      <c r="U30" s="412"/>
      <c r="V30" s="412"/>
      <c r="W30" s="412"/>
      <c r="X30" s="412"/>
      <c r="Y30" s="412"/>
      <c r="Z30" s="412"/>
      <c r="AA30" s="412"/>
      <c r="AB30" s="438" t="s">
        <v>812</v>
      </c>
    </row>
    <row r="31" spans="1:28" s="244" customFormat="1" ht="24.75" customHeight="1">
      <c r="A31" s="219" t="s">
        <v>1276</v>
      </c>
      <c r="B31" s="437">
        <f t="shared" si="1"/>
        <v>11</v>
      </c>
      <c r="C31" s="412"/>
      <c r="D31" s="318"/>
      <c r="E31" s="318"/>
      <c r="F31" s="318"/>
      <c r="G31" s="318"/>
      <c r="H31" s="318"/>
      <c r="I31" s="378">
        <f t="shared" si="2"/>
        <v>11</v>
      </c>
      <c r="J31" s="412"/>
      <c r="K31" s="412"/>
      <c r="L31" s="412"/>
      <c r="M31" s="412"/>
      <c r="N31" s="378">
        <v>1</v>
      </c>
      <c r="O31" s="478">
        <v>0</v>
      </c>
      <c r="P31" s="478">
        <v>2</v>
      </c>
      <c r="Q31" s="478">
        <v>4</v>
      </c>
      <c r="R31" s="478">
        <v>2</v>
      </c>
      <c r="S31" s="378">
        <v>2</v>
      </c>
      <c r="T31" s="412"/>
      <c r="U31" s="412"/>
      <c r="V31" s="412"/>
      <c r="W31" s="412"/>
      <c r="X31" s="412"/>
      <c r="Y31" s="412"/>
      <c r="Z31" s="412"/>
      <c r="AA31" s="412"/>
      <c r="AB31" s="438"/>
    </row>
    <row r="32" spans="1:28" s="244" customFormat="1" ht="24.75" customHeight="1">
      <c r="A32" s="219" t="s">
        <v>1323</v>
      </c>
      <c r="B32" s="437">
        <f t="shared" si="1"/>
        <v>14</v>
      </c>
      <c r="C32" s="412"/>
      <c r="D32" s="318"/>
      <c r="E32" s="318"/>
      <c r="F32" s="318"/>
      <c r="G32" s="318"/>
      <c r="H32" s="318"/>
      <c r="I32" s="378">
        <f t="shared" si="2"/>
        <v>14</v>
      </c>
      <c r="J32" s="412"/>
      <c r="K32" s="412"/>
      <c r="L32" s="412"/>
      <c r="M32" s="412"/>
      <c r="N32" s="378">
        <v>1</v>
      </c>
      <c r="O32" s="478">
        <v>1</v>
      </c>
      <c r="P32" s="478">
        <v>2</v>
      </c>
      <c r="Q32" s="478">
        <v>4</v>
      </c>
      <c r="R32" s="478">
        <v>0</v>
      </c>
      <c r="S32" s="378">
        <v>0</v>
      </c>
      <c r="T32" s="412"/>
      <c r="U32" s="378">
        <v>1</v>
      </c>
      <c r="V32" s="412"/>
      <c r="W32" s="378">
        <v>5</v>
      </c>
      <c r="X32" s="412"/>
      <c r="Y32" s="412"/>
      <c r="Z32" s="412"/>
      <c r="AA32" s="412"/>
      <c r="AB32" s="438"/>
    </row>
    <row r="33" spans="1:47" s="244" customFormat="1" ht="33" customHeight="1">
      <c r="A33" s="481" t="s">
        <v>850</v>
      </c>
      <c r="B33" s="437">
        <f t="shared" si="1"/>
        <v>30</v>
      </c>
      <c r="C33" s="412"/>
      <c r="D33" s="318"/>
      <c r="E33" s="318"/>
      <c r="F33" s="318"/>
      <c r="G33" s="318"/>
      <c r="H33" s="318"/>
      <c r="I33" s="378">
        <f t="shared" si="2"/>
        <v>30</v>
      </c>
      <c r="J33" s="412"/>
      <c r="K33" s="378">
        <v>1</v>
      </c>
      <c r="L33" s="318"/>
      <c r="M33" s="378">
        <v>1</v>
      </c>
      <c r="N33" s="378">
        <v>1</v>
      </c>
      <c r="O33" s="478">
        <v>7</v>
      </c>
      <c r="P33" s="478">
        <v>13</v>
      </c>
      <c r="Q33" s="478">
        <v>7</v>
      </c>
      <c r="R33" s="412"/>
      <c r="S33" s="412"/>
      <c r="T33" s="412"/>
      <c r="U33" s="412"/>
      <c r="V33" s="412"/>
      <c r="W33" s="412"/>
      <c r="X33" s="412"/>
      <c r="Y33" s="412"/>
      <c r="Z33" s="412"/>
      <c r="AA33" s="412"/>
      <c r="AB33" s="438" t="s">
        <v>26</v>
      </c>
    </row>
    <row r="34" spans="1:47" s="244" customFormat="1" ht="6.75" customHeight="1">
      <c r="A34" s="482"/>
      <c r="B34" s="483"/>
      <c r="C34" s="483"/>
      <c r="D34" s="484"/>
      <c r="E34" s="484"/>
      <c r="F34" s="484"/>
      <c r="G34" s="484"/>
      <c r="H34" s="483"/>
      <c r="I34" s="483"/>
      <c r="J34" s="483"/>
      <c r="K34" s="484"/>
      <c r="L34" s="484"/>
      <c r="M34" s="484"/>
      <c r="N34" s="484"/>
      <c r="O34" s="484"/>
      <c r="P34" s="484"/>
      <c r="Q34" s="484"/>
      <c r="R34" s="484"/>
      <c r="S34" s="484"/>
      <c r="T34" s="484"/>
      <c r="U34" s="484"/>
      <c r="V34" s="483"/>
      <c r="W34" s="484"/>
      <c r="X34" s="484"/>
      <c r="Y34" s="483"/>
      <c r="Z34" s="484"/>
      <c r="AA34" s="484"/>
      <c r="AB34" s="485"/>
    </row>
    <row r="35" spans="1:47" s="350" customFormat="1" ht="15" customHeight="1">
      <c r="A35" s="132" t="s">
        <v>1075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892" t="s">
        <v>1011</v>
      </c>
    </row>
    <row r="36" spans="1:47" s="860" customFormat="1" ht="15" customHeight="1">
      <c r="A36" s="330" t="s">
        <v>1187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  <c r="AA36" s="196"/>
      <c r="AB36" s="793" t="s">
        <v>1191</v>
      </c>
    </row>
    <row r="37" spans="1:47" ht="12.75">
      <c r="B37" s="257"/>
      <c r="C37" s="58"/>
      <c r="D37" s="257"/>
      <c r="E37" s="257"/>
      <c r="F37" s="257"/>
      <c r="G37" s="257"/>
      <c r="H37" s="58"/>
      <c r="I37" s="257"/>
      <c r="J37" s="58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58"/>
      <c r="W37" s="257"/>
      <c r="X37" s="257"/>
      <c r="Y37" s="58"/>
      <c r="Z37" s="257"/>
      <c r="AA37" s="257"/>
    </row>
    <row r="38" spans="1:47"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42" spans="1:47">
      <c r="N42" s="486"/>
    </row>
    <row r="43" spans="1:47">
      <c r="N43" s="160"/>
    </row>
    <row r="44" spans="1:47">
      <c r="AU44" s="486" t="s">
        <v>1</v>
      </c>
    </row>
  </sheetData>
  <mergeCells count="9">
    <mergeCell ref="G8:H8"/>
    <mergeCell ref="G9:H9"/>
    <mergeCell ref="I9:J9"/>
    <mergeCell ref="O2:AB2"/>
    <mergeCell ref="G5:H5"/>
    <mergeCell ref="I5:N5"/>
    <mergeCell ref="O5:Z5"/>
    <mergeCell ref="G6:H6"/>
    <mergeCell ref="G7:H7"/>
  </mergeCells>
  <phoneticPr fontId="66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9" pageOrder="overThenDown" orientation="portrait" blackAndWhite="1" r:id="rId1"/>
  <headerFooter alignWithMargins="0"/>
  <colBreaks count="1" manualBreakCount="1">
    <brk id="14" max="3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Y41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1.28515625" style="77" customWidth="1"/>
    <col min="2" max="2" width="11" style="77" customWidth="1"/>
    <col min="3" max="3" width="9.42578125" style="77" customWidth="1"/>
    <col min="4" max="4" width="9.28515625" style="77" customWidth="1"/>
    <col min="5" max="5" width="11.140625" style="77" customWidth="1"/>
    <col min="6" max="9" width="10.85546875" style="77" customWidth="1"/>
    <col min="10" max="18" width="10" style="77" customWidth="1"/>
    <col min="19" max="19" width="16.5703125" style="77" customWidth="1"/>
    <col min="20" max="16384" width="9.140625" style="77"/>
  </cols>
  <sheetData>
    <row r="1" spans="1:19" s="313" customFormat="1" ht="24.95" customHeight="1">
      <c r="A1" s="313" t="s">
        <v>765</v>
      </c>
      <c r="B1" s="104"/>
      <c r="C1" s="105"/>
      <c r="S1" s="601" t="s">
        <v>798</v>
      </c>
    </row>
    <row r="2" spans="1:19" s="446" customFormat="1" ht="24.95" customHeight="1">
      <c r="A2" s="101" t="s">
        <v>994</v>
      </c>
      <c r="B2" s="101"/>
      <c r="C2" s="100"/>
      <c r="D2" s="100"/>
      <c r="E2" s="100"/>
      <c r="F2" s="100"/>
      <c r="G2" s="100"/>
      <c r="H2" s="100"/>
      <c r="I2" s="100"/>
      <c r="J2" s="1044" t="s">
        <v>0</v>
      </c>
      <c r="K2" s="1045"/>
      <c r="L2" s="1045"/>
      <c r="M2" s="1045"/>
      <c r="N2" s="1045"/>
      <c r="O2" s="1045"/>
      <c r="P2" s="1045"/>
      <c r="Q2" s="1045"/>
      <c r="R2" s="1045"/>
      <c r="S2" s="1045"/>
    </row>
    <row r="3" spans="1:19" s="126" customFormat="1" ht="23.1" customHeight="1">
      <c r="A3" s="80"/>
    </row>
    <row r="4" spans="1:19" s="350" customFormat="1" ht="15" customHeight="1" thickBot="1">
      <c r="A4" s="350" t="s">
        <v>961</v>
      </c>
      <c r="S4" s="328" t="s">
        <v>962</v>
      </c>
    </row>
    <row r="5" spans="1:19" s="243" customFormat="1" ht="17.25" customHeight="1">
      <c r="A5" s="487" t="s">
        <v>421</v>
      </c>
      <c r="B5" s="452" t="s">
        <v>205</v>
      </c>
      <c r="C5" s="452" t="s">
        <v>288</v>
      </c>
      <c r="D5" s="452" t="s">
        <v>141</v>
      </c>
      <c r="E5" s="1040" t="s">
        <v>851</v>
      </c>
      <c r="F5" s="996"/>
      <c r="G5" s="996"/>
      <c r="H5" s="996"/>
      <c r="I5" s="996"/>
      <c r="J5" s="1019" t="s">
        <v>566</v>
      </c>
      <c r="K5" s="1019"/>
      <c r="L5" s="1019"/>
      <c r="M5" s="1019"/>
      <c r="N5" s="1019"/>
      <c r="O5" s="1019"/>
      <c r="P5" s="1019"/>
      <c r="Q5" s="1043"/>
      <c r="R5" s="375" t="s">
        <v>273</v>
      </c>
      <c r="S5" s="372" t="s">
        <v>523</v>
      </c>
    </row>
    <row r="6" spans="1:19" s="243" customFormat="1" ht="15" customHeight="1">
      <c r="A6" s="215"/>
      <c r="B6" s="488"/>
      <c r="C6" s="488"/>
      <c r="D6" s="488"/>
      <c r="E6" s="489"/>
      <c r="F6" s="490" t="s">
        <v>852</v>
      </c>
      <c r="G6" s="491" t="s">
        <v>841</v>
      </c>
      <c r="H6" s="491" t="s">
        <v>842</v>
      </c>
      <c r="I6" s="492" t="s">
        <v>843</v>
      </c>
      <c r="J6" s="491" t="s">
        <v>844</v>
      </c>
      <c r="K6" s="491" t="s">
        <v>845</v>
      </c>
      <c r="L6" s="377" t="s">
        <v>846</v>
      </c>
      <c r="M6" s="221" t="s">
        <v>341</v>
      </c>
      <c r="N6" s="469" t="s">
        <v>214</v>
      </c>
      <c r="O6" s="469" t="s">
        <v>219</v>
      </c>
      <c r="P6" s="469" t="s">
        <v>210</v>
      </c>
      <c r="Q6" s="469" t="s">
        <v>218</v>
      </c>
      <c r="R6" s="463"/>
      <c r="S6" s="369"/>
    </row>
    <row r="7" spans="1:19" s="243" customFormat="1" ht="15" customHeight="1">
      <c r="A7" s="215"/>
      <c r="B7" s="488"/>
      <c r="C7" s="471" t="s">
        <v>640</v>
      </c>
      <c r="D7" s="488"/>
      <c r="E7" s="471"/>
      <c r="F7" s="493"/>
      <c r="G7" s="493"/>
      <c r="H7" s="493"/>
      <c r="I7" s="225"/>
      <c r="J7" s="214"/>
      <c r="K7" s="493"/>
      <c r="L7" s="493"/>
      <c r="M7" s="469" t="s">
        <v>150</v>
      </c>
      <c r="N7" s="493"/>
      <c r="O7" s="493"/>
      <c r="P7" s="493"/>
      <c r="Q7" s="493"/>
      <c r="R7" s="488"/>
      <c r="S7" s="376"/>
    </row>
    <row r="8" spans="1:19" s="243" customFormat="1" ht="15" customHeight="1">
      <c r="A8" s="215"/>
      <c r="B8" s="488"/>
      <c r="C8" s="471" t="s">
        <v>635</v>
      </c>
      <c r="D8" s="488"/>
      <c r="E8" s="471"/>
      <c r="F8" s="377" t="s">
        <v>121</v>
      </c>
      <c r="G8" s="377" t="s">
        <v>151</v>
      </c>
      <c r="H8" s="377" t="s">
        <v>181</v>
      </c>
      <c r="I8" s="376" t="s">
        <v>278</v>
      </c>
      <c r="J8" s="377" t="s">
        <v>161</v>
      </c>
      <c r="K8" s="377" t="s">
        <v>137</v>
      </c>
      <c r="L8" s="377" t="s">
        <v>174</v>
      </c>
      <c r="M8" s="403"/>
      <c r="N8" s="377" t="s">
        <v>617</v>
      </c>
      <c r="O8" s="488"/>
      <c r="P8" s="471" t="s">
        <v>631</v>
      </c>
      <c r="Q8" s="488"/>
      <c r="R8" s="488"/>
      <c r="S8" s="376"/>
    </row>
    <row r="9" spans="1:19" s="243" customFormat="1" ht="17.25" customHeight="1">
      <c r="A9" s="371" t="s">
        <v>518</v>
      </c>
      <c r="B9" s="82" t="s">
        <v>538</v>
      </c>
      <c r="C9" s="154" t="s">
        <v>567</v>
      </c>
      <c r="D9" s="82" t="s">
        <v>628</v>
      </c>
      <c r="E9" s="82" t="s">
        <v>566</v>
      </c>
      <c r="F9" s="374" t="s">
        <v>458</v>
      </c>
      <c r="G9" s="374" t="s">
        <v>458</v>
      </c>
      <c r="H9" s="374" t="s">
        <v>458</v>
      </c>
      <c r="I9" s="373" t="s">
        <v>458</v>
      </c>
      <c r="J9" s="374" t="s">
        <v>458</v>
      </c>
      <c r="K9" s="374" t="s">
        <v>458</v>
      </c>
      <c r="L9" s="374" t="s">
        <v>458</v>
      </c>
      <c r="M9" s="410" t="s">
        <v>1022</v>
      </c>
      <c r="N9" s="374" t="s">
        <v>359</v>
      </c>
      <c r="O9" s="374" t="s">
        <v>636</v>
      </c>
      <c r="P9" s="374" t="s">
        <v>359</v>
      </c>
      <c r="Q9" s="374" t="s">
        <v>316</v>
      </c>
      <c r="R9" s="374" t="s">
        <v>530</v>
      </c>
      <c r="S9" s="373" t="s">
        <v>536</v>
      </c>
    </row>
    <row r="10" spans="1:19" s="249" customFormat="1" ht="18.600000000000001" customHeight="1">
      <c r="A10" s="252">
        <v>2016</v>
      </c>
      <c r="B10" s="245">
        <v>16723</v>
      </c>
      <c r="C10" s="245">
        <v>22</v>
      </c>
      <c r="D10" s="245">
        <v>29</v>
      </c>
      <c r="E10" s="245">
        <v>16672</v>
      </c>
      <c r="F10" s="245">
        <v>4</v>
      </c>
      <c r="G10" s="245">
        <v>64</v>
      </c>
      <c r="H10" s="245">
        <v>811</v>
      </c>
      <c r="I10" s="245">
        <v>3955</v>
      </c>
      <c r="J10" s="245">
        <v>4557</v>
      </c>
      <c r="K10" s="245">
        <v>3731</v>
      </c>
      <c r="L10" s="245">
        <v>2791</v>
      </c>
      <c r="M10" s="494">
        <v>22</v>
      </c>
      <c r="N10" s="494">
        <v>0</v>
      </c>
      <c r="O10" s="245">
        <v>116</v>
      </c>
      <c r="P10" s="245">
        <v>53</v>
      </c>
      <c r="Q10" s="245">
        <v>527</v>
      </c>
      <c r="R10" s="245">
        <v>0</v>
      </c>
      <c r="S10" s="253">
        <v>2016</v>
      </c>
    </row>
    <row r="11" spans="1:19" s="249" customFormat="1" ht="18.600000000000001" customHeight="1">
      <c r="A11" s="252">
        <v>2017</v>
      </c>
      <c r="B11" s="245">
        <v>12355</v>
      </c>
      <c r="C11" s="245">
        <v>22</v>
      </c>
      <c r="D11" s="245">
        <v>23</v>
      </c>
      <c r="E11" s="245">
        <v>12310</v>
      </c>
      <c r="F11" s="245">
        <v>4</v>
      </c>
      <c r="G11" s="245">
        <v>67</v>
      </c>
      <c r="H11" s="245">
        <v>525</v>
      </c>
      <c r="I11" s="245">
        <v>2854</v>
      </c>
      <c r="J11" s="245">
        <v>3514</v>
      </c>
      <c r="K11" s="245">
        <v>2829</v>
      </c>
      <c r="L11" s="245">
        <v>1755</v>
      </c>
      <c r="M11" s="245">
        <v>23</v>
      </c>
      <c r="N11" s="494">
        <v>6</v>
      </c>
      <c r="O11" s="245">
        <v>131</v>
      </c>
      <c r="P11" s="245">
        <v>77</v>
      </c>
      <c r="Q11" s="245">
        <v>486</v>
      </c>
      <c r="R11" s="494">
        <v>0</v>
      </c>
      <c r="S11" s="253">
        <v>2017</v>
      </c>
    </row>
    <row r="12" spans="1:19" s="249" customFormat="1" ht="18.600000000000001" customHeight="1">
      <c r="A12" s="252">
        <v>2018</v>
      </c>
      <c r="B12" s="245">
        <v>17554</v>
      </c>
      <c r="C12" s="245">
        <v>22</v>
      </c>
      <c r="D12" s="245">
        <v>24</v>
      </c>
      <c r="E12" s="245">
        <v>17508</v>
      </c>
      <c r="F12" s="245">
        <v>5</v>
      </c>
      <c r="G12" s="245">
        <v>108</v>
      </c>
      <c r="H12" s="245">
        <v>854</v>
      </c>
      <c r="I12" s="245">
        <v>4097</v>
      </c>
      <c r="J12" s="245">
        <v>4706</v>
      </c>
      <c r="K12" s="245">
        <v>3932</v>
      </c>
      <c r="L12" s="245">
        <v>3060</v>
      </c>
      <c r="M12" s="245">
        <v>23</v>
      </c>
      <c r="N12" s="494">
        <v>0</v>
      </c>
      <c r="O12" s="245">
        <v>143</v>
      </c>
      <c r="P12" s="245">
        <v>52</v>
      </c>
      <c r="Q12" s="245">
        <v>528</v>
      </c>
      <c r="R12" s="494">
        <v>0</v>
      </c>
      <c r="S12" s="253">
        <v>2018</v>
      </c>
    </row>
    <row r="13" spans="1:19" s="249" customFormat="1" ht="18.600000000000001" customHeight="1">
      <c r="A13" s="252">
        <v>2019</v>
      </c>
      <c r="B13" s="245">
        <v>18146</v>
      </c>
      <c r="C13" s="245">
        <v>22</v>
      </c>
      <c r="D13" s="245">
        <v>20</v>
      </c>
      <c r="E13" s="245">
        <v>18104</v>
      </c>
      <c r="F13" s="245">
        <v>5</v>
      </c>
      <c r="G13" s="245">
        <v>112</v>
      </c>
      <c r="H13" s="245">
        <v>883</v>
      </c>
      <c r="I13" s="245">
        <v>4230</v>
      </c>
      <c r="J13" s="245">
        <v>4829</v>
      </c>
      <c r="K13" s="245">
        <v>4151</v>
      </c>
      <c r="L13" s="245">
        <v>3142</v>
      </c>
      <c r="M13" s="245">
        <v>24</v>
      </c>
      <c r="N13" s="494">
        <v>1</v>
      </c>
      <c r="O13" s="245">
        <v>149</v>
      </c>
      <c r="P13" s="245">
        <v>51</v>
      </c>
      <c r="Q13" s="245">
        <v>527</v>
      </c>
      <c r="R13" s="494">
        <v>0</v>
      </c>
      <c r="S13" s="253">
        <v>2019</v>
      </c>
    </row>
    <row r="14" spans="1:19" s="249" customFormat="1" ht="18.600000000000001" customHeight="1">
      <c r="A14" s="252">
        <v>2020</v>
      </c>
      <c r="B14" s="245">
        <v>13812</v>
      </c>
      <c r="C14" s="245">
        <v>22</v>
      </c>
      <c r="D14" s="245">
        <v>20</v>
      </c>
      <c r="E14" s="245">
        <v>13770</v>
      </c>
      <c r="F14" s="245">
        <v>5</v>
      </c>
      <c r="G14" s="245">
        <v>113</v>
      </c>
      <c r="H14" s="245">
        <v>603</v>
      </c>
      <c r="I14" s="245">
        <v>3098</v>
      </c>
      <c r="J14" s="245">
        <v>3763</v>
      </c>
      <c r="K14" s="245">
        <v>3240</v>
      </c>
      <c r="L14" s="245">
        <v>2193</v>
      </c>
      <c r="M14" s="245">
        <v>22</v>
      </c>
      <c r="N14" s="494">
        <v>2</v>
      </c>
      <c r="O14" s="245">
        <v>155</v>
      </c>
      <c r="P14" s="245">
        <v>50</v>
      </c>
      <c r="Q14" s="245">
        <v>526</v>
      </c>
      <c r="R14" s="494">
        <v>0</v>
      </c>
      <c r="S14" s="253">
        <v>2020</v>
      </c>
    </row>
    <row r="15" spans="1:19" s="247" customFormat="1" ht="35.1" customHeight="1">
      <c r="A15" s="495">
        <f>A14+1</f>
        <v>2021</v>
      </c>
      <c r="B15" s="257">
        <f t="shared" ref="B15:R15" si="0">SUM(B16:B37)</f>
        <v>19269</v>
      </c>
      <c r="C15" s="257">
        <f t="shared" si="0"/>
        <v>22</v>
      </c>
      <c r="D15" s="257">
        <f t="shared" si="0"/>
        <v>22</v>
      </c>
      <c r="E15" s="257">
        <f t="shared" si="0"/>
        <v>19225</v>
      </c>
      <c r="F15" s="257">
        <f t="shared" si="0"/>
        <v>5</v>
      </c>
      <c r="G15" s="257">
        <f t="shared" si="0"/>
        <v>89</v>
      </c>
      <c r="H15" s="257">
        <f t="shared" si="0"/>
        <v>941</v>
      </c>
      <c r="I15" s="257">
        <f t="shared" si="0"/>
        <v>4379</v>
      </c>
      <c r="J15" s="257">
        <f t="shared" si="0"/>
        <v>4975</v>
      </c>
      <c r="K15" s="257">
        <f t="shared" si="0"/>
        <v>4403</v>
      </c>
      <c r="L15" s="257">
        <f t="shared" si="0"/>
        <v>3650</v>
      </c>
      <c r="M15" s="257">
        <f t="shared" si="0"/>
        <v>20</v>
      </c>
      <c r="N15" s="257">
        <f t="shared" si="0"/>
        <v>3</v>
      </c>
      <c r="O15" s="257">
        <f t="shared" si="0"/>
        <v>163</v>
      </c>
      <c r="P15" s="257">
        <f t="shared" si="0"/>
        <v>49</v>
      </c>
      <c r="Q15" s="257">
        <f t="shared" si="0"/>
        <v>548</v>
      </c>
      <c r="R15" s="257">
        <f t="shared" si="0"/>
        <v>0</v>
      </c>
      <c r="S15" s="83">
        <f>$A$15</f>
        <v>2021</v>
      </c>
    </row>
    <row r="16" spans="1:19" s="244" customFormat="1" ht="17.45" customHeight="1">
      <c r="A16" s="496" t="s">
        <v>283</v>
      </c>
      <c r="B16" s="270">
        <f t="shared" ref="B16:B37" si="1">SUM(C16:E16,R16)</f>
        <v>1348</v>
      </c>
      <c r="C16" s="494">
        <v>1</v>
      </c>
      <c r="D16" s="494">
        <v>0</v>
      </c>
      <c r="E16" s="497">
        <f t="shared" ref="E16:E37" si="2">SUM(F16:Q16)</f>
        <v>1347</v>
      </c>
      <c r="F16" s="494">
        <v>1</v>
      </c>
      <c r="G16" s="494">
        <v>9</v>
      </c>
      <c r="H16" s="494">
        <v>69</v>
      </c>
      <c r="I16" s="494">
        <v>256</v>
      </c>
      <c r="J16" s="494">
        <v>322</v>
      </c>
      <c r="K16" s="494">
        <v>351</v>
      </c>
      <c r="L16" s="494">
        <v>319</v>
      </c>
      <c r="M16" s="494">
        <v>0</v>
      </c>
      <c r="N16" s="494">
        <v>0</v>
      </c>
      <c r="O16" s="494">
        <v>17</v>
      </c>
      <c r="P16" s="494">
        <v>0</v>
      </c>
      <c r="Q16" s="494">
        <v>3</v>
      </c>
      <c r="R16" s="494"/>
      <c r="S16" s="22" t="s">
        <v>658</v>
      </c>
    </row>
    <row r="17" spans="1:19" s="244" customFormat="1" ht="17.45" customHeight="1">
      <c r="A17" s="496" t="s">
        <v>182</v>
      </c>
      <c r="B17" s="270">
        <f t="shared" si="1"/>
        <v>1910</v>
      </c>
      <c r="C17" s="494">
        <v>1</v>
      </c>
      <c r="D17" s="494">
        <v>1</v>
      </c>
      <c r="E17" s="497">
        <f t="shared" si="2"/>
        <v>1908</v>
      </c>
      <c r="F17" s="494">
        <v>1</v>
      </c>
      <c r="G17" s="494">
        <v>11</v>
      </c>
      <c r="H17" s="494">
        <v>84</v>
      </c>
      <c r="I17" s="494">
        <v>379</v>
      </c>
      <c r="J17" s="494">
        <v>456</v>
      </c>
      <c r="K17" s="494">
        <v>473</v>
      </c>
      <c r="L17" s="494">
        <v>457</v>
      </c>
      <c r="M17" s="494">
        <v>3</v>
      </c>
      <c r="N17" s="494">
        <v>0</v>
      </c>
      <c r="O17" s="494">
        <v>11</v>
      </c>
      <c r="P17" s="494">
        <v>0</v>
      </c>
      <c r="Q17" s="494">
        <v>33</v>
      </c>
      <c r="R17" s="494"/>
      <c r="S17" s="22" t="s">
        <v>732</v>
      </c>
    </row>
    <row r="18" spans="1:19" s="244" customFormat="1" ht="17.45" customHeight="1">
      <c r="A18" s="496" t="s">
        <v>234</v>
      </c>
      <c r="B18" s="270">
        <f t="shared" si="1"/>
        <v>1594</v>
      </c>
      <c r="C18" s="494">
        <v>1</v>
      </c>
      <c r="D18" s="494">
        <v>3</v>
      </c>
      <c r="E18" s="497">
        <f t="shared" si="2"/>
        <v>1590</v>
      </c>
      <c r="F18" s="494">
        <v>1</v>
      </c>
      <c r="G18" s="494">
        <v>11</v>
      </c>
      <c r="H18" s="494">
        <v>79</v>
      </c>
      <c r="I18" s="494">
        <v>352</v>
      </c>
      <c r="J18" s="494">
        <v>389</v>
      </c>
      <c r="K18" s="494">
        <v>372</v>
      </c>
      <c r="L18" s="494">
        <v>350</v>
      </c>
      <c r="M18" s="494">
        <v>0</v>
      </c>
      <c r="N18" s="494">
        <v>1</v>
      </c>
      <c r="O18" s="494">
        <v>6</v>
      </c>
      <c r="P18" s="494">
        <v>2</v>
      </c>
      <c r="Q18" s="494">
        <v>27</v>
      </c>
      <c r="R18" s="494"/>
      <c r="S18" s="22" t="s">
        <v>49</v>
      </c>
    </row>
    <row r="19" spans="1:19" s="244" customFormat="1" ht="17.45" customHeight="1">
      <c r="A19" s="496" t="s">
        <v>271</v>
      </c>
      <c r="B19" s="270">
        <f t="shared" si="1"/>
        <v>1173</v>
      </c>
      <c r="C19" s="494">
        <v>1</v>
      </c>
      <c r="D19" s="494">
        <v>1</v>
      </c>
      <c r="E19" s="497">
        <f t="shared" si="2"/>
        <v>1171</v>
      </c>
      <c r="F19" s="494">
        <v>1</v>
      </c>
      <c r="G19" s="494">
        <v>6</v>
      </c>
      <c r="H19" s="494">
        <v>54</v>
      </c>
      <c r="I19" s="494">
        <v>244</v>
      </c>
      <c r="J19" s="494">
        <v>298</v>
      </c>
      <c r="K19" s="494">
        <v>277</v>
      </c>
      <c r="L19" s="494">
        <v>247</v>
      </c>
      <c r="M19" s="494">
        <v>0</v>
      </c>
      <c r="N19" s="494">
        <v>0</v>
      </c>
      <c r="O19" s="494">
        <v>9</v>
      </c>
      <c r="P19" s="494">
        <v>2</v>
      </c>
      <c r="Q19" s="494">
        <v>33</v>
      </c>
      <c r="R19" s="494"/>
      <c r="S19" s="22" t="s">
        <v>687</v>
      </c>
    </row>
    <row r="20" spans="1:19" s="244" customFormat="1" ht="17.45" customHeight="1">
      <c r="A20" s="496" t="s">
        <v>252</v>
      </c>
      <c r="B20" s="270">
        <f t="shared" si="1"/>
        <v>1160</v>
      </c>
      <c r="C20" s="494">
        <v>1</v>
      </c>
      <c r="D20" s="494">
        <v>1</v>
      </c>
      <c r="E20" s="497">
        <f t="shared" si="2"/>
        <v>1158</v>
      </c>
      <c r="F20" s="494">
        <v>1</v>
      </c>
      <c r="G20" s="494">
        <v>10</v>
      </c>
      <c r="H20" s="494">
        <v>63</v>
      </c>
      <c r="I20" s="494">
        <v>270</v>
      </c>
      <c r="J20" s="494">
        <v>282</v>
      </c>
      <c r="K20" s="494">
        <v>251</v>
      </c>
      <c r="L20" s="494">
        <v>246</v>
      </c>
      <c r="M20" s="494">
        <v>1</v>
      </c>
      <c r="N20" s="494">
        <v>0</v>
      </c>
      <c r="O20" s="494">
        <v>5</v>
      </c>
      <c r="P20" s="494">
        <v>2</v>
      </c>
      <c r="Q20" s="494">
        <v>27</v>
      </c>
      <c r="R20" s="494"/>
      <c r="S20" s="22" t="s">
        <v>79</v>
      </c>
    </row>
    <row r="21" spans="1:19" s="244" customFormat="1" ht="27" customHeight="1">
      <c r="A21" s="496" t="s">
        <v>238</v>
      </c>
      <c r="B21" s="270">
        <f t="shared" si="1"/>
        <v>711</v>
      </c>
      <c r="C21" s="494">
        <v>1</v>
      </c>
      <c r="D21" s="494">
        <v>1</v>
      </c>
      <c r="E21" s="497">
        <f t="shared" si="2"/>
        <v>709</v>
      </c>
      <c r="F21" s="494"/>
      <c r="G21" s="494">
        <v>4</v>
      </c>
      <c r="H21" s="494">
        <v>35</v>
      </c>
      <c r="I21" s="494">
        <v>164</v>
      </c>
      <c r="J21" s="494">
        <v>176</v>
      </c>
      <c r="K21" s="494">
        <v>151</v>
      </c>
      <c r="L21" s="494">
        <v>144</v>
      </c>
      <c r="M21" s="494">
        <v>0</v>
      </c>
      <c r="N21" s="494">
        <v>2</v>
      </c>
      <c r="O21" s="494">
        <v>14</v>
      </c>
      <c r="P21" s="494">
        <v>2</v>
      </c>
      <c r="Q21" s="494">
        <v>17</v>
      </c>
      <c r="R21" s="494"/>
      <c r="S21" s="22" t="s">
        <v>99</v>
      </c>
    </row>
    <row r="22" spans="1:19" s="244" customFormat="1" ht="17.45" customHeight="1">
      <c r="A22" s="496" t="s">
        <v>287</v>
      </c>
      <c r="B22" s="270">
        <f t="shared" si="1"/>
        <v>645</v>
      </c>
      <c r="C22" s="494">
        <v>1</v>
      </c>
      <c r="D22" s="494">
        <v>0</v>
      </c>
      <c r="E22" s="497">
        <f t="shared" si="2"/>
        <v>644</v>
      </c>
      <c r="F22" s="494"/>
      <c r="G22" s="494">
        <v>2</v>
      </c>
      <c r="H22" s="494">
        <v>30</v>
      </c>
      <c r="I22" s="494">
        <v>148</v>
      </c>
      <c r="J22" s="494">
        <v>167</v>
      </c>
      <c r="K22" s="494">
        <v>151</v>
      </c>
      <c r="L22" s="494">
        <v>121</v>
      </c>
      <c r="M22" s="494">
        <v>0</v>
      </c>
      <c r="N22" s="494">
        <v>0</v>
      </c>
      <c r="O22" s="494">
        <v>3</v>
      </c>
      <c r="P22" s="494">
        <v>2</v>
      </c>
      <c r="Q22" s="494">
        <v>20</v>
      </c>
      <c r="R22" s="494"/>
      <c r="S22" s="22" t="s">
        <v>80</v>
      </c>
    </row>
    <row r="23" spans="1:19" s="244" customFormat="1" ht="17.45" customHeight="1">
      <c r="A23" s="496" t="s">
        <v>123</v>
      </c>
      <c r="B23" s="270">
        <f t="shared" si="1"/>
        <v>573</v>
      </c>
      <c r="C23" s="494">
        <v>1</v>
      </c>
      <c r="D23" s="494">
        <v>0</v>
      </c>
      <c r="E23" s="497">
        <f t="shared" si="2"/>
        <v>572</v>
      </c>
      <c r="F23" s="494"/>
      <c r="G23" s="494">
        <v>2</v>
      </c>
      <c r="H23" s="494">
        <v>28</v>
      </c>
      <c r="I23" s="494">
        <v>155</v>
      </c>
      <c r="J23" s="494">
        <v>142</v>
      </c>
      <c r="K23" s="494">
        <v>121</v>
      </c>
      <c r="L23" s="494">
        <v>88</v>
      </c>
      <c r="M23" s="494">
        <v>2</v>
      </c>
      <c r="N23" s="494">
        <v>0</v>
      </c>
      <c r="O23" s="494">
        <v>7</v>
      </c>
      <c r="P23" s="494">
        <v>3</v>
      </c>
      <c r="Q23" s="494">
        <v>24</v>
      </c>
      <c r="R23" s="494"/>
      <c r="S23" s="22" t="s">
        <v>653</v>
      </c>
    </row>
    <row r="24" spans="1:19" s="244" customFormat="1" ht="17.45" customHeight="1">
      <c r="A24" s="496" t="s">
        <v>289</v>
      </c>
      <c r="B24" s="270">
        <f t="shared" si="1"/>
        <v>812</v>
      </c>
      <c r="C24" s="494">
        <v>1</v>
      </c>
      <c r="D24" s="494">
        <v>2</v>
      </c>
      <c r="E24" s="497">
        <f t="shared" si="2"/>
        <v>809</v>
      </c>
      <c r="F24" s="494"/>
      <c r="G24" s="494">
        <v>1</v>
      </c>
      <c r="H24" s="494">
        <v>40</v>
      </c>
      <c r="I24" s="494">
        <v>197</v>
      </c>
      <c r="J24" s="494">
        <v>213</v>
      </c>
      <c r="K24" s="494">
        <v>178</v>
      </c>
      <c r="L24" s="494">
        <v>141</v>
      </c>
      <c r="M24" s="494">
        <v>1</v>
      </c>
      <c r="N24" s="494">
        <v>0</v>
      </c>
      <c r="O24" s="494">
        <v>9</v>
      </c>
      <c r="P24" s="494">
        <v>3</v>
      </c>
      <c r="Q24" s="494">
        <v>26</v>
      </c>
      <c r="R24" s="494"/>
      <c r="S24" s="22" t="s">
        <v>69</v>
      </c>
    </row>
    <row r="25" spans="1:19" s="244" customFormat="1" ht="27" customHeight="1">
      <c r="A25" s="496" t="s">
        <v>162</v>
      </c>
      <c r="B25" s="270">
        <f t="shared" si="1"/>
        <v>685</v>
      </c>
      <c r="C25" s="494">
        <v>1</v>
      </c>
      <c r="D25" s="494">
        <v>1</v>
      </c>
      <c r="E25" s="497">
        <f t="shared" si="2"/>
        <v>683</v>
      </c>
      <c r="F25" s="494"/>
      <c r="G25" s="494">
        <v>3</v>
      </c>
      <c r="H25" s="494">
        <v>32</v>
      </c>
      <c r="I25" s="494">
        <v>149</v>
      </c>
      <c r="J25" s="494">
        <v>173</v>
      </c>
      <c r="K25" s="494">
        <v>153</v>
      </c>
      <c r="L25" s="494">
        <v>132</v>
      </c>
      <c r="M25" s="494">
        <v>1</v>
      </c>
      <c r="N25" s="494">
        <v>0</v>
      </c>
      <c r="O25" s="494">
        <v>10</v>
      </c>
      <c r="P25" s="494">
        <v>3</v>
      </c>
      <c r="Q25" s="494">
        <v>27</v>
      </c>
      <c r="R25" s="494"/>
      <c r="S25" s="22" t="s">
        <v>66</v>
      </c>
    </row>
    <row r="26" spans="1:19" s="244" customFormat="1" ht="17.45" customHeight="1">
      <c r="A26" s="496" t="s">
        <v>189</v>
      </c>
      <c r="B26" s="270">
        <f t="shared" si="1"/>
        <v>756</v>
      </c>
      <c r="C26" s="494">
        <v>1</v>
      </c>
      <c r="D26" s="494">
        <v>1</v>
      </c>
      <c r="E26" s="497">
        <f t="shared" si="2"/>
        <v>754</v>
      </c>
      <c r="F26" s="494"/>
      <c r="G26" s="494">
        <v>1</v>
      </c>
      <c r="H26" s="494">
        <v>34</v>
      </c>
      <c r="I26" s="494">
        <v>198</v>
      </c>
      <c r="J26" s="494">
        <v>214</v>
      </c>
      <c r="K26" s="494">
        <v>190</v>
      </c>
      <c r="L26" s="494">
        <v>80</v>
      </c>
      <c r="M26" s="494">
        <v>0</v>
      </c>
      <c r="N26" s="494">
        <v>0</v>
      </c>
      <c r="O26" s="494">
        <v>1</v>
      </c>
      <c r="P26" s="494">
        <v>3</v>
      </c>
      <c r="Q26" s="494">
        <v>33</v>
      </c>
      <c r="R26" s="494"/>
      <c r="S26" s="22" t="s">
        <v>53</v>
      </c>
    </row>
    <row r="27" spans="1:19" s="244" customFormat="1" ht="17.45" customHeight="1">
      <c r="A27" s="496" t="s">
        <v>135</v>
      </c>
      <c r="B27" s="270">
        <f t="shared" si="1"/>
        <v>651</v>
      </c>
      <c r="C27" s="494">
        <v>1</v>
      </c>
      <c r="D27" s="494">
        <v>1</v>
      </c>
      <c r="E27" s="497">
        <f t="shared" si="2"/>
        <v>649</v>
      </c>
      <c r="F27" s="494"/>
      <c r="G27" s="494">
        <v>2</v>
      </c>
      <c r="H27" s="494">
        <v>32</v>
      </c>
      <c r="I27" s="494">
        <v>166</v>
      </c>
      <c r="J27" s="494">
        <v>183</v>
      </c>
      <c r="K27" s="494">
        <v>123</v>
      </c>
      <c r="L27" s="494">
        <v>111</v>
      </c>
      <c r="M27" s="494">
        <v>0</v>
      </c>
      <c r="N27" s="494">
        <v>0</v>
      </c>
      <c r="O27" s="494">
        <v>5</v>
      </c>
      <c r="P27" s="494">
        <v>2</v>
      </c>
      <c r="Q27" s="494">
        <v>25</v>
      </c>
      <c r="R27" s="494"/>
      <c r="S27" s="22" t="s">
        <v>108</v>
      </c>
    </row>
    <row r="28" spans="1:19" s="244" customFormat="1" ht="17.45" customHeight="1">
      <c r="A28" s="496" t="s">
        <v>245</v>
      </c>
      <c r="B28" s="270">
        <f t="shared" si="1"/>
        <v>656</v>
      </c>
      <c r="C28" s="494">
        <v>1</v>
      </c>
      <c r="D28" s="494">
        <v>2</v>
      </c>
      <c r="E28" s="497">
        <f t="shared" si="2"/>
        <v>653</v>
      </c>
      <c r="F28" s="494"/>
      <c r="G28" s="494">
        <v>2</v>
      </c>
      <c r="H28" s="494">
        <v>34</v>
      </c>
      <c r="I28" s="494">
        <v>146</v>
      </c>
      <c r="J28" s="494">
        <v>159</v>
      </c>
      <c r="K28" s="494">
        <v>148</v>
      </c>
      <c r="L28" s="494">
        <v>126</v>
      </c>
      <c r="M28" s="494">
        <v>4</v>
      </c>
      <c r="N28" s="494">
        <v>0</v>
      </c>
      <c r="O28" s="494">
        <v>9</v>
      </c>
      <c r="P28" s="494">
        <v>3</v>
      </c>
      <c r="Q28" s="494">
        <v>22</v>
      </c>
      <c r="R28" s="494"/>
      <c r="S28" s="22" t="s">
        <v>67</v>
      </c>
    </row>
    <row r="29" spans="1:19" s="249" customFormat="1" ht="27" customHeight="1">
      <c r="A29" s="496" t="s">
        <v>130</v>
      </c>
      <c r="B29" s="270">
        <f t="shared" si="1"/>
        <v>859</v>
      </c>
      <c r="C29" s="494">
        <v>1</v>
      </c>
      <c r="D29" s="494">
        <v>0</v>
      </c>
      <c r="E29" s="497">
        <f t="shared" si="2"/>
        <v>858</v>
      </c>
      <c r="F29" s="494"/>
      <c r="G29" s="494">
        <v>2</v>
      </c>
      <c r="H29" s="494">
        <v>40</v>
      </c>
      <c r="I29" s="494">
        <v>195</v>
      </c>
      <c r="J29" s="494">
        <v>280</v>
      </c>
      <c r="K29" s="494">
        <v>195</v>
      </c>
      <c r="L29" s="494">
        <v>103</v>
      </c>
      <c r="M29" s="494">
        <v>1</v>
      </c>
      <c r="N29" s="494">
        <v>0</v>
      </c>
      <c r="O29" s="494">
        <v>9</v>
      </c>
      <c r="P29" s="494">
        <v>3</v>
      </c>
      <c r="Q29" s="494">
        <v>30</v>
      </c>
      <c r="R29" s="494"/>
      <c r="S29" s="498" t="s">
        <v>98</v>
      </c>
    </row>
    <row r="30" spans="1:19" s="244" customFormat="1" ht="17.45" customHeight="1">
      <c r="A30" s="496" t="s">
        <v>235</v>
      </c>
      <c r="B30" s="270">
        <f t="shared" si="1"/>
        <v>775</v>
      </c>
      <c r="C30" s="494">
        <v>1</v>
      </c>
      <c r="D30" s="494">
        <v>1</v>
      </c>
      <c r="E30" s="497">
        <f t="shared" si="2"/>
        <v>773</v>
      </c>
      <c r="F30" s="494"/>
      <c r="G30" s="494">
        <v>1</v>
      </c>
      <c r="H30" s="494">
        <v>35</v>
      </c>
      <c r="I30" s="494">
        <v>162</v>
      </c>
      <c r="J30" s="494">
        <v>210</v>
      </c>
      <c r="K30" s="494">
        <v>168</v>
      </c>
      <c r="L30" s="494">
        <v>156</v>
      </c>
      <c r="M30" s="494">
        <v>0</v>
      </c>
      <c r="N30" s="494">
        <v>0</v>
      </c>
      <c r="O30" s="494">
        <v>8</v>
      </c>
      <c r="P30" s="494">
        <v>3</v>
      </c>
      <c r="Q30" s="494">
        <v>30</v>
      </c>
      <c r="R30" s="494"/>
      <c r="S30" s="22" t="s">
        <v>106</v>
      </c>
    </row>
    <row r="31" spans="1:19" s="244" customFormat="1" ht="17.45" customHeight="1">
      <c r="A31" s="496" t="s">
        <v>220</v>
      </c>
      <c r="B31" s="270">
        <f t="shared" si="1"/>
        <v>789</v>
      </c>
      <c r="C31" s="494">
        <v>1</v>
      </c>
      <c r="D31" s="494">
        <v>2</v>
      </c>
      <c r="E31" s="497">
        <f t="shared" si="2"/>
        <v>786</v>
      </c>
      <c r="F31" s="494"/>
      <c r="G31" s="494">
        <v>2</v>
      </c>
      <c r="H31" s="494">
        <v>36</v>
      </c>
      <c r="I31" s="494">
        <v>188</v>
      </c>
      <c r="J31" s="494">
        <v>199</v>
      </c>
      <c r="K31" s="494">
        <v>179</v>
      </c>
      <c r="L31" s="494">
        <v>150</v>
      </c>
      <c r="M31" s="494">
        <v>0</v>
      </c>
      <c r="N31" s="494">
        <v>0</v>
      </c>
      <c r="O31" s="494">
        <v>8</v>
      </c>
      <c r="P31" s="494">
        <v>2</v>
      </c>
      <c r="Q31" s="494">
        <v>22</v>
      </c>
      <c r="R31" s="494"/>
      <c r="S31" s="22" t="s">
        <v>624</v>
      </c>
    </row>
    <row r="32" spans="1:19" s="244" customFormat="1" ht="17.45" customHeight="1">
      <c r="A32" s="496" t="s">
        <v>145</v>
      </c>
      <c r="B32" s="270">
        <f t="shared" si="1"/>
        <v>615</v>
      </c>
      <c r="C32" s="494">
        <v>1</v>
      </c>
      <c r="D32" s="494">
        <v>1</v>
      </c>
      <c r="E32" s="497">
        <f t="shared" si="2"/>
        <v>613</v>
      </c>
      <c r="F32" s="494"/>
      <c r="G32" s="494">
        <v>2</v>
      </c>
      <c r="H32" s="494">
        <v>28</v>
      </c>
      <c r="I32" s="494">
        <v>141</v>
      </c>
      <c r="J32" s="494">
        <v>155</v>
      </c>
      <c r="K32" s="494">
        <v>149</v>
      </c>
      <c r="L32" s="494">
        <v>101</v>
      </c>
      <c r="M32" s="494">
        <v>1</v>
      </c>
      <c r="N32" s="494">
        <v>0</v>
      </c>
      <c r="O32" s="494">
        <v>4</v>
      </c>
      <c r="P32" s="494">
        <v>3</v>
      </c>
      <c r="Q32" s="494">
        <v>29</v>
      </c>
      <c r="R32" s="494"/>
      <c r="S32" s="22" t="s">
        <v>96</v>
      </c>
    </row>
    <row r="33" spans="1:51" s="244" customFormat="1" ht="27" customHeight="1">
      <c r="A33" s="496" t="s">
        <v>115</v>
      </c>
      <c r="B33" s="270">
        <f t="shared" si="1"/>
        <v>710</v>
      </c>
      <c r="C33" s="494">
        <v>1</v>
      </c>
      <c r="D33" s="494">
        <v>0</v>
      </c>
      <c r="E33" s="497">
        <f t="shared" si="2"/>
        <v>709</v>
      </c>
      <c r="F33" s="494"/>
      <c r="G33" s="494">
        <v>2</v>
      </c>
      <c r="H33" s="494">
        <v>35</v>
      </c>
      <c r="I33" s="494">
        <v>161</v>
      </c>
      <c r="J33" s="494">
        <v>174</v>
      </c>
      <c r="K33" s="494">
        <v>160</v>
      </c>
      <c r="L33" s="494">
        <v>145</v>
      </c>
      <c r="M33" s="494">
        <v>2</v>
      </c>
      <c r="N33" s="494">
        <v>0</v>
      </c>
      <c r="O33" s="494">
        <v>4</v>
      </c>
      <c r="P33" s="494">
        <v>3</v>
      </c>
      <c r="Q33" s="494">
        <v>23</v>
      </c>
      <c r="R33" s="494"/>
      <c r="S33" s="22" t="s">
        <v>33</v>
      </c>
    </row>
    <row r="34" spans="1:51" s="244" customFormat="1" ht="17.45" customHeight="1">
      <c r="A34" s="496" t="s">
        <v>276</v>
      </c>
      <c r="B34" s="270">
        <f t="shared" si="1"/>
        <v>670</v>
      </c>
      <c r="C34" s="494">
        <v>1</v>
      </c>
      <c r="D34" s="494">
        <v>1</v>
      </c>
      <c r="E34" s="497">
        <f t="shared" si="2"/>
        <v>668</v>
      </c>
      <c r="F34" s="494"/>
      <c r="G34" s="494">
        <v>3</v>
      </c>
      <c r="H34" s="494">
        <v>35</v>
      </c>
      <c r="I34" s="494">
        <v>145</v>
      </c>
      <c r="J34" s="494">
        <v>166</v>
      </c>
      <c r="K34" s="494">
        <v>134</v>
      </c>
      <c r="L34" s="494">
        <v>160</v>
      </c>
      <c r="M34" s="494">
        <v>0</v>
      </c>
      <c r="N34" s="494">
        <v>0</v>
      </c>
      <c r="O34" s="494">
        <v>3</v>
      </c>
      <c r="P34" s="494">
        <v>1</v>
      </c>
      <c r="Q34" s="494">
        <v>21</v>
      </c>
      <c r="R34" s="494"/>
      <c r="S34" s="22" t="s">
        <v>85</v>
      </c>
    </row>
    <row r="35" spans="1:51" s="244" customFormat="1" ht="17.45" customHeight="1">
      <c r="A35" s="496" t="s">
        <v>166</v>
      </c>
      <c r="B35" s="270">
        <f t="shared" si="1"/>
        <v>738</v>
      </c>
      <c r="C35" s="494">
        <v>1</v>
      </c>
      <c r="D35" s="494">
        <v>1</v>
      </c>
      <c r="E35" s="497">
        <f t="shared" si="2"/>
        <v>736</v>
      </c>
      <c r="F35" s="494"/>
      <c r="G35" s="494">
        <v>5</v>
      </c>
      <c r="H35" s="494">
        <v>35</v>
      </c>
      <c r="I35" s="494">
        <v>186</v>
      </c>
      <c r="J35" s="494">
        <v>217</v>
      </c>
      <c r="K35" s="494">
        <v>154</v>
      </c>
      <c r="L35" s="494">
        <v>112</v>
      </c>
      <c r="M35" s="494">
        <v>1</v>
      </c>
      <c r="N35" s="494">
        <v>0</v>
      </c>
      <c r="O35" s="494">
        <v>3</v>
      </c>
      <c r="P35" s="494">
        <v>2</v>
      </c>
      <c r="Q35" s="494">
        <v>21</v>
      </c>
      <c r="R35" s="494"/>
      <c r="S35" s="22" t="s">
        <v>674</v>
      </c>
    </row>
    <row r="36" spans="1:51" s="244" customFormat="1" ht="17.45" customHeight="1">
      <c r="A36" s="496" t="s">
        <v>265</v>
      </c>
      <c r="B36" s="270">
        <f t="shared" si="1"/>
        <v>628</v>
      </c>
      <c r="C36" s="494">
        <v>1</v>
      </c>
      <c r="D36" s="494">
        <v>1</v>
      </c>
      <c r="E36" s="497">
        <f t="shared" si="2"/>
        <v>626</v>
      </c>
      <c r="F36" s="494"/>
      <c r="G36" s="494">
        <v>4</v>
      </c>
      <c r="H36" s="494">
        <v>32</v>
      </c>
      <c r="I36" s="494">
        <v>163</v>
      </c>
      <c r="J36" s="494">
        <v>182</v>
      </c>
      <c r="K36" s="494">
        <v>146</v>
      </c>
      <c r="L36" s="494">
        <v>62</v>
      </c>
      <c r="M36" s="494">
        <v>3</v>
      </c>
      <c r="N36" s="494">
        <v>0</v>
      </c>
      <c r="O36" s="494">
        <v>7</v>
      </c>
      <c r="P36" s="494">
        <v>2</v>
      </c>
      <c r="Q36" s="494">
        <v>25</v>
      </c>
      <c r="R36" s="494"/>
      <c r="S36" s="22" t="s">
        <v>601</v>
      </c>
    </row>
    <row r="37" spans="1:51" s="244" customFormat="1" ht="17.45" customHeight="1">
      <c r="A37" s="496" t="s">
        <v>125</v>
      </c>
      <c r="B37" s="270">
        <f t="shared" si="1"/>
        <v>811</v>
      </c>
      <c r="C37" s="494">
        <v>1</v>
      </c>
      <c r="D37" s="494">
        <v>1</v>
      </c>
      <c r="E37" s="497">
        <f t="shared" si="2"/>
        <v>809</v>
      </c>
      <c r="F37" s="494"/>
      <c r="G37" s="494">
        <v>4</v>
      </c>
      <c r="H37" s="494">
        <v>51</v>
      </c>
      <c r="I37" s="494">
        <v>214</v>
      </c>
      <c r="J37" s="494">
        <v>218</v>
      </c>
      <c r="K37" s="494">
        <v>179</v>
      </c>
      <c r="L37" s="494">
        <v>99</v>
      </c>
      <c r="M37" s="494">
        <v>0</v>
      </c>
      <c r="N37" s="494">
        <v>0</v>
      </c>
      <c r="O37" s="494">
        <v>11</v>
      </c>
      <c r="P37" s="494">
        <v>3</v>
      </c>
      <c r="Q37" s="494">
        <v>30</v>
      </c>
      <c r="R37" s="494"/>
      <c r="S37" s="22" t="s">
        <v>104</v>
      </c>
    </row>
    <row r="38" spans="1:51" s="244" customFormat="1" ht="6" customHeight="1">
      <c r="B38" s="499"/>
      <c r="C38" s="500"/>
      <c r="D38" s="500"/>
      <c r="E38" s="483"/>
      <c r="F38" s="500"/>
      <c r="G38" s="484"/>
      <c r="H38" s="500"/>
      <c r="I38" s="500"/>
      <c r="J38" s="501"/>
      <c r="K38" s="500"/>
      <c r="L38" s="500"/>
      <c r="M38" s="500"/>
      <c r="N38" s="500"/>
      <c r="O38" s="500"/>
      <c r="P38" s="500"/>
      <c r="Q38" s="500"/>
      <c r="R38" s="795"/>
      <c r="S38" s="502"/>
    </row>
    <row r="39" spans="1:51" s="86" customFormat="1" ht="15" customHeight="1">
      <c r="A39" s="503" t="s">
        <v>1188</v>
      </c>
      <c r="B39" s="85"/>
      <c r="C39" s="85"/>
      <c r="D39" s="85"/>
      <c r="E39" s="85"/>
      <c r="K39" s="486"/>
      <c r="S39" s="62" t="s">
        <v>1191</v>
      </c>
    </row>
    <row r="40" spans="1:51" ht="12.75"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</row>
    <row r="41" spans="1:51"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N41" s="78"/>
      <c r="O41" s="78"/>
      <c r="P41" s="78"/>
      <c r="Q41" s="78"/>
      <c r="R41" s="78"/>
      <c r="AY41" s="486"/>
    </row>
  </sheetData>
  <mergeCells count="3">
    <mergeCell ref="J5:Q5"/>
    <mergeCell ref="J2:S2"/>
    <mergeCell ref="E5:I5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  <colBreaks count="1" manualBreakCount="1">
    <brk id="9" max="4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41"/>
  <sheetViews>
    <sheetView view="pageBreakPreview" zoomScale="85" zoomScaleNormal="100" zoomScaleSheetLayoutView="85" workbookViewId="0">
      <selection activeCell="A2" sqref="A2:F2"/>
    </sheetView>
  </sheetViews>
  <sheetFormatPr defaultRowHeight="12"/>
  <cols>
    <col min="1" max="1" width="13" style="77" customWidth="1"/>
    <col min="2" max="6" width="18.7109375" style="77" customWidth="1"/>
    <col min="7" max="12" width="14" style="77" customWidth="1"/>
    <col min="13" max="13" width="20.5703125" style="77" customWidth="1"/>
    <col min="14" max="16384" width="9.140625" style="77"/>
  </cols>
  <sheetData>
    <row r="1" spans="1:13" s="313" customFormat="1" ht="24.95" customHeight="1">
      <c r="A1" s="313" t="s">
        <v>766</v>
      </c>
      <c r="B1" s="104"/>
      <c r="C1" s="105"/>
      <c r="M1" s="601" t="s">
        <v>767</v>
      </c>
    </row>
    <row r="2" spans="1:13" s="446" customFormat="1" ht="24.95" customHeight="1">
      <c r="A2" s="1047" t="s">
        <v>995</v>
      </c>
      <c r="B2" s="1045"/>
      <c r="C2" s="1045"/>
      <c r="D2" s="1045"/>
      <c r="E2" s="1045"/>
      <c r="F2" s="1045"/>
      <c r="G2" s="1048" t="s">
        <v>7</v>
      </c>
      <c r="H2" s="1049"/>
      <c r="I2" s="1049"/>
      <c r="J2" s="1049"/>
      <c r="K2" s="1049"/>
      <c r="L2" s="1049"/>
      <c r="M2" s="1049"/>
    </row>
    <row r="3" spans="1:13" s="126" customFormat="1" ht="23.1" customHeight="1"/>
    <row r="4" spans="1:13" s="350" customFormat="1" ht="12.95" customHeight="1">
      <c r="A4" s="350" t="s">
        <v>961</v>
      </c>
      <c r="M4" s="328" t="s">
        <v>962</v>
      </c>
    </row>
    <row r="5" spans="1:13" s="243" customFormat="1" ht="15" customHeight="1">
      <c r="A5" s="375" t="s">
        <v>421</v>
      </c>
      <c r="B5" s="375" t="s">
        <v>854</v>
      </c>
      <c r="C5" s="1040" t="s">
        <v>855</v>
      </c>
      <c r="D5" s="996"/>
      <c r="E5" s="1027"/>
      <c r="F5" s="1027"/>
      <c r="G5" s="1027"/>
      <c r="H5" s="1019" t="s">
        <v>566</v>
      </c>
      <c r="I5" s="1043"/>
      <c r="J5" s="375" t="s">
        <v>141</v>
      </c>
      <c r="K5" s="375" t="s">
        <v>218</v>
      </c>
      <c r="L5" s="375" t="s">
        <v>273</v>
      </c>
      <c r="M5" s="372" t="s">
        <v>523</v>
      </c>
    </row>
    <row r="6" spans="1:13" s="243" customFormat="1" ht="15" customHeight="1">
      <c r="A6" s="214"/>
      <c r="C6" s="489"/>
      <c r="D6" s="490" t="s">
        <v>853</v>
      </c>
      <c r="E6" s="377" t="s">
        <v>856</v>
      </c>
      <c r="F6" s="492" t="s">
        <v>857</v>
      </c>
      <c r="G6" s="491" t="s">
        <v>858</v>
      </c>
      <c r="H6" s="491" t="s">
        <v>859</v>
      </c>
      <c r="I6" s="377" t="s">
        <v>860</v>
      </c>
      <c r="J6" s="471"/>
      <c r="K6" s="471"/>
      <c r="L6" s="463"/>
      <c r="M6" s="1046"/>
    </row>
    <row r="7" spans="1:13" s="249" customFormat="1" ht="15" customHeight="1">
      <c r="A7" s="504"/>
      <c r="B7" s="252"/>
      <c r="C7" s="505"/>
      <c r="D7" s="252" t="s">
        <v>504</v>
      </c>
      <c r="E7" s="252" t="s">
        <v>181</v>
      </c>
      <c r="F7" s="253" t="s">
        <v>278</v>
      </c>
      <c r="G7" s="252" t="s">
        <v>161</v>
      </c>
      <c r="H7" s="252" t="s">
        <v>137</v>
      </c>
      <c r="I7" s="252" t="s">
        <v>174</v>
      </c>
      <c r="J7" s="252"/>
      <c r="K7" s="252"/>
      <c r="L7" s="252"/>
      <c r="M7" s="1046"/>
    </row>
    <row r="8" spans="1:13" s="313" customFormat="1" ht="15" customHeight="1">
      <c r="A8" s="506" t="s">
        <v>518</v>
      </c>
      <c r="B8" s="507" t="s">
        <v>538</v>
      </c>
      <c r="C8" s="82" t="s">
        <v>566</v>
      </c>
      <c r="D8" s="507" t="s">
        <v>458</v>
      </c>
      <c r="E8" s="507" t="s">
        <v>458</v>
      </c>
      <c r="F8" s="508" t="s">
        <v>458</v>
      </c>
      <c r="G8" s="507" t="s">
        <v>458</v>
      </c>
      <c r="H8" s="507" t="s">
        <v>458</v>
      </c>
      <c r="I8" s="507" t="s">
        <v>458</v>
      </c>
      <c r="J8" s="507" t="s">
        <v>628</v>
      </c>
      <c r="K8" s="374" t="s">
        <v>316</v>
      </c>
      <c r="L8" s="507" t="s">
        <v>530</v>
      </c>
      <c r="M8" s="509" t="s">
        <v>536</v>
      </c>
    </row>
    <row r="9" spans="1:13" s="244" customFormat="1" ht="21" customHeight="1">
      <c r="A9" s="73">
        <v>2016</v>
      </c>
      <c r="B9" s="245">
        <v>4514</v>
      </c>
      <c r="C9" s="245">
        <v>4500</v>
      </c>
      <c r="D9" s="245">
        <v>5</v>
      </c>
      <c r="E9" s="245">
        <v>292</v>
      </c>
      <c r="F9" s="245">
        <v>1122</v>
      </c>
      <c r="G9" s="245">
        <v>1132</v>
      </c>
      <c r="H9" s="245">
        <v>878</v>
      </c>
      <c r="I9" s="245">
        <v>1071</v>
      </c>
      <c r="J9" s="494">
        <v>0</v>
      </c>
      <c r="K9" s="494">
        <v>14</v>
      </c>
      <c r="L9" s="245">
        <v>0</v>
      </c>
      <c r="M9" s="253">
        <v>2016</v>
      </c>
    </row>
    <row r="10" spans="1:13" s="243" customFormat="1" ht="21" customHeight="1">
      <c r="A10" s="252">
        <v>2017</v>
      </c>
      <c r="B10" s="245">
        <v>4655</v>
      </c>
      <c r="C10" s="245">
        <v>4647</v>
      </c>
      <c r="D10" s="245">
        <v>5</v>
      </c>
      <c r="E10" s="245">
        <v>292</v>
      </c>
      <c r="F10" s="245">
        <v>1164</v>
      </c>
      <c r="G10" s="245">
        <v>1126</v>
      </c>
      <c r="H10" s="245">
        <v>976</v>
      </c>
      <c r="I10" s="245">
        <v>1084</v>
      </c>
      <c r="J10" s="494">
        <v>0</v>
      </c>
      <c r="K10" s="245">
        <v>8</v>
      </c>
      <c r="L10" s="494">
        <v>0</v>
      </c>
      <c r="M10" s="253">
        <v>2017</v>
      </c>
    </row>
    <row r="11" spans="1:13" s="243" customFormat="1" ht="21" customHeight="1">
      <c r="A11" s="252">
        <v>2018</v>
      </c>
      <c r="B11" s="245">
        <v>4717</v>
      </c>
      <c r="C11" s="245">
        <v>4710</v>
      </c>
      <c r="D11" s="245">
        <v>4</v>
      </c>
      <c r="E11" s="245">
        <v>293</v>
      </c>
      <c r="F11" s="245">
        <v>1167</v>
      </c>
      <c r="G11" s="245">
        <v>1134</v>
      </c>
      <c r="H11" s="245">
        <v>1000</v>
      </c>
      <c r="I11" s="245">
        <v>1112</v>
      </c>
      <c r="J11" s="494">
        <v>0</v>
      </c>
      <c r="K11" s="245">
        <v>7</v>
      </c>
      <c r="L11" s="494">
        <v>0</v>
      </c>
      <c r="M11" s="253">
        <v>2018</v>
      </c>
    </row>
    <row r="12" spans="1:13" s="243" customFormat="1" ht="21" customHeight="1">
      <c r="A12" s="252">
        <v>2019</v>
      </c>
      <c r="B12" s="245">
        <v>4850</v>
      </c>
      <c r="C12" s="245">
        <v>4841</v>
      </c>
      <c r="D12" s="245">
        <v>7</v>
      </c>
      <c r="E12" s="245">
        <v>290</v>
      </c>
      <c r="F12" s="245">
        <v>1211</v>
      </c>
      <c r="G12" s="245">
        <v>1155</v>
      </c>
      <c r="H12" s="245">
        <v>1013</v>
      </c>
      <c r="I12" s="245">
        <v>1165</v>
      </c>
      <c r="J12" s="494">
        <v>0</v>
      </c>
      <c r="K12" s="245">
        <v>9</v>
      </c>
      <c r="L12" s="494">
        <v>0</v>
      </c>
      <c r="M12" s="253">
        <v>2019</v>
      </c>
    </row>
    <row r="13" spans="1:13" s="243" customFormat="1" ht="21" customHeight="1">
      <c r="A13" s="252">
        <v>2020</v>
      </c>
      <c r="B13" s="245">
        <v>5038</v>
      </c>
      <c r="C13" s="245">
        <v>5027</v>
      </c>
      <c r="D13" s="245">
        <v>11</v>
      </c>
      <c r="E13" s="245">
        <v>285</v>
      </c>
      <c r="F13" s="245">
        <v>1224</v>
      </c>
      <c r="G13" s="245">
        <v>1164</v>
      </c>
      <c r="H13" s="245">
        <v>1051</v>
      </c>
      <c r="I13" s="245">
        <v>1292</v>
      </c>
      <c r="J13" s="494">
        <v>0</v>
      </c>
      <c r="K13" s="245">
        <v>9</v>
      </c>
      <c r="L13" s="494">
        <v>2</v>
      </c>
      <c r="M13" s="253">
        <v>2020</v>
      </c>
    </row>
    <row r="14" spans="1:13" s="247" customFormat="1" ht="32.1" customHeight="1">
      <c r="A14" s="495">
        <f>A13+1</f>
        <v>2021</v>
      </c>
      <c r="B14" s="257">
        <f t="shared" ref="B14:L14" si="0">SUM(B15:B36)</f>
        <v>5139</v>
      </c>
      <c r="C14" s="257">
        <f t="shared" si="0"/>
        <v>5139</v>
      </c>
      <c r="D14" s="257">
        <f t="shared" si="0"/>
        <v>12</v>
      </c>
      <c r="E14" s="257">
        <f t="shared" si="0"/>
        <v>285</v>
      </c>
      <c r="F14" s="257">
        <f t="shared" si="0"/>
        <v>1232</v>
      </c>
      <c r="G14" s="257">
        <f t="shared" si="0"/>
        <v>1178</v>
      </c>
      <c r="H14" s="257">
        <f t="shared" si="0"/>
        <v>1136</v>
      </c>
      <c r="I14" s="257">
        <f t="shared" si="0"/>
        <v>1296</v>
      </c>
      <c r="J14" s="257">
        <f t="shared" si="0"/>
        <v>0</v>
      </c>
      <c r="K14" s="257">
        <f t="shared" si="0"/>
        <v>0</v>
      </c>
      <c r="L14" s="257">
        <f t="shared" si="0"/>
        <v>0</v>
      </c>
      <c r="M14" s="83">
        <f>$A$14</f>
        <v>2021</v>
      </c>
    </row>
    <row r="15" spans="1:13" s="244" customFormat="1" ht="18" customHeight="1">
      <c r="A15" s="496" t="s">
        <v>283</v>
      </c>
      <c r="B15" s="245">
        <f t="shared" ref="B15:B36" si="1">SUM(C15,J15:L15)</f>
        <v>316</v>
      </c>
      <c r="C15" s="497">
        <f t="shared" ref="C15:C36" si="2">SUM(D15:I15)</f>
        <v>316</v>
      </c>
      <c r="D15" s="494">
        <v>0</v>
      </c>
      <c r="E15" s="494">
        <v>23</v>
      </c>
      <c r="F15" s="494">
        <v>47</v>
      </c>
      <c r="G15" s="494">
        <v>51</v>
      </c>
      <c r="H15" s="494">
        <v>81</v>
      </c>
      <c r="I15" s="494">
        <v>114</v>
      </c>
      <c r="J15" s="494"/>
      <c r="K15" s="494"/>
      <c r="L15" s="494"/>
      <c r="M15" s="22" t="s">
        <v>717</v>
      </c>
    </row>
    <row r="16" spans="1:13" s="244" customFormat="1" ht="18" customHeight="1">
      <c r="A16" s="496" t="s">
        <v>182</v>
      </c>
      <c r="B16" s="245">
        <f t="shared" si="1"/>
        <v>508</v>
      </c>
      <c r="C16" s="497">
        <f t="shared" si="2"/>
        <v>508</v>
      </c>
      <c r="D16" s="494">
        <v>0</v>
      </c>
      <c r="E16" s="494">
        <v>27</v>
      </c>
      <c r="F16" s="494">
        <v>100</v>
      </c>
      <c r="G16" s="494">
        <v>94</v>
      </c>
      <c r="H16" s="494">
        <v>130</v>
      </c>
      <c r="I16" s="494">
        <v>157</v>
      </c>
      <c r="J16" s="494"/>
      <c r="K16" s="494"/>
      <c r="L16" s="494"/>
      <c r="M16" s="22" t="s">
        <v>725</v>
      </c>
    </row>
    <row r="17" spans="1:22" s="244" customFormat="1" ht="18" customHeight="1">
      <c r="A17" s="496" t="s">
        <v>234</v>
      </c>
      <c r="B17" s="245">
        <f t="shared" si="1"/>
        <v>400</v>
      </c>
      <c r="C17" s="497">
        <f t="shared" si="2"/>
        <v>400</v>
      </c>
      <c r="D17" s="494">
        <v>0</v>
      </c>
      <c r="E17" s="494">
        <v>24</v>
      </c>
      <c r="F17" s="494">
        <v>75</v>
      </c>
      <c r="G17" s="494">
        <v>83</v>
      </c>
      <c r="H17" s="494">
        <v>113</v>
      </c>
      <c r="I17" s="494">
        <v>105</v>
      </c>
      <c r="J17" s="494"/>
      <c r="K17" s="494"/>
      <c r="L17" s="494"/>
      <c r="M17" s="22" t="s">
        <v>726</v>
      </c>
    </row>
    <row r="18" spans="1:22" s="244" customFormat="1" ht="18" customHeight="1">
      <c r="A18" s="496" t="s">
        <v>271</v>
      </c>
      <c r="B18" s="245">
        <f t="shared" si="1"/>
        <v>369</v>
      </c>
      <c r="C18" s="497">
        <f t="shared" si="2"/>
        <v>369</v>
      </c>
      <c r="D18" s="494">
        <v>0</v>
      </c>
      <c r="E18" s="494">
        <v>20</v>
      </c>
      <c r="F18" s="494">
        <v>68</v>
      </c>
      <c r="G18" s="494">
        <v>90</v>
      </c>
      <c r="H18" s="494">
        <v>90</v>
      </c>
      <c r="I18" s="494">
        <v>101</v>
      </c>
      <c r="J18" s="494"/>
      <c r="K18" s="494"/>
      <c r="L18" s="494"/>
      <c r="M18" s="22" t="s">
        <v>521</v>
      </c>
    </row>
    <row r="19" spans="1:22" s="244" customFormat="1" ht="18" customHeight="1">
      <c r="A19" s="496" t="s">
        <v>252</v>
      </c>
      <c r="B19" s="245">
        <f t="shared" si="1"/>
        <v>210</v>
      </c>
      <c r="C19" s="497">
        <f t="shared" si="2"/>
        <v>210</v>
      </c>
      <c r="D19" s="494">
        <v>0</v>
      </c>
      <c r="E19" s="494">
        <v>12</v>
      </c>
      <c r="F19" s="494">
        <v>47</v>
      </c>
      <c r="G19" s="494">
        <v>58</v>
      </c>
      <c r="H19" s="494">
        <v>42</v>
      </c>
      <c r="I19" s="494">
        <v>51</v>
      </c>
      <c r="J19" s="494"/>
      <c r="K19" s="494"/>
      <c r="L19" s="494"/>
      <c r="M19" s="22" t="s">
        <v>73</v>
      </c>
    </row>
    <row r="20" spans="1:22" s="244" customFormat="1" ht="27.95" customHeight="1">
      <c r="A20" s="496" t="s">
        <v>238</v>
      </c>
      <c r="B20" s="245">
        <f t="shared" si="1"/>
        <v>211</v>
      </c>
      <c r="C20" s="497">
        <f t="shared" si="2"/>
        <v>211</v>
      </c>
      <c r="D20" s="494">
        <v>1</v>
      </c>
      <c r="E20" s="494">
        <v>11</v>
      </c>
      <c r="F20" s="494">
        <v>50</v>
      </c>
      <c r="G20" s="494">
        <v>36</v>
      </c>
      <c r="H20" s="494">
        <v>45</v>
      </c>
      <c r="I20" s="494">
        <v>68</v>
      </c>
      <c r="J20" s="494"/>
      <c r="K20" s="494"/>
      <c r="L20" s="494"/>
      <c r="M20" s="22" t="s">
        <v>721</v>
      </c>
    </row>
    <row r="21" spans="1:22" s="244" customFormat="1" ht="18" customHeight="1">
      <c r="A21" s="496" t="s">
        <v>287</v>
      </c>
      <c r="B21" s="245">
        <f t="shared" si="1"/>
        <v>186</v>
      </c>
      <c r="C21" s="497">
        <f t="shared" si="2"/>
        <v>186</v>
      </c>
      <c r="D21" s="494">
        <v>1</v>
      </c>
      <c r="E21" s="494">
        <v>10</v>
      </c>
      <c r="F21" s="494">
        <v>48</v>
      </c>
      <c r="G21" s="494">
        <v>42</v>
      </c>
      <c r="H21" s="494">
        <v>37</v>
      </c>
      <c r="I21" s="494">
        <v>48</v>
      </c>
      <c r="J21" s="494"/>
      <c r="K21" s="494"/>
      <c r="L21" s="628"/>
      <c r="M21" s="803" t="s">
        <v>92</v>
      </c>
    </row>
    <row r="22" spans="1:22" s="244" customFormat="1" ht="18" customHeight="1">
      <c r="A22" s="496" t="s">
        <v>123</v>
      </c>
      <c r="B22" s="245">
        <f t="shared" si="1"/>
        <v>128</v>
      </c>
      <c r="C22" s="497">
        <f t="shared" si="2"/>
        <v>128</v>
      </c>
      <c r="D22" s="494">
        <v>1</v>
      </c>
      <c r="E22" s="494">
        <v>7</v>
      </c>
      <c r="F22" s="494">
        <v>33</v>
      </c>
      <c r="G22" s="494">
        <v>31</v>
      </c>
      <c r="H22" s="494">
        <v>30</v>
      </c>
      <c r="I22" s="494">
        <v>26</v>
      </c>
      <c r="J22" s="494"/>
      <c r="K22" s="494"/>
      <c r="L22" s="628"/>
      <c r="M22" s="803" t="s">
        <v>722</v>
      </c>
    </row>
    <row r="23" spans="1:22" s="244" customFormat="1" ht="18" customHeight="1">
      <c r="A23" s="496" t="s">
        <v>289</v>
      </c>
      <c r="B23" s="245">
        <f t="shared" si="1"/>
        <v>271</v>
      </c>
      <c r="C23" s="497">
        <f t="shared" si="2"/>
        <v>271</v>
      </c>
      <c r="D23" s="494">
        <v>0</v>
      </c>
      <c r="E23" s="494">
        <v>16</v>
      </c>
      <c r="F23" s="497">
        <v>70</v>
      </c>
      <c r="G23" s="494">
        <v>68</v>
      </c>
      <c r="H23" s="494">
        <v>61</v>
      </c>
      <c r="I23" s="494">
        <v>56</v>
      </c>
      <c r="J23" s="494"/>
      <c r="K23" s="494"/>
      <c r="L23" s="628"/>
      <c r="M23" s="259" t="s">
        <v>1071</v>
      </c>
      <c r="N23" s="259"/>
      <c r="O23" s="259"/>
      <c r="P23" s="259"/>
      <c r="Q23" s="259"/>
      <c r="R23" s="259"/>
      <c r="S23" s="259"/>
      <c r="T23" s="259"/>
      <c r="U23" s="22"/>
    </row>
    <row r="24" spans="1:22" s="244" customFormat="1" ht="27.95" customHeight="1">
      <c r="A24" s="496" t="s">
        <v>162</v>
      </c>
      <c r="B24" s="245">
        <f t="shared" si="1"/>
        <v>209</v>
      </c>
      <c r="C24" s="497">
        <f t="shared" si="2"/>
        <v>209</v>
      </c>
      <c r="D24" s="494">
        <v>0</v>
      </c>
      <c r="E24" s="494">
        <v>12</v>
      </c>
      <c r="F24" s="494">
        <v>51</v>
      </c>
      <c r="G24" s="494">
        <v>48</v>
      </c>
      <c r="H24" s="494">
        <v>40</v>
      </c>
      <c r="I24" s="494">
        <v>58</v>
      </c>
      <c r="J24" s="494"/>
      <c r="K24" s="494"/>
      <c r="L24" s="628"/>
      <c r="M24" s="803" t="s">
        <v>720</v>
      </c>
    </row>
    <row r="25" spans="1:22" s="244" customFormat="1" ht="18" customHeight="1">
      <c r="A25" s="496" t="s">
        <v>189</v>
      </c>
      <c r="B25" s="245">
        <f t="shared" si="1"/>
        <v>219</v>
      </c>
      <c r="C25" s="497">
        <f t="shared" si="2"/>
        <v>219</v>
      </c>
      <c r="D25" s="494">
        <v>1</v>
      </c>
      <c r="E25" s="494">
        <v>12</v>
      </c>
      <c r="F25" s="494">
        <v>61</v>
      </c>
      <c r="G25" s="494">
        <v>51</v>
      </c>
      <c r="H25" s="494">
        <v>52</v>
      </c>
      <c r="I25" s="494">
        <v>42</v>
      </c>
      <c r="J25" s="494"/>
      <c r="K25" s="494"/>
      <c r="L25" s="494"/>
      <c r="M25" s="22" t="s">
        <v>730</v>
      </c>
    </row>
    <row r="26" spans="1:22" s="244" customFormat="1" ht="18" customHeight="1">
      <c r="A26" s="496" t="s">
        <v>135</v>
      </c>
      <c r="B26" s="245">
        <f t="shared" si="1"/>
        <v>164</v>
      </c>
      <c r="C26" s="497">
        <f t="shared" si="2"/>
        <v>164</v>
      </c>
      <c r="D26" s="494">
        <v>1</v>
      </c>
      <c r="E26" s="494">
        <v>9</v>
      </c>
      <c r="F26" s="494">
        <v>48</v>
      </c>
      <c r="G26" s="494">
        <v>43</v>
      </c>
      <c r="H26" s="494">
        <v>28</v>
      </c>
      <c r="I26" s="494">
        <v>35</v>
      </c>
      <c r="J26" s="494"/>
      <c r="K26" s="494"/>
      <c r="L26" s="494"/>
      <c r="M26" s="22" t="s">
        <v>107</v>
      </c>
    </row>
    <row r="27" spans="1:22" s="244" customFormat="1" ht="18" customHeight="1">
      <c r="A27" s="496" t="s">
        <v>245</v>
      </c>
      <c r="B27" s="245">
        <f t="shared" si="1"/>
        <v>161</v>
      </c>
      <c r="C27" s="497">
        <f t="shared" si="2"/>
        <v>161</v>
      </c>
      <c r="D27" s="494">
        <v>1</v>
      </c>
      <c r="E27" s="494">
        <v>10</v>
      </c>
      <c r="F27" s="494">
        <v>50</v>
      </c>
      <c r="G27" s="494">
        <v>30</v>
      </c>
      <c r="H27" s="494">
        <v>37</v>
      </c>
      <c r="I27" s="494">
        <v>33</v>
      </c>
      <c r="J27" s="494"/>
      <c r="K27" s="494"/>
      <c r="L27" s="494"/>
      <c r="M27" s="22" t="s">
        <v>729</v>
      </c>
    </row>
    <row r="28" spans="1:22" s="249" customFormat="1" ht="27.95" customHeight="1">
      <c r="A28" s="496" t="s">
        <v>130</v>
      </c>
      <c r="B28" s="245">
        <f t="shared" si="1"/>
        <v>281</v>
      </c>
      <c r="C28" s="497">
        <f t="shared" si="2"/>
        <v>281</v>
      </c>
      <c r="D28" s="494">
        <v>1</v>
      </c>
      <c r="E28" s="494">
        <v>13</v>
      </c>
      <c r="F28" s="494">
        <v>59</v>
      </c>
      <c r="G28" s="494">
        <v>90</v>
      </c>
      <c r="H28" s="494">
        <v>72</v>
      </c>
      <c r="I28" s="494">
        <v>46</v>
      </c>
      <c r="J28" s="494"/>
      <c r="K28" s="494"/>
      <c r="L28" s="494"/>
      <c r="M28" s="498" t="s">
        <v>716</v>
      </c>
    </row>
    <row r="29" spans="1:22" s="244" customFormat="1" ht="18" customHeight="1">
      <c r="A29" s="496" t="s">
        <v>235</v>
      </c>
      <c r="B29" s="245">
        <f t="shared" si="1"/>
        <v>190</v>
      </c>
      <c r="C29" s="497">
        <f t="shared" si="2"/>
        <v>190</v>
      </c>
      <c r="D29" s="494">
        <v>2</v>
      </c>
      <c r="E29" s="494">
        <v>9</v>
      </c>
      <c r="F29" s="494">
        <v>54</v>
      </c>
      <c r="G29" s="494">
        <v>59</v>
      </c>
      <c r="H29" s="494">
        <v>24</v>
      </c>
      <c r="I29" s="494">
        <v>42</v>
      </c>
      <c r="J29" s="494"/>
      <c r="K29" s="494"/>
      <c r="L29" s="494"/>
      <c r="M29" s="22" t="s">
        <v>718</v>
      </c>
    </row>
    <row r="30" spans="1:22" s="244" customFormat="1" ht="18" customHeight="1">
      <c r="A30" s="496" t="s">
        <v>220</v>
      </c>
      <c r="B30" s="245">
        <f t="shared" si="1"/>
        <v>180</v>
      </c>
      <c r="C30" s="497">
        <f t="shared" si="2"/>
        <v>180</v>
      </c>
      <c r="D30" s="494">
        <v>1</v>
      </c>
      <c r="E30" s="494">
        <v>8</v>
      </c>
      <c r="F30" s="494">
        <v>50</v>
      </c>
      <c r="G30" s="494">
        <v>38</v>
      </c>
      <c r="H30" s="494">
        <v>35</v>
      </c>
      <c r="I30" s="494">
        <v>48</v>
      </c>
      <c r="J30" s="494"/>
      <c r="K30" s="494"/>
      <c r="L30" s="494"/>
      <c r="M30" s="22" t="s">
        <v>727</v>
      </c>
    </row>
    <row r="31" spans="1:22" s="244" customFormat="1" ht="18" customHeight="1">
      <c r="A31" s="496" t="s">
        <v>145</v>
      </c>
      <c r="B31" s="245">
        <f t="shared" si="1"/>
        <v>164</v>
      </c>
      <c r="C31" s="497">
        <f t="shared" si="2"/>
        <v>164</v>
      </c>
      <c r="D31" s="494">
        <v>0</v>
      </c>
      <c r="E31" s="494">
        <v>9</v>
      </c>
      <c r="F31" s="494">
        <v>43</v>
      </c>
      <c r="G31" s="494">
        <v>34</v>
      </c>
      <c r="H31" s="494">
        <v>43</v>
      </c>
      <c r="I31" s="494">
        <v>35</v>
      </c>
      <c r="J31" s="494"/>
      <c r="K31" s="494"/>
      <c r="L31" s="494"/>
      <c r="M31" s="22" t="s">
        <v>100</v>
      </c>
    </row>
    <row r="32" spans="1:22" s="244" customFormat="1" ht="27.95" customHeight="1">
      <c r="A32" s="496" t="s">
        <v>115</v>
      </c>
      <c r="B32" s="245">
        <f t="shared" si="1"/>
        <v>192</v>
      </c>
      <c r="C32" s="497">
        <f t="shared" si="2"/>
        <v>192</v>
      </c>
      <c r="D32" s="494">
        <v>0</v>
      </c>
      <c r="E32" s="494">
        <v>11</v>
      </c>
      <c r="F32" s="494">
        <v>53</v>
      </c>
      <c r="G32" s="494">
        <v>46</v>
      </c>
      <c r="H32" s="494">
        <v>23</v>
      </c>
      <c r="I32" s="494">
        <v>59</v>
      </c>
      <c r="J32" s="494"/>
      <c r="K32" s="494"/>
      <c r="L32" s="494"/>
      <c r="M32" s="22" t="s">
        <v>65</v>
      </c>
      <c r="V32" s="486"/>
    </row>
    <row r="33" spans="1:56" s="244" customFormat="1" ht="18" customHeight="1">
      <c r="A33" s="496" t="s">
        <v>276</v>
      </c>
      <c r="B33" s="245">
        <f t="shared" si="1"/>
        <v>175</v>
      </c>
      <c r="C33" s="497">
        <f t="shared" si="2"/>
        <v>175</v>
      </c>
      <c r="D33" s="494">
        <v>1</v>
      </c>
      <c r="E33" s="494">
        <v>10</v>
      </c>
      <c r="F33" s="494">
        <v>48</v>
      </c>
      <c r="G33" s="494">
        <v>43</v>
      </c>
      <c r="H33" s="494">
        <v>24</v>
      </c>
      <c r="I33" s="494">
        <v>49</v>
      </c>
      <c r="J33" s="494"/>
      <c r="K33" s="494"/>
      <c r="L33" s="494"/>
      <c r="M33" s="22" t="s">
        <v>105</v>
      </c>
    </row>
    <row r="34" spans="1:56" s="244" customFormat="1" ht="18" customHeight="1">
      <c r="A34" s="496" t="s">
        <v>166</v>
      </c>
      <c r="B34" s="245">
        <f t="shared" si="1"/>
        <v>228</v>
      </c>
      <c r="C34" s="497">
        <f t="shared" si="2"/>
        <v>228</v>
      </c>
      <c r="D34" s="494">
        <v>0</v>
      </c>
      <c r="E34" s="494">
        <v>12</v>
      </c>
      <c r="F34" s="494">
        <v>63</v>
      </c>
      <c r="G34" s="494">
        <v>59</v>
      </c>
      <c r="H34" s="494">
        <v>42</v>
      </c>
      <c r="I34" s="494">
        <v>52</v>
      </c>
      <c r="J34" s="494"/>
      <c r="K34" s="494"/>
      <c r="L34" s="494"/>
      <c r="M34" s="22" t="s">
        <v>715</v>
      </c>
    </row>
    <row r="35" spans="1:56" s="244" customFormat="1" ht="18" customHeight="1">
      <c r="A35" s="496" t="s">
        <v>265</v>
      </c>
      <c r="B35" s="245">
        <f t="shared" si="1"/>
        <v>137</v>
      </c>
      <c r="C35" s="497">
        <f t="shared" si="2"/>
        <v>137</v>
      </c>
      <c r="D35" s="494">
        <v>1</v>
      </c>
      <c r="E35" s="494">
        <v>6</v>
      </c>
      <c r="F35" s="494">
        <v>40</v>
      </c>
      <c r="G35" s="494">
        <v>30</v>
      </c>
      <c r="H35" s="494">
        <v>38</v>
      </c>
      <c r="I35" s="494">
        <v>22</v>
      </c>
      <c r="J35" s="494"/>
      <c r="K35" s="494"/>
      <c r="L35" s="494"/>
      <c r="M35" s="22" t="s">
        <v>728</v>
      </c>
    </row>
    <row r="36" spans="1:56" s="244" customFormat="1" ht="18" customHeight="1">
      <c r="A36" s="496" t="s">
        <v>125</v>
      </c>
      <c r="B36" s="245">
        <f t="shared" si="1"/>
        <v>240</v>
      </c>
      <c r="C36" s="497">
        <f t="shared" si="2"/>
        <v>240</v>
      </c>
      <c r="D36" s="494">
        <v>0</v>
      </c>
      <c r="E36" s="494">
        <v>14</v>
      </c>
      <c r="F36" s="494">
        <v>74</v>
      </c>
      <c r="G36" s="494">
        <v>54</v>
      </c>
      <c r="H36" s="494">
        <v>49</v>
      </c>
      <c r="I36" s="494">
        <v>49</v>
      </c>
      <c r="J36" s="494"/>
      <c r="K36" s="494"/>
      <c r="L36" s="494"/>
      <c r="M36" s="22" t="s">
        <v>723</v>
      </c>
    </row>
    <row r="37" spans="1:56" s="243" customFormat="1" ht="6.95" customHeight="1">
      <c r="B37" s="510"/>
      <c r="C37" s="497"/>
      <c r="D37" s="500"/>
      <c r="E37" s="500"/>
      <c r="F37" s="500"/>
      <c r="G37" s="500"/>
      <c r="H37" s="500"/>
      <c r="I37" s="500"/>
      <c r="J37" s="500"/>
      <c r="K37" s="500"/>
      <c r="L37" s="500"/>
      <c r="M37" s="502"/>
    </row>
    <row r="38" spans="1:56" s="86" customFormat="1" ht="15" customHeight="1">
      <c r="A38" s="503" t="s">
        <v>1188</v>
      </c>
      <c r="B38" s="511"/>
      <c r="C38" s="512"/>
      <c r="D38" s="511"/>
      <c r="E38" s="511"/>
      <c r="F38" s="511"/>
      <c r="G38" s="511"/>
      <c r="H38" s="511"/>
      <c r="I38" s="511"/>
      <c r="J38" s="511"/>
      <c r="K38" s="511"/>
      <c r="L38" s="794"/>
      <c r="M38" s="133" t="s">
        <v>1191</v>
      </c>
    </row>
    <row r="39" spans="1:56" ht="12.75">
      <c r="A39" s="88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88"/>
    </row>
    <row r="40" spans="1:56"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</row>
    <row r="41" spans="1:56">
      <c r="BD41" s="486" t="s">
        <v>1</v>
      </c>
    </row>
  </sheetData>
  <mergeCells count="5">
    <mergeCell ref="C5:G5"/>
    <mergeCell ref="M6:M7"/>
    <mergeCell ref="H5:I5"/>
    <mergeCell ref="A2:F2"/>
    <mergeCell ref="G2:M2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pageOrder="overThenDown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39"/>
  <sheetViews>
    <sheetView view="pageBreakPreview" zoomScale="85" zoomScaleNormal="100" zoomScaleSheetLayoutView="85" workbookViewId="0">
      <selection activeCell="A2" sqref="A2"/>
    </sheetView>
  </sheetViews>
  <sheetFormatPr defaultRowHeight="12"/>
  <cols>
    <col min="1" max="1" width="12.7109375" style="77" customWidth="1"/>
    <col min="2" max="10" width="10.42578125" style="77" customWidth="1"/>
    <col min="11" max="20" width="8.7109375" style="77" customWidth="1"/>
    <col min="21" max="21" width="19.42578125" style="77" customWidth="1"/>
    <col min="22" max="16384" width="9.140625" style="77"/>
  </cols>
  <sheetData>
    <row r="1" spans="1:21" s="313" customFormat="1" ht="24.95" customHeight="1">
      <c r="A1" s="313" t="s">
        <v>768</v>
      </c>
      <c r="B1" s="104"/>
      <c r="C1" s="105"/>
      <c r="U1" s="332" t="s">
        <v>769</v>
      </c>
    </row>
    <row r="2" spans="1:21" s="320" customFormat="1" ht="24.95" customHeight="1">
      <c r="A2" s="101" t="s">
        <v>88</v>
      </c>
      <c r="B2" s="100"/>
      <c r="C2" s="100"/>
      <c r="D2" s="100"/>
      <c r="E2" s="100"/>
      <c r="F2" s="100"/>
      <c r="G2" s="100"/>
      <c r="H2" s="100"/>
      <c r="I2" s="100"/>
      <c r="J2" s="100"/>
      <c r="K2" s="310" t="s">
        <v>581</v>
      </c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s="126" customFormat="1" ht="23.1" customHeight="1">
      <c r="A3" s="11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1:21" s="350" customFormat="1" ht="15" customHeight="1">
      <c r="A4" s="350" t="s">
        <v>961</v>
      </c>
      <c r="U4" s="328" t="s">
        <v>962</v>
      </c>
    </row>
    <row r="5" spans="1:21" s="243" customFormat="1" ht="15" customHeight="1">
      <c r="A5" s="365" t="s">
        <v>421</v>
      </c>
      <c r="B5" s="365" t="s">
        <v>159</v>
      </c>
      <c r="C5" s="1052" t="s">
        <v>861</v>
      </c>
      <c r="D5" s="1024"/>
      <c r="E5" s="1024"/>
      <c r="F5" s="1024"/>
      <c r="G5" s="1024"/>
      <c r="H5" s="1024"/>
      <c r="I5" s="1024"/>
      <c r="J5" s="1024"/>
      <c r="K5" s="1053" t="s">
        <v>734</v>
      </c>
      <c r="L5" s="1053"/>
      <c r="M5" s="1054"/>
      <c r="N5" s="391" t="s">
        <v>733</v>
      </c>
      <c r="O5" s="391" t="s">
        <v>118</v>
      </c>
      <c r="P5" s="365" t="s">
        <v>273</v>
      </c>
      <c r="Q5" s="1040" t="s">
        <v>409</v>
      </c>
      <c r="R5" s="997"/>
      <c r="S5" s="998" t="s">
        <v>671</v>
      </c>
      <c r="T5" s="999"/>
      <c r="U5" s="528" t="s">
        <v>523</v>
      </c>
    </row>
    <row r="6" spans="1:21" s="243" customFormat="1" ht="15" customHeight="1">
      <c r="A6" s="221"/>
      <c r="B6" s="465"/>
      <c r="C6" s="489"/>
      <c r="D6" s="460" t="s">
        <v>480</v>
      </c>
      <c r="E6" s="529" t="s">
        <v>233</v>
      </c>
      <c r="F6" s="529" t="s">
        <v>383</v>
      </c>
      <c r="G6" s="529" t="s">
        <v>254</v>
      </c>
      <c r="H6" s="529" t="s">
        <v>187</v>
      </c>
      <c r="I6" s="529" t="s">
        <v>242</v>
      </c>
      <c r="J6" s="921" t="s">
        <v>171</v>
      </c>
      <c r="K6" s="529" t="s">
        <v>268</v>
      </c>
      <c r="L6" s="529" t="s">
        <v>209</v>
      </c>
      <c r="M6" s="460" t="s">
        <v>206</v>
      </c>
      <c r="N6" s="465"/>
      <c r="O6" s="465"/>
      <c r="P6" s="465"/>
      <c r="Q6" s="1036" t="s">
        <v>747</v>
      </c>
      <c r="R6" s="1037"/>
      <c r="S6" s="1009" t="s">
        <v>694</v>
      </c>
      <c r="T6" s="1051"/>
      <c r="U6" s="464" t="s">
        <v>250</v>
      </c>
    </row>
    <row r="7" spans="1:21" s="243" customFormat="1" ht="15" customHeight="1">
      <c r="A7" s="221"/>
      <c r="B7" s="367"/>
      <c r="C7" s="471"/>
      <c r="D7" s="367"/>
      <c r="E7" s="367" t="s">
        <v>337</v>
      </c>
      <c r="F7" s="367"/>
      <c r="G7" s="367"/>
      <c r="H7" s="367" t="s">
        <v>610</v>
      </c>
      <c r="I7" s="367"/>
      <c r="J7" s="920"/>
      <c r="K7" s="367"/>
      <c r="L7" s="367" t="s">
        <v>384</v>
      </c>
      <c r="M7" s="471"/>
      <c r="N7" s="367"/>
      <c r="O7" s="367"/>
      <c r="P7" s="367"/>
      <c r="Q7" s="222" t="s">
        <v>184</v>
      </c>
      <c r="R7" s="222" t="s">
        <v>117</v>
      </c>
      <c r="S7" s="226" t="s">
        <v>184</v>
      </c>
      <c r="T7" s="470" t="s">
        <v>117</v>
      </c>
      <c r="U7" s="366"/>
    </row>
    <row r="8" spans="1:21" s="243" customFormat="1" ht="15" customHeight="1">
      <c r="A8" s="221"/>
      <c r="B8" s="20"/>
      <c r="C8" s="354"/>
      <c r="D8" s="20" t="s">
        <v>565</v>
      </c>
      <c r="E8" s="20" t="s">
        <v>565</v>
      </c>
      <c r="F8" s="20" t="s">
        <v>1256</v>
      </c>
      <c r="G8" s="367" t="s">
        <v>565</v>
      </c>
      <c r="H8" s="367" t="s">
        <v>510</v>
      </c>
      <c r="I8" s="367" t="s">
        <v>565</v>
      </c>
      <c r="J8" s="920" t="s">
        <v>565</v>
      </c>
      <c r="K8" s="322" t="s">
        <v>565</v>
      </c>
      <c r="L8" s="322" t="s">
        <v>510</v>
      </c>
      <c r="M8" s="322" t="s">
        <v>565</v>
      </c>
      <c r="N8" s="322" t="s">
        <v>566</v>
      </c>
      <c r="O8" s="322"/>
      <c r="P8" s="322"/>
      <c r="Q8" s="322"/>
      <c r="R8" s="322"/>
      <c r="S8" s="312"/>
      <c r="T8" s="400"/>
      <c r="U8" s="366"/>
    </row>
    <row r="9" spans="1:21" s="243" customFormat="1" ht="15" customHeight="1">
      <c r="A9" s="235" t="s">
        <v>457</v>
      </c>
      <c r="B9" s="21" t="s">
        <v>538</v>
      </c>
      <c r="C9" s="142"/>
      <c r="D9" s="21" t="s">
        <v>546</v>
      </c>
      <c r="E9" s="21" t="s">
        <v>546</v>
      </c>
      <c r="F9" s="21" t="s">
        <v>546</v>
      </c>
      <c r="G9" s="364" t="s">
        <v>512</v>
      </c>
      <c r="H9" s="364" t="s">
        <v>512</v>
      </c>
      <c r="I9" s="364" t="s">
        <v>327</v>
      </c>
      <c r="J9" s="919" t="s">
        <v>597</v>
      </c>
      <c r="K9" s="324" t="s">
        <v>625</v>
      </c>
      <c r="L9" s="324" t="s">
        <v>330</v>
      </c>
      <c r="M9" s="324" t="s">
        <v>330</v>
      </c>
      <c r="N9" s="324" t="s">
        <v>603</v>
      </c>
      <c r="O9" s="324" t="s">
        <v>77</v>
      </c>
      <c r="P9" s="324" t="s">
        <v>530</v>
      </c>
      <c r="Q9" s="324" t="s">
        <v>1024</v>
      </c>
      <c r="R9" s="324" t="s">
        <v>478</v>
      </c>
      <c r="S9" s="324" t="s">
        <v>1024</v>
      </c>
      <c r="T9" s="324" t="s">
        <v>478</v>
      </c>
      <c r="U9" s="474" t="s">
        <v>57</v>
      </c>
    </row>
    <row r="10" spans="1:21" s="244" customFormat="1" ht="24.75" customHeight="1">
      <c r="A10" s="927">
        <v>2016</v>
      </c>
      <c r="B10" s="513">
        <v>2266</v>
      </c>
      <c r="C10" s="514">
        <v>2265</v>
      </c>
      <c r="D10" s="515">
        <v>0</v>
      </c>
      <c r="E10" s="516">
        <v>1</v>
      </c>
      <c r="F10" s="515">
        <v>0</v>
      </c>
      <c r="G10" s="516">
        <v>17</v>
      </c>
      <c r="H10" s="516">
        <v>52</v>
      </c>
      <c r="I10" s="516">
        <v>162</v>
      </c>
      <c r="J10" s="516">
        <v>522</v>
      </c>
      <c r="K10" s="516">
        <v>648</v>
      </c>
      <c r="L10" s="516">
        <v>473</v>
      </c>
      <c r="M10" s="516">
        <v>390</v>
      </c>
      <c r="N10" s="514">
        <v>1</v>
      </c>
      <c r="O10" s="517">
        <v>0</v>
      </c>
      <c r="P10" s="514">
        <v>0</v>
      </c>
      <c r="Q10" s="514">
        <v>300</v>
      </c>
      <c r="R10" s="514">
        <v>6879</v>
      </c>
      <c r="S10" s="514">
        <v>242</v>
      </c>
      <c r="T10" s="518">
        <v>4937</v>
      </c>
      <c r="U10" s="119">
        <v>2016</v>
      </c>
    </row>
    <row r="11" spans="1:21" s="244" customFormat="1" ht="24.75" customHeight="1">
      <c r="A11" s="73">
        <v>2017</v>
      </c>
      <c r="B11" s="519">
        <v>2504</v>
      </c>
      <c r="C11" s="520">
        <v>2502</v>
      </c>
      <c r="D11" s="521">
        <v>0</v>
      </c>
      <c r="E11" s="520">
        <v>1</v>
      </c>
      <c r="F11" s="521">
        <v>0</v>
      </c>
      <c r="G11" s="520">
        <v>18</v>
      </c>
      <c r="H11" s="520">
        <v>58</v>
      </c>
      <c r="I11" s="520">
        <v>182</v>
      </c>
      <c r="J11" s="520">
        <v>198</v>
      </c>
      <c r="K11" s="520">
        <v>406</v>
      </c>
      <c r="L11" s="520">
        <v>763</v>
      </c>
      <c r="M11" s="520">
        <v>876</v>
      </c>
      <c r="N11" s="520">
        <v>2</v>
      </c>
      <c r="O11" s="418">
        <v>0</v>
      </c>
      <c r="P11" s="520">
        <v>0</v>
      </c>
      <c r="Q11" s="520">
        <v>300</v>
      </c>
      <c r="R11" s="520">
        <v>6729</v>
      </c>
      <c r="S11" s="520">
        <v>237</v>
      </c>
      <c r="T11" s="522">
        <v>5052</v>
      </c>
      <c r="U11" s="260">
        <v>2017</v>
      </c>
    </row>
    <row r="12" spans="1:21" s="244" customFormat="1" ht="24.75" customHeight="1">
      <c r="A12" s="73">
        <v>2018</v>
      </c>
      <c r="B12" s="519">
        <v>3014</v>
      </c>
      <c r="C12" s="520">
        <v>3012</v>
      </c>
      <c r="D12" s="521">
        <v>0</v>
      </c>
      <c r="E12" s="520">
        <v>1</v>
      </c>
      <c r="F12" s="521">
        <v>0</v>
      </c>
      <c r="G12" s="520">
        <v>20</v>
      </c>
      <c r="H12" s="520">
        <v>67</v>
      </c>
      <c r="I12" s="520">
        <v>205</v>
      </c>
      <c r="J12" s="520">
        <v>247</v>
      </c>
      <c r="K12" s="520">
        <v>461</v>
      </c>
      <c r="L12" s="520">
        <v>885</v>
      </c>
      <c r="M12" s="520">
        <v>1126</v>
      </c>
      <c r="N12" s="520">
        <v>2</v>
      </c>
      <c r="O12" s="418">
        <v>0</v>
      </c>
      <c r="P12" s="418">
        <v>0</v>
      </c>
      <c r="Q12" s="520">
        <v>300</v>
      </c>
      <c r="R12" s="520">
        <v>6688</v>
      </c>
      <c r="S12" s="520">
        <v>237</v>
      </c>
      <c r="T12" s="522">
        <v>5093</v>
      </c>
      <c r="U12" s="260">
        <v>2018</v>
      </c>
    </row>
    <row r="13" spans="1:21" s="244" customFormat="1" ht="24.75" customHeight="1">
      <c r="A13" s="73">
        <v>2019</v>
      </c>
      <c r="B13" s="519">
        <v>3117</v>
      </c>
      <c r="C13" s="520">
        <v>3115</v>
      </c>
      <c r="D13" s="521">
        <v>0</v>
      </c>
      <c r="E13" s="520">
        <v>1</v>
      </c>
      <c r="F13" s="521">
        <v>0</v>
      </c>
      <c r="G13" s="520">
        <v>20</v>
      </c>
      <c r="H13" s="520">
        <v>71</v>
      </c>
      <c r="I13" s="520">
        <v>212</v>
      </c>
      <c r="J13" s="520">
        <v>818</v>
      </c>
      <c r="K13" s="520">
        <v>545</v>
      </c>
      <c r="L13" s="520">
        <v>689</v>
      </c>
      <c r="M13" s="520">
        <v>759</v>
      </c>
      <c r="N13" s="520">
        <v>2</v>
      </c>
      <c r="O13" s="418">
        <v>0</v>
      </c>
      <c r="P13" s="418">
        <v>0</v>
      </c>
      <c r="Q13" s="520">
        <v>0</v>
      </c>
      <c r="R13" s="520">
        <v>0</v>
      </c>
      <c r="S13" s="520">
        <v>0</v>
      </c>
      <c r="T13" s="522">
        <v>0</v>
      </c>
      <c r="U13" s="260">
        <v>2019</v>
      </c>
    </row>
    <row r="14" spans="1:21" s="244" customFormat="1" ht="24.75" customHeight="1">
      <c r="A14" s="73">
        <v>2020</v>
      </c>
      <c r="B14" s="519">
        <v>4008</v>
      </c>
      <c r="C14" s="520">
        <v>4007</v>
      </c>
      <c r="D14" s="521">
        <v>0</v>
      </c>
      <c r="E14" s="520">
        <v>1</v>
      </c>
      <c r="F14" s="521">
        <v>0</v>
      </c>
      <c r="G14" s="520">
        <v>24</v>
      </c>
      <c r="H14" s="520">
        <v>89</v>
      </c>
      <c r="I14" s="520">
        <v>262</v>
      </c>
      <c r="J14" s="520">
        <v>354</v>
      </c>
      <c r="K14" s="520">
        <v>640</v>
      </c>
      <c r="L14" s="520">
        <v>1103</v>
      </c>
      <c r="M14" s="520">
        <v>1534</v>
      </c>
      <c r="N14" s="520">
        <v>1</v>
      </c>
      <c r="O14" s="418">
        <v>0</v>
      </c>
      <c r="P14" s="418">
        <v>0</v>
      </c>
      <c r="Q14" s="520">
        <v>301</v>
      </c>
      <c r="R14" s="520">
        <v>6494</v>
      </c>
      <c r="S14" s="520">
        <v>236</v>
      </c>
      <c r="T14" s="522">
        <v>4881</v>
      </c>
      <c r="U14" s="260">
        <v>2020</v>
      </c>
    </row>
    <row r="15" spans="1:21" s="247" customFormat="1" ht="32.25" customHeight="1">
      <c r="A15" s="495">
        <f>A14+1</f>
        <v>2021</v>
      </c>
      <c r="B15" s="523">
        <f>SUM(B16:B36)</f>
        <v>4452</v>
      </c>
      <c r="C15" s="523">
        <f>SUM(C16:C36)</f>
        <v>4451</v>
      </c>
      <c r="D15" s="523">
        <f t="shared" ref="D15:T15" si="0">SUM(D16:D36)</f>
        <v>0</v>
      </c>
      <c r="E15" s="523">
        <f t="shared" si="0"/>
        <v>1</v>
      </c>
      <c r="F15" s="523">
        <f t="shared" si="0"/>
        <v>0</v>
      </c>
      <c r="G15" s="523">
        <f t="shared" si="0"/>
        <v>27</v>
      </c>
      <c r="H15" s="523">
        <f t="shared" si="0"/>
        <v>104</v>
      </c>
      <c r="I15" s="523">
        <f t="shared" si="0"/>
        <v>299</v>
      </c>
      <c r="J15" s="523">
        <f t="shared" si="0"/>
        <v>419</v>
      </c>
      <c r="K15" s="523">
        <f t="shared" si="0"/>
        <v>734</v>
      </c>
      <c r="L15" s="523">
        <f t="shared" si="0"/>
        <v>1205</v>
      </c>
      <c r="M15" s="523">
        <f t="shared" si="0"/>
        <v>1662</v>
      </c>
      <c r="N15" s="523">
        <f t="shared" si="0"/>
        <v>1</v>
      </c>
      <c r="O15" s="523">
        <f t="shared" si="0"/>
        <v>0</v>
      </c>
      <c r="P15" s="523">
        <f t="shared" si="0"/>
        <v>0</v>
      </c>
      <c r="Q15" s="523">
        <f t="shared" si="0"/>
        <v>306</v>
      </c>
      <c r="R15" s="523">
        <f t="shared" si="0"/>
        <v>6305</v>
      </c>
      <c r="S15" s="523">
        <f t="shared" si="0"/>
        <v>236</v>
      </c>
      <c r="T15" s="899">
        <f t="shared" si="0"/>
        <v>5041</v>
      </c>
      <c r="U15" s="195">
        <f>$A$15</f>
        <v>2021</v>
      </c>
    </row>
    <row r="16" spans="1:21" s="244" customFormat="1" ht="26.45" customHeight="1">
      <c r="A16" s="504" t="s">
        <v>459</v>
      </c>
      <c r="B16" s="524">
        <f>SUM(C16,N16:P16)</f>
        <v>208</v>
      </c>
      <c r="C16" s="525">
        <f>SUM(D16:M16)</f>
        <v>207</v>
      </c>
      <c r="D16" s="862">
        <v>0</v>
      </c>
      <c r="E16" s="861">
        <v>1</v>
      </c>
      <c r="F16" s="862">
        <v>0</v>
      </c>
      <c r="G16" s="866">
        <v>7</v>
      </c>
      <c r="H16" s="865">
        <v>27</v>
      </c>
      <c r="I16" s="865">
        <v>32</v>
      </c>
      <c r="J16" s="864">
        <v>39</v>
      </c>
      <c r="K16" s="864">
        <v>41</v>
      </c>
      <c r="L16" s="864">
        <v>41</v>
      </c>
      <c r="M16" s="862">
        <v>19</v>
      </c>
      <c r="N16" s="862">
        <v>1</v>
      </c>
      <c r="O16" s="862">
        <v>0</v>
      </c>
      <c r="P16" s="862">
        <v>0</v>
      </c>
      <c r="Q16" s="862">
        <v>19</v>
      </c>
      <c r="R16" s="862">
        <v>198</v>
      </c>
      <c r="S16" s="862">
        <v>12</v>
      </c>
      <c r="T16" s="862">
        <v>436</v>
      </c>
      <c r="U16" s="831" t="s">
        <v>1205</v>
      </c>
    </row>
    <row r="17" spans="1:21" s="244" customFormat="1" ht="26.45" customHeight="1">
      <c r="A17" s="504" t="s">
        <v>497</v>
      </c>
      <c r="B17" s="524">
        <f t="shared" ref="B17:B32" si="1">SUM(C17,N17:P17)</f>
        <v>237</v>
      </c>
      <c r="C17" s="525">
        <f t="shared" ref="C17:C32" si="2">SUM(D17:M17)</f>
        <v>237</v>
      </c>
      <c r="D17" s="862">
        <v>0</v>
      </c>
      <c r="E17" s="862">
        <v>0</v>
      </c>
      <c r="F17" s="862">
        <v>0</v>
      </c>
      <c r="G17" s="866">
        <v>1</v>
      </c>
      <c r="H17" s="866">
        <v>4</v>
      </c>
      <c r="I17" s="865">
        <v>16</v>
      </c>
      <c r="J17" s="865">
        <v>25</v>
      </c>
      <c r="K17" s="864">
        <v>45</v>
      </c>
      <c r="L17" s="864">
        <v>71</v>
      </c>
      <c r="M17" s="864">
        <v>75</v>
      </c>
      <c r="N17" s="862">
        <v>0</v>
      </c>
      <c r="O17" s="862">
        <v>0</v>
      </c>
      <c r="P17" s="862">
        <v>0</v>
      </c>
      <c r="Q17" s="864">
        <v>4</v>
      </c>
      <c r="R17" s="864">
        <v>104</v>
      </c>
      <c r="S17" s="864">
        <v>2</v>
      </c>
      <c r="T17" s="867">
        <v>80</v>
      </c>
      <c r="U17" s="278" t="s">
        <v>1134</v>
      </c>
    </row>
    <row r="18" spans="1:21" s="244" customFormat="1" ht="26.45" customHeight="1">
      <c r="A18" s="504" t="s">
        <v>331</v>
      </c>
      <c r="B18" s="524">
        <f t="shared" si="1"/>
        <v>389</v>
      </c>
      <c r="C18" s="525">
        <f t="shared" si="2"/>
        <v>389</v>
      </c>
      <c r="D18" s="862">
        <v>0</v>
      </c>
      <c r="E18" s="862">
        <v>0</v>
      </c>
      <c r="F18" s="862">
        <v>0</v>
      </c>
      <c r="G18" s="866">
        <v>1</v>
      </c>
      <c r="H18" s="866">
        <v>4</v>
      </c>
      <c r="I18" s="865">
        <v>21</v>
      </c>
      <c r="J18" s="865">
        <v>37</v>
      </c>
      <c r="K18" s="864">
        <v>57</v>
      </c>
      <c r="L18" s="864">
        <v>114</v>
      </c>
      <c r="M18" s="864">
        <v>155</v>
      </c>
      <c r="N18" s="862">
        <v>0</v>
      </c>
      <c r="O18" s="862">
        <v>0</v>
      </c>
      <c r="P18" s="862">
        <v>0</v>
      </c>
      <c r="Q18" s="864">
        <v>17</v>
      </c>
      <c r="R18" s="864">
        <v>318</v>
      </c>
      <c r="S18" s="864">
        <v>6</v>
      </c>
      <c r="T18" s="867">
        <v>129</v>
      </c>
      <c r="U18" s="278" t="s">
        <v>1135</v>
      </c>
    </row>
    <row r="19" spans="1:21" s="244" customFormat="1" ht="26.45" customHeight="1">
      <c r="A19" s="504" t="s">
        <v>411</v>
      </c>
      <c r="B19" s="524">
        <f t="shared" si="1"/>
        <v>382</v>
      </c>
      <c r="C19" s="525">
        <f t="shared" si="2"/>
        <v>382</v>
      </c>
      <c r="D19" s="862">
        <v>0</v>
      </c>
      <c r="E19" s="862">
        <v>0</v>
      </c>
      <c r="F19" s="862">
        <v>0</v>
      </c>
      <c r="G19" s="866">
        <v>1</v>
      </c>
      <c r="H19" s="866">
        <v>4</v>
      </c>
      <c r="I19" s="865">
        <v>20</v>
      </c>
      <c r="J19" s="865">
        <v>33</v>
      </c>
      <c r="K19" s="864">
        <v>58</v>
      </c>
      <c r="L19" s="864">
        <v>112</v>
      </c>
      <c r="M19" s="864">
        <v>154</v>
      </c>
      <c r="N19" s="862">
        <v>0</v>
      </c>
      <c r="O19" s="862">
        <v>0</v>
      </c>
      <c r="P19" s="862">
        <v>0</v>
      </c>
      <c r="Q19" s="864">
        <v>30</v>
      </c>
      <c r="R19" s="864">
        <v>496</v>
      </c>
      <c r="S19" s="864">
        <v>20</v>
      </c>
      <c r="T19" s="867">
        <v>402</v>
      </c>
      <c r="U19" s="278" t="s">
        <v>1136</v>
      </c>
    </row>
    <row r="20" spans="1:21" s="244" customFormat="1" ht="26.45" customHeight="1">
      <c r="A20" s="504" t="s">
        <v>299</v>
      </c>
      <c r="B20" s="524">
        <f t="shared" si="1"/>
        <v>254</v>
      </c>
      <c r="C20" s="525">
        <f t="shared" si="2"/>
        <v>254</v>
      </c>
      <c r="D20" s="862">
        <v>0</v>
      </c>
      <c r="E20" s="862">
        <v>0</v>
      </c>
      <c r="F20" s="862">
        <v>0</v>
      </c>
      <c r="G20" s="866">
        <v>1</v>
      </c>
      <c r="H20" s="866">
        <v>4</v>
      </c>
      <c r="I20" s="865">
        <v>15</v>
      </c>
      <c r="J20" s="865">
        <v>21</v>
      </c>
      <c r="K20" s="864">
        <v>38</v>
      </c>
      <c r="L20" s="864">
        <v>72</v>
      </c>
      <c r="M20" s="864">
        <v>103</v>
      </c>
      <c r="N20" s="862">
        <v>0</v>
      </c>
      <c r="O20" s="862">
        <v>0</v>
      </c>
      <c r="P20" s="862">
        <v>0</v>
      </c>
      <c r="Q20" s="864">
        <v>16</v>
      </c>
      <c r="R20" s="864">
        <v>396</v>
      </c>
      <c r="S20" s="864">
        <v>16</v>
      </c>
      <c r="T20" s="867">
        <v>303</v>
      </c>
      <c r="U20" s="278" t="s">
        <v>1137</v>
      </c>
    </row>
    <row r="21" spans="1:21" s="244" customFormat="1" ht="26.45" customHeight="1">
      <c r="A21" s="504" t="s">
        <v>432</v>
      </c>
      <c r="B21" s="524">
        <f t="shared" si="1"/>
        <v>243</v>
      </c>
      <c r="C21" s="525">
        <f t="shared" si="2"/>
        <v>243</v>
      </c>
      <c r="D21" s="862">
        <v>0</v>
      </c>
      <c r="E21" s="862">
        <v>0</v>
      </c>
      <c r="F21" s="862">
        <v>0</v>
      </c>
      <c r="G21" s="866">
        <v>1</v>
      </c>
      <c r="H21" s="866">
        <v>4</v>
      </c>
      <c r="I21" s="865">
        <v>15</v>
      </c>
      <c r="J21" s="865">
        <v>21</v>
      </c>
      <c r="K21" s="864">
        <v>36</v>
      </c>
      <c r="L21" s="864">
        <v>66</v>
      </c>
      <c r="M21" s="864">
        <v>100</v>
      </c>
      <c r="N21" s="862">
        <v>0</v>
      </c>
      <c r="O21" s="862">
        <v>0</v>
      </c>
      <c r="P21" s="862">
        <v>0</v>
      </c>
      <c r="Q21" s="864">
        <v>10</v>
      </c>
      <c r="R21" s="864">
        <v>264</v>
      </c>
      <c r="S21" s="864">
        <v>9</v>
      </c>
      <c r="T21" s="867">
        <v>224</v>
      </c>
      <c r="U21" s="278" t="s">
        <v>1138</v>
      </c>
    </row>
    <row r="22" spans="1:21" s="244" customFormat="1" ht="26.45" customHeight="1">
      <c r="A22" s="504" t="s">
        <v>360</v>
      </c>
      <c r="B22" s="524">
        <f t="shared" si="1"/>
        <v>238</v>
      </c>
      <c r="C22" s="525">
        <f t="shared" si="2"/>
        <v>238</v>
      </c>
      <c r="D22" s="862">
        <v>0</v>
      </c>
      <c r="E22" s="862">
        <v>0</v>
      </c>
      <c r="F22" s="862">
        <v>0</v>
      </c>
      <c r="G22" s="866">
        <v>1</v>
      </c>
      <c r="H22" s="866">
        <v>4</v>
      </c>
      <c r="I22" s="865">
        <v>15</v>
      </c>
      <c r="J22" s="865">
        <v>24</v>
      </c>
      <c r="K22" s="864">
        <v>39</v>
      </c>
      <c r="L22" s="864">
        <v>62</v>
      </c>
      <c r="M22" s="864">
        <v>93</v>
      </c>
      <c r="N22" s="862">
        <v>0</v>
      </c>
      <c r="O22" s="862">
        <v>0</v>
      </c>
      <c r="P22" s="862">
        <v>0</v>
      </c>
      <c r="Q22" s="864">
        <v>28</v>
      </c>
      <c r="R22" s="864">
        <v>610</v>
      </c>
      <c r="S22" s="864">
        <v>24</v>
      </c>
      <c r="T22" s="867">
        <v>368</v>
      </c>
      <c r="U22" s="278" t="s">
        <v>1139</v>
      </c>
    </row>
    <row r="23" spans="1:21" s="244" customFormat="1" ht="26.45" customHeight="1">
      <c r="A23" s="504" t="s">
        <v>468</v>
      </c>
      <c r="B23" s="524">
        <f t="shared" si="1"/>
        <v>184</v>
      </c>
      <c r="C23" s="525">
        <f t="shared" si="2"/>
        <v>184</v>
      </c>
      <c r="D23" s="862">
        <v>0</v>
      </c>
      <c r="E23" s="862">
        <v>0</v>
      </c>
      <c r="F23" s="862">
        <v>0</v>
      </c>
      <c r="G23" s="866">
        <v>1</v>
      </c>
      <c r="H23" s="866">
        <v>4</v>
      </c>
      <c r="I23" s="865">
        <v>13</v>
      </c>
      <c r="J23" s="865">
        <v>18</v>
      </c>
      <c r="K23" s="864">
        <v>31</v>
      </c>
      <c r="L23" s="864">
        <v>47</v>
      </c>
      <c r="M23" s="864">
        <v>70</v>
      </c>
      <c r="N23" s="862">
        <v>0</v>
      </c>
      <c r="O23" s="862">
        <v>0</v>
      </c>
      <c r="P23" s="862">
        <v>0</v>
      </c>
      <c r="Q23" s="864">
        <v>17</v>
      </c>
      <c r="R23" s="864">
        <v>329</v>
      </c>
      <c r="S23" s="864">
        <v>12</v>
      </c>
      <c r="T23" s="867">
        <v>269</v>
      </c>
      <c r="U23" s="278" t="s">
        <v>1140</v>
      </c>
    </row>
    <row r="24" spans="1:21" s="244" customFormat="1" ht="26.45" customHeight="1">
      <c r="A24" s="504" t="s">
        <v>998</v>
      </c>
      <c r="B24" s="524">
        <f t="shared" si="1"/>
        <v>230</v>
      </c>
      <c r="C24" s="525">
        <f t="shared" si="2"/>
        <v>230</v>
      </c>
      <c r="D24" s="862">
        <v>0</v>
      </c>
      <c r="E24" s="862">
        <v>0</v>
      </c>
      <c r="F24" s="862">
        <v>0</v>
      </c>
      <c r="G24" s="866">
        <v>1</v>
      </c>
      <c r="H24" s="866">
        <v>4</v>
      </c>
      <c r="I24" s="865">
        <v>12</v>
      </c>
      <c r="J24" s="865">
        <v>15</v>
      </c>
      <c r="K24" s="864">
        <v>35</v>
      </c>
      <c r="L24" s="864">
        <v>65</v>
      </c>
      <c r="M24" s="864">
        <v>98</v>
      </c>
      <c r="N24" s="862">
        <v>0</v>
      </c>
      <c r="O24" s="862">
        <v>0</v>
      </c>
      <c r="P24" s="862">
        <v>0</v>
      </c>
      <c r="Q24" s="864">
        <v>26</v>
      </c>
      <c r="R24" s="864">
        <v>611</v>
      </c>
      <c r="S24" s="864">
        <v>21</v>
      </c>
      <c r="T24" s="867">
        <v>475</v>
      </c>
      <c r="U24" s="278" t="s">
        <v>1141</v>
      </c>
    </row>
    <row r="25" spans="1:21" s="244" customFormat="1" ht="26.45" customHeight="1">
      <c r="A25" s="504" t="s">
        <v>999</v>
      </c>
      <c r="B25" s="524">
        <f t="shared" si="1"/>
        <v>187</v>
      </c>
      <c r="C25" s="525">
        <f t="shared" si="2"/>
        <v>187</v>
      </c>
      <c r="D25" s="862">
        <v>0</v>
      </c>
      <c r="E25" s="862">
        <v>0</v>
      </c>
      <c r="F25" s="862">
        <v>0</v>
      </c>
      <c r="G25" s="866">
        <v>1</v>
      </c>
      <c r="H25" s="866">
        <v>4</v>
      </c>
      <c r="I25" s="865">
        <v>13</v>
      </c>
      <c r="J25" s="865">
        <v>18</v>
      </c>
      <c r="K25" s="864">
        <v>31</v>
      </c>
      <c r="L25" s="864">
        <v>51</v>
      </c>
      <c r="M25" s="864">
        <v>69</v>
      </c>
      <c r="N25" s="862">
        <v>0</v>
      </c>
      <c r="O25" s="862">
        <v>0</v>
      </c>
      <c r="P25" s="862">
        <v>0</v>
      </c>
      <c r="Q25" s="864">
        <v>12</v>
      </c>
      <c r="R25" s="864">
        <v>282</v>
      </c>
      <c r="S25" s="864">
        <v>12</v>
      </c>
      <c r="T25" s="867">
        <v>264</v>
      </c>
      <c r="U25" s="278" t="s">
        <v>1142</v>
      </c>
    </row>
    <row r="26" spans="1:21" s="244" customFormat="1" ht="26.45" customHeight="1">
      <c r="A26" s="504" t="s">
        <v>1001</v>
      </c>
      <c r="B26" s="524">
        <f t="shared" si="1"/>
        <v>149</v>
      </c>
      <c r="C26" s="525">
        <f t="shared" si="2"/>
        <v>149</v>
      </c>
      <c r="D26" s="862">
        <v>0</v>
      </c>
      <c r="E26" s="862">
        <v>0</v>
      </c>
      <c r="F26" s="862">
        <v>0</v>
      </c>
      <c r="G26" s="866">
        <v>1</v>
      </c>
      <c r="H26" s="866">
        <v>4</v>
      </c>
      <c r="I26" s="865">
        <v>12</v>
      </c>
      <c r="J26" s="865">
        <v>12</v>
      </c>
      <c r="K26" s="864">
        <v>23</v>
      </c>
      <c r="L26" s="864">
        <v>38</v>
      </c>
      <c r="M26" s="864">
        <v>59</v>
      </c>
      <c r="N26" s="862">
        <v>0</v>
      </c>
      <c r="O26" s="862">
        <v>0</v>
      </c>
      <c r="P26" s="862">
        <v>0</v>
      </c>
      <c r="Q26" s="864">
        <v>13</v>
      </c>
      <c r="R26" s="864">
        <v>283</v>
      </c>
      <c r="S26" s="864">
        <v>11</v>
      </c>
      <c r="T26" s="867">
        <v>236</v>
      </c>
      <c r="U26" s="278" t="s">
        <v>1143</v>
      </c>
    </row>
    <row r="27" spans="1:21" s="244" customFormat="1" ht="26.45" customHeight="1">
      <c r="A27" s="504" t="s">
        <v>1003</v>
      </c>
      <c r="B27" s="524">
        <f t="shared" si="1"/>
        <v>196</v>
      </c>
      <c r="C27" s="525">
        <f t="shared" si="2"/>
        <v>196</v>
      </c>
      <c r="D27" s="862">
        <v>0</v>
      </c>
      <c r="E27" s="862">
        <v>0</v>
      </c>
      <c r="F27" s="862">
        <v>0</v>
      </c>
      <c r="G27" s="866">
        <v>1</v>
      </c>
      <c r="H27" s="866">
        <v>4</v>
      </c>
      <c r="I27" s="865">
        <v>13</v>
      </c>
      <c r="J27" s="865">
        <v>18</v>
      </c>
      <c r="K27" s="864">
        <v>29</v>
      </c>
      <c r="L27" s="864">
        <v>56</v>
      </c>
      <c r="M27" s="864">
        <v>75</v>
      </c>
      <c r="N27" s="862">
        <v>0</v>
      </c>
      <c r="O27" s="862">
        <v>0</v>
      </c>
      <c r="P27" s="862">
        <v>0</v>
      </c>
      <c r="Q27" s="864">
        <v>14</v>
      </c>
      <c r="R27" s="864">
        <v>309</v>
      </c>
      <c r="S27" s="864">
        <v>13</v>
      </c>
      <c r="T27" s="867">
        <v>260</v>
      </c>
      <c r="U27" s="278" t="s">
        <v>1144</v>
      </c>
    </row>
    <row r="28" spans="1:21" s="244" customFormat="1" ht="26.45" customHeight="1">
      <c r="A28" s="504" t="s">
        <v>1004</v>
      </c>
      <c r="B28" s="524">
        <f t="shared" si="1"/>
        <v>161</v>
      </c>
      <c r="C28" s="525">
        <f t="shared" si="2"/>
        <v>161</v>
      </c>
      <c r="D28" s="862">
        <v>0</v>
      </c>
      <c r="E28" s="862">
        <v>0</v>
      </c>
      <c r="F28" s="862">
        <v>0</v>
      </c>
      <c r="G28" s="866">
        <v>1</v>
      </c>
      <c r="H28" s="866">
        <v>4</v>
      </c>
      <c r="I28" s="865">
        <v>12</v>
      </c>
      <c r="J28" s="865">
        <v>15</v>
      </c>
      <c r="K28" s="864">
        <v>27</v>
      </c>
      <c r="L28" s="864">
        <v>43</v>
      </c>
      <c r="M28" s="864">
        <v>59</v>
      </c>
      <c r="N28" s="862">
        <v>0</v>
      </c>
      <c r="O28" s="862">
        <v>0</v>
      </c>
      <c r="P28" s="862">
        <v>0</v>
      </c>
      <c r="Q28" s="864">
        <v>14</v>
      </c>
      <c r="R28" s="864">
        <v>286</v>
      </c>
      <c r="S28" s="864">
        <v>11</v>
      </c>
      <c r="T28" s="867">
        <v>189</v>
      </c>
      <c r="U28" s="278" t="s">
        <v>1145</v>
      </c>
    </row>
    <row r="29" spans="1:21" s="244" customFormat="1" ht="26.45" customHeight="1">
      <c r="A29" s="504" t="s">
        <v>1006</v>
      </c>
      <c r="B29" s="524">
        <f t="shared" si="1"/>
        <v>226</v>
      </c>
      <c r="C29" s="525">
        <f t="shared" si="2"/>
        <v>226</v>
      </c>
      <c r="D29" s="862">
        <v>0</v>
      </c>
      <c r="E29" s="862">
        <v>0</v>
      </c>
      <c r="F29" s="862">
        <v>0</v>
      </c>
      <c r="G29" s="866">
        <v>1</v>
      </c>
      <c r="H29" s="866">
        <v>4</v>
      </c>
      <c r="I29" s="865">
        <v>14</v>
      </c>
      <c r="J29" s="865">
        <v>21</v>
      </c>
      <c r="K29" s="864">
        <v>41</v>
      </c>
      <c r="L29" s="864">
        <v>56</v>
      </c>
      <c r="M29" s="864">
        <v>89</v>
      </c>
      <c r="N29" s="862">
        <v>0</v>
      </c>
      <c r="O29" s="862">
        <v>0</v>
      </c>
      <c r="P29" s="862">
        <v>0</v>
      </c>
      <c r="Q29" s="864">
        <v>10</v>
      </c>
      <c r="R29" s="864">
        <v>235</v>
      </c>
      <c r="S29" s="864">
        <v>9</v>
      </c>
      <c r="T29" s="867">
        <v>196</v>
      </c>
      <c r="U29" s="278" t="s">
        <v>1146</v>
      </c>
    </row>
    <row r="30" spans="1:21" s="249" customFormat="1" ht="26.45" customHeight="1">
      <c r="A30" s="504" t="s">
        <v>1007</v>
      </c>
      <c r="B30" s="520">
        <f t="shared" si="1"/>
        <v>219</v>
      </c>
      <c r="C30" s="525">
        <f t="shared" si="2"/>
        <v>219</v>
      </c>
      <c r="D30" s="862">
        <v>0</v>
      </c>
      <c r="E30" s="862">
        <v>0</v>
      </c>
      <c r="F30" s="862">
        <v>0</v>
      </c>
      <c r="G30" s="868">
        <v>1</v>
      </c>
      <c r="H30" s="868">
        <v>4</v>
      </c>
      <c r="I30" s="868">
        <v>13</v>
      </c>
      <c r="J30" s="868">
        <v>18</v>
      </c>
      <c r="K30" s="868">
        <v>32</v>
      </c>
      <c r="L30" s="868">
        <v>60</v>
      </c>
      <c r="M30" s="868">
        <v>91</v>
      </c>
      <c r="N30" s="862">
        <v>0</v>
      </c>
      <c r="O30" s="862">
        <v>0</v>
      </c>
      <c r="P30" s="862">
        <v>0</v>
      </c>
      <c r="Q30" s="863">
        <v>24</v>
      </c>
      <c r="R30" s="868">
        <v>449</v>
      </c>
      <c r="S30" s="868">
        <v>16</v>
      </c>
      <c r="T30" s="869">
        <v>292</v>
      </c>
      <c r="U30" s="278" t="s">
        <v>1147</v>
      </c>
    </row>
    <row r="31" spans="1:21" s="249" customFormat="1" ht="26.45" customHeight="1">
      <c r="A31" s="504" t="s">
        <v>1148</v>
      </c>
      <c r="B31" s="520">
        <f t="shared" si="1"/>
        <v>161</v>
      </c>
      <c r="C31" s="525">
        <f t="shared" si="2"/>
        <v>161</v>
      </c>
      <c r="D31" s="862">
        <v>0</v>
      </c>
      <c r="E31" s="862">
        <v>0</v>
      </c>
      <c r="F31" s="862">
        <v>0</v>
      </c>
      <c r="G31" s="868">
        <v>1</v>
      </c>
      <c r="H31" s="868">
        <v>4</v>
      </c>
      <c r="I31" s="868">
        <v>12</v>
      </c>
      <c r="J31" s="868">
        <v>15</v>
      </c>
      <c r="K31" s="868">
        <v>28</v>
      </c>
      <c r="L31" s="868">
        <v>45</v>
      </c>
      <c r="M31" s="868">
        <v>56</v>
      </c>
      <c r="N31" s="862">
        <v>0</v>
      </c>
      <c r="O31" s="862">
        <v>0</v>
      </c>
      <c r="P31" s="862">
        <v>0</v>
      </c>
      <c r="Q31" s="863">
        <v>10</v>
      </c>
      <c r="R31" s="868">
        <v>197</v>
      </c>
      <c r="S31" s="868">
        <v>9</v>
      </c>
      <c r="T31" s="869">
        <v>188</v>
      </c>
      <c r="U31" s="278" t="s">
        <v>1149</v>
      </c>
    </row>
    <row r="32" spans="1:21" s="249" customFormat="1" ht="26.45" customHeight="1">
      <c r="A32" s="504" t="s">
        <v>1150</v>
      </c>
      <c r="B32" s="856">
        <f t="shared" si="1"/>
        <v>140</v>
      </c>
      <c r="C32" s="525">
        <f t="shared" si="2"/>
        <v>140</v>
      </c>
      <c r="D32" s="862">
        <v>0</v>
      </c>
      <c r="E32" s="862">
        <v>0</v>
      </c>
      <c r="F32" s="862">
        <v>0</v>
      </c>
      <c r="G32" s="868">
        <v>1</v>
      </c>
      <c r="H32" s="868">
        <v>4</v>
      </c>
      <c r="I32" s="868">
        <v>12</v>
      </c>
      <c r="J32" s="868">
        <v>15</v>
      </c>
      <c r="K32" s="868">
        <v>18</v>
      </c>
      <c r="L32" s="868">
        <v>35</v>
      </c>
      <c r="M32" s="868">
        <v>55</v>
      </c>
      <c r="N32" s="862">
        <v>0</v>
      </c>
      <c r="O32" s="862">
        <v>0</v>
      </c>
      <c r="P32" s="862">
        <v>0</v>
      </c>
      <c r="Q32" s="863">
        <v>14</v>
      </c>
      <c r="R32" s="868">
        <v>287</v>
      </c>
      <c r="S32" s="868">
        <v>11</v>
      </c>
      <c r="T32" s="869">
        <v>233</v>
      </c>
      <c r="U32" s="278" t="s">
        <v>1311</v>
      </c>
    </row>
    <row r="33" spans="1:21" s="249" customFormat="1" ht="26.45" customHeight="1">
      <c r="A33" s="504" t="s">
        <v>1308</v>
      </c>
      <c r="B33" s="856">
        <f t="shared" ref="B33" si="3">SUM(C33,N33:P33)</f>
        <v>179</v>
      </c>
      <c r="C33" s="525">
        <f t="shared" ref="C33" si="4">SUM(D33:M33)</f>
        <v>179</v>
      </c>
      <c r="D33" s="862">
        <v>0</v>
      </c>
      <c r="E33" s="862">
        <v>0</v>
      </c>
      <c r="F33" s="862">
        <v>0</v>
      </c>
      <c r="G33" s="868">
        <v>1</v>
      </c>
      <c r="H33" s="868">
        <v>3</v>
      </c>
      <c r="I33" s="868">
        <v>9</v>
      </c>
      <c r="J33" s="868">
        <v>15</v>
      </c>
      <c r="K33" s="868">
        <v>32</v>
      </c>
      <c r="L33" s="868">
        <v>51</v>
      </c>
      <c r="M33" s="868">
        <v>68</v>
      </c>
      <c r="N33" s="862">
        <v>0</v>
      </c>
      <c r="O33" s="862">
        <v>0</v>
      </c>
      <c r="P33" s="862">
        <v>0</v>
      </c>
      <c r="Q33" s="863">
        <v>12</v>
      </c>
      <c r="R33" s="868">
        <v>276</v>
      </c>
      <c r="S33" s="868">
        <v>10</v>
      </c>
      <c r="T33" s="869">
        <v>225</v>
      </c>
      <c r="U33" s="278" t="s">
        <v>1312</v>
      </c>
    </row>
    <row r="34" spans="1:21" s="249" customFormat="1" ht="26.45" customHeight="1">
      <c r="A34" s="504" t="s">
        <v>1329</v>
      </c>
      <c r="B34" s="863">
        <f t="shared" ref="B34:B36" si="5">SUM(C34,N34:P34)</f>
        <v>168</v>
      </c>
      <c r="C34" s="866">
        <f t="shared" ref="C34:C36" si="6">SUM(D34:M34)</f>
        <v>168</v>
      </c>
      <c r="D34" s="862">
        <v>0</v>
      </c>
      <c r="E34" s="862">
        <v>0</v>
      </c>
      <c r="F34" s="862">
        <v>0</v>
      </c>
      <c r="G34" s="868">
        <v>1</v>
      </c>
      <c r="H34" s="868">
        <v>4</v>
      </c>
      <c r="I34" s="868">
        <v>12</v>
      </c>
      <c r="J34" s="868">
        <v>15</v>
      </c>
      <c r="K34" s="868">
        <v>32</v>
      </c>
      <c r="L34" s="868">
        <v>42</v>
      </c>
      <c r="M34" s="868">
        <v>62</v>
      </c>
      <c r="N34" s="862">
        <v>0</v>
      </c>
      <c r="O34" s="862">
        <v>0</v>
      </c>
      <c r="P34" s="862">
        <v>0</v>
      </c>
      <c r="Q34" s="863">
        <v>16</v>
      </c>
      <c r="R34" s="868">
        <v>375</v>
      </c>
      <c r="S34" s="868">
        <v>12</v>
      </c>
      <c r="T34" s="869">
        <v>272</v>
      </c>
      <c r="U34" s="278"/>
    </row>
    <row r="35" spans="1:21" s="249" customFormat="1" ht="26.45" customHeight="1">
      <c r="A35" s="504" t="s">
        <v>1330</v>
      </c>
      <c r="B35" s="863">
        <f t="shared" si="5"/>
        <v>146</v>
      </c>
      <c r="C35" s="866">
        <f t="shared" si="6"/>
        <v>146</v>
      </c>
      <c r="D35" s="862">
        <v>0</v>
      </c>
      <c r="E35" s="862">
        <v>0</v>
      </c>
      <c r="F35" s="862">
        <v>0</v>
      </c>
      <c r="G35" s="868">
        <v>1</v>
      </c>
      <c r="H35" s="868">
        <v>3</v>
      </c>
      <c r="I35" s="868">
        <v>9</v>
      </c>
      <c r="J35" s="868">
        <v>12</v>
      </c>
      <c r="K35" s="868">
        <v>24</v>
      </c>
      <c r="L35" s="868">
        <v>44</v>
      </c>
      <c r="M35" s="868">
        <v>53</v>
      </c>
      <c r="N35" s="862">
        <v>0</v>
      </c>
      <c r="O35" s="862">
        <v>0</v>
      </c>
      <c r="P35" s="862">
        <v>0</v>
      </c>
      <c r="Q35" s="863">
        <v>0</v>
      </c>
      <c r="R35" s="868">
        <v>0</v>
      </c>
      <c r="S35" s="868">
        <v>0</v>
      </c>
      <c r="T35" s="869">
        <v>0</v>
      </c>
      <c r="U35" s="278"/>
    </row>
    <row r="36" spans="1:21" s="249" customFormat="1" ht="26.45" customHeight="1">
      <c r="A36" s="928" t="s">
        <v>1331</v>
      </c>
      <c r="B36" s="663">
        <f t="shared" si="5"/>
        <v>155</v>
      </c>
      <c r="C36" s="837">
        <f t="shared" si="6"/>
        <v>155</v>
      </c>
      <c r="D36" s="871">
        <v>0</v>
      </c>
      <c r="E36" s="871">
        <v>0</v>
      </c>
      <c r="F36" s="871">
        <v>0</v>
      </c>
      <c r="G36" s="872">
        <v>1</v>
      </c>
      <c r="H36" s="872">
        <v>3</v>
      </c>
      <c r="I36" s="872">
        <v>9</v>
      </c>
      <c r="J36" s="872">
        <v>12</v>
      </c>
      <c r="K36" s="872">
        <v>37</v>
      </c>
      <c r="L36" s="872">
        <v>34</v>
      </c>
      <c r="M36" s="872">
        <v>59</v>
      </c>
      <c r="N36" s="871">
        <v>0</v>
      </c>
      <c r="O36" s="871">
        <v>0</v>
      </c>
      <c r="P36" s="871">
        <v>0</v>
      </c>
      <c r="Q36" s="870">
        <v>0</v>
      </c>
      <c r="R36" s="872">
        <v>0</v>
      </c>
      <c r="S36" s="872">
        <v>0</v>
      </c>
      <c r="T36" s="873">
        <v>0</v>
      </c>
      <c r="U36" s="278" t="s">
        <v>1313</v>
      </c>
    </row>
    <row r="37" spans="1:21" s="76" customFormat="1" ht="15" customHeight="1">
      <c r="A37" s="330" t="s">
        <v>1074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S37" s="527"/>
      <c r="T37" s="527"/>
      <c r="U37" s="23" t="s">
        <v>963</v>
      </c>
    </row>
    <row r="38" spans="1:21" ht="12.75">
      <c r="A38" s="1050" t="s">
        <v>1076</v>
      </c>
      <c r="B38" s="1050"/>
      <c r="C38" s="1050"/>
      <c r="D38" s="1050"/>
      <c r="E38" s="1050"/>
      <c r="F38" s="1050"/>
      <c r="G38" s="1050"/>
      <c r="H38" s="1050"/>
      <c r="I38" s="1050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</row>
    <row r="39" spans="1:21"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</row>
  </sheetData>
  <mergeCells count="7">
    <mergeCell ref="A38:I38"/>
    <mergeCell ref="Q5:R5"/>
    <mergeCell ref="Q6:R6"/>
    <mergeCell ref="S6:T6"/>
    <mergeCell ref="C5:J5"/>
    <mergeCell ref="K5:M5"/>
    <mergeCell ref="S5:T5"/>
  </mergeCells>
  <phoneticPr fontId="33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82" pageOrder="overThenDown" orientation="portrait" blackAndWhite="1" r:id="rId1"/>
  <headerFooter alignWithMargins="0"/>
  <colBreaks count="1" manualBreakCount="1">
    <brk id="10" max="3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8"/>
  <sheetViews>
    <sheetView view="pageBreakPreview" zoomScale="85" zoomScaleNormal="75" zoomScaleSheetLayoutView="85" workbookViewId="0">
      <selection activeCell="A2" sqref="A2"/>
    </sheetView>
  </sheetViews>
  <sheetFormatPr defaultRowHeight="12.75"/>
  <cols>
    <col min="1" max="1" width="12.7109375" style="272" customWidth="1"/>
    <col min="2" max="10" width="10.7109375" style="272" customWidth="1"/>
    <col min="11" max="11" width="15.28515625" style="272" customWidth="1"/>
    <col min="12" max="16384" width="9.140625" style="272"/>
  </cols>
  <sheetData>
    <row r="1" spans="1:15" s="167" customFormat="1" ht="24.95" customHeight="1">
      <c r="K1" s="548" t="s">
        <v>799</v>
      </c>
    </row>
    <row r="2" spans="1:15" s="169" customFormat="1" ht="24.95" customHeight="1">
      <c r="A2" s="168" t="s">
        <v>1290</v>
      </c>
      <c r="B2" s="168"/>
      <c r="C2" s="168"/>
      <c r="D2" s="168"/>
      <c r="E2" s="168"/>
      <c r="F2" s="168"/>
      <c r="G2" s="168"/>
      <c r="H2" s="168"/>
      <c r="I2" s="168"/>
      <c r="J2" s="168"/>
      <c r="K2" s="530"/>
    </row>
    <row r="3" spans="1:15" s="178" customFormat="1" ht="23.1" customHeight="1">
      <c r="A3" s="549" t="s">
        <v>759</v>
      </c>
      <c r="B3" s="531"/>
      <c r="C3" s="531"/>
      <c r="D3" s="531"/>
      <c r="E3" s="531"/>
      <c r="F3" s="531"/>
      <c r="G3" s="531"/>
      <c r="H3" s="531"/>
      <c r="I3" s="531"/>
      <c r="J3" s="531"/>
      <c r="K3" s="532"/>
    </row>
    <row r="4" spans="1:15" s="171" customFormat="1" ht="15" customHeight="1" thickBot="1">
      <c r="A4" s="170" t="s">
        <v>961</v>
      </c>
      <c r="K4" s="172" t="s">
        <v>962</v>
      </c>
    </row>
    <row r="5" spans="1:15" s="173" customFormat="1" ht="15" customHeight="1">
      <c r="A5" s="550" t="s">
        <v>421</v>
      </c>
      <c r="B5" s="452" t="s">
        <v>159</v>
      </c>
      <c r="C5" s="1040" t="s">
        <v>1185</v>
      </c>
      <c r="D5" s="996"/>
      <c r="E5" s="996"/>
      <c r="F5" s="997"/>
      <c r="G5" s="1040" t="s">
        <v>1186</v>
      </c>
      <c r="H5" s="996"/>
      <c r="I5" s="996"/>
      <c r="J5" s="997"/>
      <c r="K5" s="535" t="s">
        <v>523</v>
      </c>
    </row>
    <row r="6" spans="1:15" s="173" customFormat="1" ht="15" customHeight="1">
      <c r="A6" s="551"/>
      <c r="B6" s="540"/>
      <c r="C6" s="1055" t="s">
        <v>571</v>
      </c>
      <c r="D6" s="1056"/>
      <c r="E6" s="1056"/>
      <c r="F6" s="1057"/>
      <c r="G6" s="1055" t="s">
        <v>1093</v>
      </c>
      <c r="H6" s="1056"/>
      <c r="I6" s="1056"/>
      <c r="J6" s="1057"/>
      <c r="K6" s="538"/>
    </row>
    <row r="7" spans="1:15" s="174" customFormat="1" ht="24">
      <c r="A7" s="552"/>
      <c r="B7" s="540"/>
      <c r="C7" s="460" t="s">
        <v>205</v>
      </c>
      <c r="D7" s="553" t="s">
        <v>794</v>
      </c>
      <c r="E7" s="460" t="s">
        <v>192</v>
      </c>
      <c r="F7" s="554" t="s">
        <v>484</v>
      </c>
      <c r="G7" s="554" t="s">
        <v>205</v>
      </c>
      <c r="H7" s="554" t="s">
        <v>1100</v>
      </c>
      <c r="I7" s="554" t="s">
        <v>1095</v>
      </c>
      <c r="J7" s="553" t="s">
        <v>1098</v>
      </c>
      <c r="K7" s="538"/>
    </row>
    <row r="8" spans="1:15" s="174" customFormat="1" ht="51">
      <c r="A8" s="235" t="s">
        <v>518</v>
      </c>
      <c r="B8" s="555" t="s">
        <v>538</v>
      </c>
      <c r="C8" s="556" t="s">
        <v>796</v>
      </c>
      <c r="D8" s="556" t="s">
        <v>16</v>
      </c>
      <c r="E8" s="556" t="s">
        <v>102</v>
      </c>
      <c r="F8" s="557" t="s">
        <v>89</v>
      </c>
      <c r="G8" s="557" t="s">
        <v>1094</v>
      </c>
      <c r="H8" s="557" t="s">
        <v>1097</v>
      </c>
      <c r="I8" s="557" t="s">
        <v>1096</v>
      </c>
      <c r="J8" s="556" t="s">
        <v>1099</v>
      </c>
      <c r="K8" s="558" t="s">
        <v>536</v>
      </c>
    </row>
    <row r="9" spans="1:15" s="176" customFormat="1" ht="20.100000000000001" customHeight="1">
      <c r="A9" s="175">
        <v>2016</v>
      </c>
      <c r="B9" s="559">
        <v>6937</v>
      </c>
      <c r="C9" s="560">
        <v>5417</v>
      </c>
      <c r="D9" s="560">
        <v>718</v>
      </c>
      <c r="E9" s="560">
        <v>2330</v>
      </c>
      <c r="F9" s="560">
        <v>2369</v>
      </c>
      <c r="G9" s="560">
        <v>1520</v>
      </c>
      <c r="H9" s="560">
        <v>209</v>
      </c>
      <c r="I9" s="560">
        <v>916</v>
      </c>
      <c r="J9" s="560">
        <v>395</v>
      </c>
      <c r="K9" s="561">
        <v>2016</v>
      </c>
    </row>
    <row r="10" spans="1:15" s="176" customFormat="1" ht="20.100000000000001" customHeight="1">
      <c r="A10" s="175">
        <v>2017</v>
      </c>
      <c r="B10" s="559">
        <v>7160</v>
      </c>
      <c r="C10" s="560">
        <v>5399</v>
      </c>
      <c r="D10" s="560">
        <v>688</v>
      </c>
      <c r="E10" s="560">
        <v>2292</v>
      </c>
      <c r="F10" s="560">
        <v>2419</v>
      </c>
      <c r="G10" s="560">
        <v>1761</v>
      </c>
      <c r="H10" s="560">
        <v>289</v>
      </c>
      <c r="I10" s="560">
        <v>346</v>
      </c>
      <c r="J10" s="560">
        <v>1126</v>
      </c>
      <c r="K10" s="561">
        <v>2017</v>
      </c>
    </row>
    <row r="11" spans="1:15" s="176" customFormat="1" ht="20.100000000000001" customHeight="1">
      <c r="A11" s="175">
        <v>2018</v>
      </c>
      <c r="B11" s="559">
        <v>6842</v>
      </c>
      <c r="C11" s="560">
        <v>5399</v>
      </c>
      <c r="D11" s="560">
        <v>688</v>
      </c>
      <c r="E11" s="560">
        <v>2292</v>
      </c>
      <c r="F11" s="560">
        <v>2419</v>
      </c>
      <c r="G11" s="560">
        <v>1443</v>
      </c>
      <c r="H11" s="560">
        <v>334</v>
      </c>
      <c r="I11" s="560">
        <v>404</v>
      </c>
      <c r="J11" s="560">
        <v>705</v>
      </c>
      <c r="K11" s="561">
        <v>2018</v>
      </c>
    </row>
    <row r="12" spans="1:15" s="176" customFormat="1" ht="20.100000000000001" customHeight="1">
      <c r="A12" s="175">
        <v>2019</v>
      </c>
      <c r="B12" s="559">
        <v>7153</v>
      </c>
      <c r="C12" s="560">
        <v>5453</v>
      </c>
      <c r="D12" s="560">
        <v>712</v>
      </c>
      <c r="E12" s="560">
        <v>2277</v>
      </c>
      <c r="F12" s="560">
        <v>2464</v>
      </c>
      <c r="G12" s="560">
        <v>1700</v>
      </c>
      <c r="H12" s="560">
        <v>269</v>
      </c>
      <c r="I12" s="560">
        <v>370</v>
      </c>
      <c r="J12" s="560">
        <v>1061</v>
      </c>
      <c r="K12" s="561">
        <v>2019</v>
      </c>
    </row>
    <row r="13" spans="1:15" s="176" customFormat="1" ht="20.100000000000001" customHeight="1">
      <c r="A13" s="175">
        <v>2020</v>
      </c>
      <c r="B13" s="559">
        <v>7356</v>
      </c>
      <c r="C13" s="560">
        <v>5444</v>
      </c>
      <c r="D13" s="560">
        <v>792</v>
      </c>
      <c r="E13" s="560">
        <v>2280</v>
      </c>
      <c r="F13" s="560">
        <v>2372</v>
      </c>
      <c r="G13" s="560">
        <v>1912</v>
      </c>
      <c r="H13" s="560">
        <v>341</v>
      </c>
      <c r="I13" s="560">
        <v>416</v>
      </c>
      <c r="J13" s="560">
        <v>1155</v>
      </c>
      <c r="K13" s="561">
        <v>2020</v>
      </c>
    </row>
    <row r="14" spans="1:15" s="273" customFormat="1" ht="39.950000000000003" customHeight="1">
      <c r="A14" s="562">
        <f>A13+1</f>
        <v>2021</v>
      </c>
      <c r="B14" s="563">
        <f>SUM(B15:B36)</f>
        <v>6833</v>
      </c>
      <c r="C14" s="564">
        <f t="shared" ref="C14:J14" si="0">SUM(C15:C36)</f>
        <v>4733</v>
      </c>
      <c r="D14" s="564">
        <v>1076</v>
      </c>
      <c r="E14" s="564">
        <f t="shared" si="0"/>
        <v>2398</v>
      </c>
      <c r="F14" s="564">
        <f t="shared" si="0"/>
        <v>2335</v>
      </c>
      <c r="G14" s="564">
        <f t="shared" si="0"/>
        <v>2100</v>
      </c>
      <c r="H14" s="564">
        <f t="shared" si="0"/>
        <v>346</v>
      </c>
      <c r="I14" s="564">
        <f t="shared" si="0"/>
        <v>411</v>
      </c>
      <c r="J14" s="853">
        <f t="shared" si="0"/>
        <v>1343</v>
      </c>
      <c r="K14" s="541">
        <f>$A$14</f>
        <v>2021</v>
      </c>
    </row>
    <row r="15" spans="1:15" s="273" customFormat="1" ht="17.25" customHeight="1">
      <c r="A15" s="565" t="s">
        <v>283</v>
      </c>
      <c r="B15" s="900">
        <f>SUM(C15, G15)</f>
        <v>1507</v>
      </c>
      <c r="C15" s="566">
        <f>SUM(D15:F15)</f>
        <v>629</v>
      </c>
      <c r="D15" s="566" t="s">
        <v>1336</v>
      </c>
      <c r="E15" s="566">
        <v>300</v>
      </c>
      <c r="F15" s="566">
        <v>329</v>
      </c>
      <c r="G15" s="566">
        <f>SUM(H15:J15)</f>
        <v>878</v>
      </c>
      <c r="H15" s="566">
        <v>208</v>
      </c>
      <c r="I15" s="566">
        <v>144</v>
      </c>
      <c r="J15" s="566">
        <v>526</v>
      </c>
      <c r="K15" s="544" t="s">
        <v>717</v>
      </c>
      <c r="M15" s="202"/>
    </row>
    <row r="16" spans="1:15" s="178" customFormat="1" ht="18" customHeight="1">
      <c r="A16" s="565" t="s">
        <v>182</v>
      </c>
      <c r="B16" s="900">
        <f t="shared" ref="B16:B36" si="1">SUM(C16, G16)</f>
        <v>1034</v>
      </c>
      <c r="C16" s="566">
        <f t="shared" ref="C16:C36" si="2">SUM(D16:F16)</f>
        <v>529</v>
      </c>
      <c r="D16" s="566" t="s">
        <v>1336</v>
      </c>
      <c r="E16" s="566">
        <v>262</v>
      </c>
      <c r="F16" s="566">
        <v>267</v>
      </c>
      <c r="G16" s="566">
        <f t="shared" ref="G16:G36" si="3">SUM(H16:J16)</f>
        <v>505</v>
      </c>
      <c r="H16" s="566">
        <v>57</v>
      </c>
      <c r="I16" s="566">
        <v>140</v>
      </c>
      <c r="J16" s="566">
        <v>308</v>
      </c>
      <c r="K16" s="544" t="s">
        <v>725</v>
      </c>
      <c r="L16" s="179"/>
      <c r="M16" s="179"/>
      <c r="N16" s="179"/>
      <c r="O16" s="180"/>
    </row>
    <row r="17" spans="1:13" s="178" customFormat="1" ht="18" customHeight="1">
      <c r="A17" s="565" t="s">
        <v>234</v>
      </c>
      <c r="B17" s="900">
        <f t="shared" si="1"/>
        <v>496</v>
      </c>
      <c r="C17" s="566">
        <f t="shared" si="2"/>
        <v>496</v>
      </c>
      <c r="D17" s="566" t="s">
        <v>1336</v>
      </c>
      <c r="E17" s="566">
        <v>252</v>
      </c>
      <c r="F17" s="566">
        <v>244</v>
      </c>
      <c r="G17" s="566">
        <f t="shared" si="3"/>
        <v>0</v>
      </c>
      <c r="H17" s="566"/>
      <c r="I17" s="566"/>
      <c r="J17" s="566"/>
      <c r="K17" s="544" t="s">
        <v>726</v>
      </c>
      <c r="L17" s="179"/>
      <c r="M17" s="180"/>
    </row>
    <row r="18" spans="1:13" s="178" customFormat="1" ht="18" customHeight="1">
      <c r="A18" s="565" t="s">
        <v>271</v>
      </c>
      <c r="B18" s="900">
        <f t="shared" si="1"/>
        <v>265</v>
      </c>
      <c r="C18" s="566">
        <f t="shared" si="2"/>
        <v>265</v>
      </c>
      <c r="D18" s="566" t="s">
        <v>1336</v>
      </c>
      <c r="E18" s="566">
        <v>135</v>
      </c>
      <c r="F18" s="566">
        <v>130</v>
      </c>
      <c r="G18" s="566">
        <f t="shared" si="3"/>
        <v>0</v>
      </c>
      <c r="H18" s="566"/>
      <c r="I18" s="566"/>
      <c r="J18" s="566"/>
      <c r="K18" s="544" t="s">
        <v>521</v>
      </c>
      <c r="L18" s="179"/>
      <c r="M18" s="180"/>
    </row>
    <row r="19" spans="1:13" s="178" customFormat="1" ht="18" customHeight="1">
      <c r="A19" s="565" t="s">
        <v>252</v>
      </c>
      <c r="B19" s="900">
        <f t="shared" si="1"/>
        <v>300</v>
      </c>
      <c r="C19" s="566">
        <f t="shared" si="2"/>
        <v>281</v>
      </c>
      <c r="D19" s="566" t="s">
        <v>1336</v>
      </c>
      <c r="E19" s="566">
        <v>153</v>
      </c>
      <c r="F19" s="566">
        <v>128</v>
      </c>
      <c r="G19" s="566">
        <f t="shared" si="3"/>
        <v>19</v>
      </c>
      <c r="H19" s="566"/>
      <c r="I19" s="566"/>
      <c r="J19" s="566">
        <v>19</v>
      </c>
      <c r="K19" s="544" t="s">
        <v>73</v>
      </c>
      <c r="L19" s="179"/>
      <c r="M19" s="180"/>
    </row>
    <row r="20" spans="1:13" s="178" customFormat="1" ht="18" customHeight="1">
      <c r="A20" s="565" t="s">
        <v>238</v>
      </c>
      <c r="B20" s="900">
        <f t="shared" si="1"/>
        <v>140</v>
      </c>
      <c r="C20" s="566">
        <f t="shared" si="2"/>
        <v>140</v>
      </c>
      <c r="D20" s="566" t="s">
        <v>1336</v>
      </c>
      <c r="E20" s="566">
        <v>72</v>
      </c>
      <c r="F20" s="566">
        <v>68</v>
      </c>
      <c r="G20" s="566">
        <f t="shared" si="3"/>
        <v>0</v>
      </c>
      <c r="H20" s="566"/>
      <c r="I20" s="566"/>
      <c r="J20" s="566"/>
      <c r="K20" s="544" t="s">
        <v>721</v>
      </c>
      <c r="L20" s="179"/>
      <c r="M20" s="180"/>
    </row>
    <row r="21" spans="1:13" s="178" customFormat="1" ht="29.1" customHeight="1">
      <c r="A21" s="565" t="s">
        <v>287</v>
      </c>
      <c r="B21" s="900">
        <f t="shared" si="1"/>
        <v>121</v>
      </c>
      <c r="C21" s="566">
        <f t="shared" si="2"/>
        <v>121</v>
      </c>
      <c r="D21" s="566" t="s">
        <v>1336</v>
      </c>
      <c r="E21" s="566">
        <v>64</v>
      </c>
      <c r="F21" s="566">
        <v>57</v>
      </c>
      <c r="G21" s="566">
        <f t="shared" si="3"/>
        <v>0</v>
      </c>
      <c r="H21" s="566"/>
      <c r="I21" s="566"/>
      <c r="J21" s="566"/>
      <c r="K21" s="544" t="s">
        <v>92</v>
      </c>
      <c r="L21" s="179"/>
      <c r="M21" s="180"/>
    </row>
    <row r="22" spans="1:13" s="178" customFormat="1" ht="18" customHeight="1">
      <c r="A22" s="565" t="s">
        <v>123</v>
      </c>
      <c r="B22" s="900">
        <f t="shared" si="1"/>
        <v>122</v>
      </c>
      <c r="C22" s="566">
        <f t="shared" si="2"/>
        <v>122</v>
      </c>
      <c r="D22" s="566" t="s">
        <v>1336</v>
      </c>
      <c r="E22" s="566">
        <v>68</v>
      </c>
      <c r="F22" s="566">
        <v>54</v>
      </c>
      <c r="G22" s="566">
        <f t="shared" si="3"/>
        <v>0</v>
      </c>
      <c r="H22" s="566"/>
      <c r="I22" s="566"/>
      <c r="J22" s="566"/>
      <c r="K22" s="544" t="s">
        <v>722</v>
      </c>
      <c r="L22" s="179"/>
      <c r="M22" s="180"/>
    </row>
    <row r="23" spans="1:13" s="178" customFormat="1" ht="18" customHeight="1">
      <c r="A23" s="565" t="s">
        <v>289</v>
      </c>
      <c r="B23" s="900">
        <f t="shared" si="1"/>
        <v>263</v>
      </c>
      <c r="C23" s="566">
        <f t="shared" si="2"/>
        <v>216</v>
      </c>
      <c r="D23" s="566" t="s">
        <v>1336</v>
      </c>
      <c r="E23" s="566">
        <v>97</v>
      </c>
      <c r="F23" s="566">
        <v>119</v>
      </c>
      <c r="G23" s="566">
        <f t="shared" si="3"/>
        <v>47</v>
      </c>
      <c r="H23" s="566"/>
      <c r="I23" s="566"/>
      <c r="J23" s="566">
        <v>47</v>
      </c>
      <c r="K23" s="544" t="s">
        <v>731</v>
      </c>
      <c r="L23" s="179"/>
      <c r="M23" s="180"/>
    </row>
    <row r="24" spans="1:13" s="178" customFormat="1" ht="18" customHeight="1">
      <c r="A24" s="565" t="s">
        <v>162</v>
      </c>
      <c r="B24" s="900">
        <f t="shared" si="1"/>
        <v>157</v>
      </c>
      <c r="C24" s="566">
        <f t="shared" si="2"/>
        <v>157</v>
      </c>
      <c r="D24" s="566" t="s">
        <v>1336</v>
      </c>
      <c r="E24" s="566">
        <v>80</v>
      </c>
      <c r="F24" s="566">
        <v>77</v>
      </c>
      <c r="G24" s="566">
        <f t="shared" si="3"/>
        <v>0</v>
      </c>
      <c r="H24" s="566"/>
      <c r="I24" s="566"/>
      <c r="J24" s="566"/>
      <c r="K24" s="544" t="s">
        <v>720</v>
      </c>
      <c r="L24" s="179"/>
      <c r="M24" s="180"/>
    </row>
    <row r="25" spans="1:13" s="178" customFormat="1" ht="29.1" customHeight="1">
      <c r="A25" s="565" t="s">
        <v>189</v>
      </c>
      <c r="B25" s="900">
        <f t="shared" si="1"/>
        <v>163</v>
      </c>
      <c r="C25" s="566">
        <f t="shared" si="2"/>
        <v>163</v>
      </c>
      <c r="D25" s="566" t="s">
        <v>1336</v>
      </c>
      <c r="E25" s="566">
        <v>81</v>
      </c>
      <c r="F25" s="566">
        <v>82</v>
      </c>
      <c r="G25" s="566">
        <f t="shared" si="3"/>
        <v>0</v>
      </c>
      <c r="H25" s="566"/>
      <c r="I25" s="566"/>
      <c r="J25" s="566"/>
      <c r="K25" s="544" t="s">
        <v>730</v>
      </c>
      <c r="L25" s="179"/>
      <c r="M25" s="180"/>
    </row>
    <row r="26" spans="1:13" s="178" customFormat="1" ht="18" customHeight="1">
      <c r="A26" s="565" t="s">
        <v>135</v>
      </c>
      <c r="B26" s="900">
        <f t="shared" si="1"/>
        <v>184</v>
      </c>
      <c r="C26" s="566">
        <f t="shared" si="2"/>
        <v>152</v>
      </c>
      <c r="D26" s="566" t="s">
        <v>1336</v>
      </c>
      <c r="E26" s="566">
        <v>83</v>
      </c>
      <c r="F26" s="566">
        <v>69</v>
      </c>
      <c r="G26" s="566">
        <f t="shared" si="3"/>
        <v>32</v>
      </c>
      <c r="H26" s="566"/>
      <c r="I26" s="566"/>
      <c r="J26" s="566">
        <v>32</v>
      </c>
      <c r="K26" s="498" t="s">
        <v>1310</v>
      </c>
      <c r="L26" s="179"/>
      <c r="M26" s="180"/>
    </row>
    <row r="27" spans="1:13" s="178" customFormat="1" ht="18" customHeight="1">
      <c r="A27" s="565" t="s">
        <v>245</v>
      </c>
      <c r="B27" s="900">
        <f t="shared" si="1"/>
        <v>167</v>
      </c>
      <c r="C27" s="566">
        <f t="shared" si="2"/>
        <v>136</v>
      </c>
      <c r="D27" s="566" t="s">
        <v>1336</v>
      </c>
      <c r="E27" s="566">
        <v>71</v>
      </c>
      <c r="F27" s="566">
        <v>65</v>
      </c>
      <c r="G27" s="566">
        <f t="shared" si="3"/>
        <v>31</v>
      </c>
      <c r="H27" s="566"/>
      <c r="I27" s="566"/>
      <c r="J27" s="566">
        <v>31</v>
      </c>
      <c r="K27" s="544" t="s">
        <v>729</v>
      </c>
      <c r="L27" s="179"/>
      <c r="M27" s="180"/>
    </row>
    <row r="28" spans="1:13" s="178" customFormat="1" ht="18" customHeight="1">
      <c r="A28" s="565" t="s">
        <v>130</v>
      </c>
      <c r="B28" s="900">
        <f t="shared" si="1"/>
        <v>245</v>
      </c>
      <c r="C28" s="566">
        <f t="shared" si="2"/>
        <v>213</v>
      </c>
      <c r="D28" s="566" t="s">
        <v>1336</v>
      </c>
      <c r="E28" s="566">
        <v>105</v>
      </c>
      <c r="F28" s="566">
        <v>108</v>
      </c>
      <c r="G28" s="566">
        <f t="shared" si="3"/>
        <v>32</v>
      </c>
      <c r="H28" s="566"/>
      <c r="I28" s="566"/>
      <c r="J28" s="566">
        <v>32</v>
      </c>
      <c r="K28" s="544" t="s">
        <v>716</v>
      </c>
      <c r="L28" s="179"/>
      <c r="M28" s="180"/>
    </row>
    <row r="29" spans="1:13" s="178" customFormat="1" ht="29.1" customHeight="1">
      <c r="A29" s="565" t="s">
        <v>235</v>
      </c>
      <c r="B29" s="900">
        <f t="shared" si="1"/>
        <v>212</v>
      </c>
      <c r="C29" s="566">
        <f t="shared" si="2"/>
        <v>175</v>
      </c>
      <c r="D29" s="566" t="s">
        <v>1336</v>
      </c>
      <c r="E29" s="566">
        <v>96</v>
      </c>
      <c r="F29" s="566">
        <v>79</v>
      </c>
      <c r="G29" s="566">
        <f t="shared" si="3"/>
        <v>37</v>
      </c>
      <c r="H29" s="566">
        <v>37</v>
      </c>
      <c r="I29" s="566"/>
      <c r="J29" s="566"/>
      <c r="K29" s="544" t="s">
        <v>718</v>
      </c>
      <c r="L29" s="179"/>
      <c r="M29" s="180"/>
    </row>
    <row r="30" spans="1:13" s="178" customFormat="1" ht="18" customHeight="1">
      <c r="A30" s="565" t="s">
        <v>220</v>
      </c>
      <c r="B30" s="900">
        <f t="shared" si="1"/>
        <v>249</v>
      </c>
      <c r="C30" s="566">
        <f t="shared" si="2"/>
        <v>209</v>
      </c>
      <c r="D30" s="566" t="s">
        <v>1336</v>
      </c>
      <c r="E30" s="566">
        <v>117</v>
      </c>
      <c r="F30" s="566">
        <v>92</v>
      </c>
      <c r="G30" s="566">
        <f t="shared" si="3"/>
        <v>40</v>
      </c>
      <c r="H30" s="566">
        <v>40</v>
      </c>
      <c r="I30" s="566"/>
      <c r="J30" s="566"/>
      <c r="K30" s="544" t="s">
        <v>727</v>
      </c>
      <c r="L30" s="179"/>
      <c r="M30" s="180"/>
    </row>
    <row r="31" spans="1:13" s="178" customFormat="1" ht="18" customHeight="1">
      <c r="A31" s="565" t="s">
        <v>145</v>
      </c>
      <c r="B31" s="900">
        <f t="shared" si="1"/>
        <v>129</v>
      </c>
      <c r="C31" s="566">
        <f t="shared" si="2"/>
        <v>129</v>
      </c>
      <c r="D31" s="566" t="s">
        <v>1336</v>
      </c>
      <c r="E31" s="566">
        <v>70</v>
      </c>
      <c r="F31" s="566">
        <v>59</v>
      </c>
      <c r="G31" s="566">
        <f t="shared" si="3"/>
        <v>0</v>
      </c>
      <c r="H31" s="566"/>
      <c r="I31" s="566"/>
      <c r="J31" s="566"/>
      <c r="K31" s="544" t="s">
        <v>100</v>
      </c>
      <c r="L31" s="179"/>
      <c r="M31" s="180"/>
    </row>
    <row r="32" spans="1:13" s="178" customFormat="1" ht="18" customHeight="1">
      <c r="A32" s="565" t="s">
        <v>115</v>
      </c>
      <c r="B32" s="900">
        <f t="shared" si="1"/>
        <v>182</v>
      </c>
      <c r="C32" s="566">
        <f t="shared" si="2"/>
        <v>155</v>
      </c>
      <c r="D32" s="566" t="s">
        <v>1336</v>
      </c>
      <c r="E32" s="566">
        <v>79</v>
      </c>
      <c r="F32" s="566">
        <v>76</v>
      </c>
      <c r="G32" s="566">
        <f t="shared" si="3"/>
        <v>27</v>
      </c>
      <c r="H32" s="566"/>
      <c r="I32" s="566"/>
      <c r="J32" s="566">
        <v>27</v>
      </c>
      <c r="K32" s="544" t="s">
        <v>65</v>
      </c>
      <c r="L32" s="179"/>
      <c r="M32" s="180"/>
    </row>
    <row r="33" spans="1:13" s="178" customFormat="1" ht="29.1" customHeight="1">
      <c r="A33" s="565" t="s">
        <v>276</v>
      </c>
      <c r="B33" s="900">
        <f t="shared" si="1"/>
        <v>141</v>
      </c>
      <c r="C33" s="566">
        <f t="shared" si="2"/>
        <v>141</v>
      </c>
      <c r="D33" s="566" t="s">
        <v>1336</v>
      </c>
      <c r="E33" s="566">
        <v>69</v>
      </c>
      <c r="F33" s="566">
        <v>72</v>
      </c>
      <c r="G33" s="566">
        <f t="shared" si="3"/>
        <v>0</v>
      </c>
      <c r="H33" s="566"/>
      <c r="I33" s="566"/>
      <c r="J33" s="566"/>
      <c r="K33" s="544" t="s">
        <v>105</v>
      </c>
      <c r="L33" s="179"/>
      <c r="M33" s="180"/>
    </row>
    <row r="34" spans="1:13" s="178" customFormat="1" ht="18" customHeight="1">
      <c r="A34" s="565" t="s">
        <v>166</v>
      </c>
      <c r="B34" s="900">
        <f t="shared" si="1"/>
        <v>507</v>
      </c>
      <c r="C34" s="566">
        <f t="shared" si="2"/>
        <v>169</v>
      </c>
      <c r="D34" s="566" t="s">
        <v>1336</v>
      </c>
      <c r="E34" s="566">
        <v>76</v>
      </c>
      <c r="F34" s="566">
        <v>93</v>
      </c>
      <c r="G34" s="566">
        <f t="shared" si="3"/>
        <v>338</v>
      </c>
      <c r="H34" s="566">
        <v>4</v>
      </c>
      <c r="I34" s="566">
        <v>127</v>
      </c>
      <c r="J34" s="566">
        <v>207</v>
      </c>
      <c r="K34" s="544" t="s">
        <v>715</v>
      </c>
      <c r="L34" s="179"/>
      <c r="M34" s="180"/>
    </row>
    <row r="35" spans="1:13" s="178" customFormat="1" ht="18" customHeight="1">
      <c r="A35" s="565" t="s">
        <v>265</v>
      </c>
      <c r="B35" s="900">
        <f t="shared" si="1"/>
        <v>168</v>
      </c>
      <c r="C35" s="566">
        <f t="shared" si="2"/>
        <v>135</v>
      </c>
      <c r="D35" s="566" t="s">
        <v>1336</v>
      </c>
      <c r="E35" s="566">
        <v>68</v>
      </c>
      <c r="F35" s="566">
        <v>67</v>
      </c>
      <c r="G35" s="566">
        <f t="shared" si="3"/>
        <v>33</v>
      </c>
      <c r="H35" s="566"/>
      <c r="I35" s="566"/>
      <c r="J35" s="566">
        <v>33</v>
      </c>
      <c r="K35" s="544" t="s">
        <v>728</v>
      </c>
      <c r="L35" s="179"/>
      <c r="M35" s="180"/>
    </row>
    <row r="36" spans="1:13" s="178" customFormat="1" ht="18" customHeight="1">
      <c r="A36" s="565" t="s">
        <v>125</v>
      </c>
      <c r="B36" s="900">
        <f t="shared" si="1"/>
        <v>81</v>
      </c>
      <c r="C36" s="566">
        <f t="shared" si="2"/>
        <v>0</v>
      </c>
      <c r="D36" s="566" t="s">
        <v>1336</v>
      </c>
      <c r="E36" s="566" t="s">
        <v>1336</v>
      </c>
      <c r="F36" s="566" t="s">
        <v>1336</v>
      </c>
      <c r="G36" s="566">
        <f t="shared" si="3"/>
        <v>81</v>
      </c>
      <c r="H36" s="566"/>
      <c r="I36" s="566"/>
      <c r="J36" s="566">
        <v>81</v>
      </c>
      <c r="K36" s="544" t="s">
        <v>723</v>
      </c>
      <c r="L36" s="179"/>
      <c r="M36" s="180"/>
    </row>
    <row r="37" spans="1:13" s="178" customFormat="1" ht="7.5" customHeight="1">
      <c r="A37" s="545"/>
      <c r="B37" s="567"/>
      <c r="C37" s="568"/>
      <c r="D37" s="568"/>
      <c r="E37" s="568"/>
      <c r="F37" s="568"/>
      <c r="G37" s="568"/>
      <c r="H37" s="568"/>
      <c r="I37" s="568"/>
      <c r="J37" s="568"/>
      <c r="K37" s="546"/>
      <c r="L37" s="179"/>
      <c r="M37" s="180"/>
    </row>
    <row r="38" spans="1:13" s="171" customFormat="1" ht="15" customHeight="1">
      <c r="A38" s="828" t="s">
        <v>1251</v>
      </c>
      <c r="B38" s="828"/>
      <c r="C38" s="828"/>
      <c r="D38" s="569"/>
      <c r="E38" s="569"/>
      <c r="F38" s="569"/>
      <c r="G38" s="570"/>
      <c r="H38" s="570"/>
      <c r="I38" s="570"/>
      <c r="J38" s="570"/>
      <c r="K38" s="571" t="s">
        <v>1008</v>
      </c>
    </row>
  </sheetData>
  <mergeCells count="4">
    <mergeCell ref="C5:F5"/>
    <mergeCell ref="C6:F6"/>
    <mergeCell ref="G5:J5"/>
    <mergeCell ref="G6:J6"/>
  </mergeCells>
  <phoneticPr fontId="33" type="noConversion"/>
  <pageMargins left="0.39347222447395325" right="0.39347222447395325" top="0.55097222328186035" bottom="0.55097222328186035" header="0.51138889789581299" footer="0.51138889789581299"/>
  <pageSetup paperSize="9" scale="6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이름이 지정된 범위</vt:lpstr>
      </vt:variant>
      <vt:variant>
        <vt:i4>25</vt:i4>
      </vt:variant>
    </vt:vector>
  </HeadingPairs>
  <TitlesOfParts>
    <vt:vector size="48" baseType="lpstr">
      <vt:lpstr>17</vt:lpstr>
      <vt:lpstr>17-1공무원총괄</vt:lpstr>
      <vt:lpstr>17-2도본청공무원</vt:lpstr>
      <vt:lpstr>17-3도의회,직속기관및사업소공무원</vt:lpstr>
      <vt:lpstr>17-4시군공무원</vt:lpstr>
      <vt:lpstr>17-5읍면동공무원</vt:lpstr>
      <vt:lpstr>17-6소방공무원</vt:lpstr>
      <vt:lpstr>17-7 경찰공무원</vt:lpstr>
      <vt:lpstr>17-8퇴직사유별공무원</vt:lpstr>
      <vt:lpstr>17-9화재발생</vt:lpstr>
      <vt:lpstr>17-10발화요인별화재발생</vt:lpstr>
      <vt:lpstr>17-11장소별화재발생</vt:lpstr>
      <vt:lpstr>17-12산불발생현황</vt:lpstr>
      <vt:lpstr>17-13소방장비</vt:lpstr>
      <vt:lpstr>17-14.119 구급활동실적</vt:lpstr>
      <vt:lpstr>17-15.119 구조활동실적</vt:lpstr>
      <vt:lpstr>17-16재난사고발생 및 피해현황</vt:lpstr>
      <vt:lpstr>17-17풍수해발생</vt:lpstr>
      <vt:lpstr>17-18소방대상물현황</vt:lpstr>
      <vt:lpstr>17-19위험물제조소설치현황</vt:lpstr>
      <vt:lpstr>17-20교통사고발생(자동차)</vt:lpstr>
      <vt:lpstr>17-21자동차단속및처리</vt:lpstr>
      <vt:lpstr>17-22운전면허소지자</vt:lpstr>
      <vt:lpstr>'17-13소방장비'!_Builtin1</vt:lpstr>
      <vt:lpstr>'17-22운전면허소지자'!_Builtin1</vt:lpstr>
      <vt:lpstr>'17'!Print_Area</vt:lpstr>
      <vt:lpstr>'17-10발화요인별화재발생'!Print_Area</vt:lpstr>
      <vt:lpstr>'17-11장소별화재발생'!Print_Area</vt:lpstr>
      <vt:lpstr>'17-12산불발생현황'!Print_Area</vt:lpstr>
      <vt:lpstr>'17-13소방장비'!Print_Area</vt:lpstr>
      <vt:lpstr>'17-14.119 구급활동실적'!Print_Area</vt:lpstr>
      <vt:lpstr>'17-15.119 구조활동실적'!Print_Area</vt:lpstr>
      <vt:lpstr>'17-16재난사고발생 및 피해현황'!Print_Area</vt:lpstr>
      <vt:lpstr>'17-17풍수해발생'!Print_Area</vt:lpstr>
      <vt:lpstr>'17-18소방대상물현황'!Print_Area</vt:lpstr>
      <vt:lpstr>'17-19위험물제조소설치현황'!Print_Area</vt:lpstr>
      <vt:lpstr>'17-1공무원총괄'!Print_Area</vt:lpstr>
      <vt:lpstr>'17-20교통사고발생(자동차)'!Print_Area</vt:lpstr>
      <vt:lpstr>'17-21자동차단속및처리'!Print_Area</vt:lpstr>
      <vt:lpstr>'17-22운전면허소지자'!Print_Area</vt:lpstr>
      <vt:lpstr>'17-2도본청공무원'!Print_Area</vt:lpstr>
      <vt:lpstr>'17-3도의회,직속기관및사업소공무원'!Print_Area</vt:lpstr>
      <vt:lpstr>'17-4시군공무원'!Print_Area</vt:lpstr>
      <vt:lpstr>'17-5읍면동공무원'!Print_Area</vt:lpstr>
      <vt:lpstr>'17-6소방공무원'!Print_Area</vt:lpstr>
      <vt:lpstr>'17-7 경찰공무원'!Print_Area</vt:lpstr>
      <vt:lpstr>'17-8퇴직사유별공무원'!Print_Area</vt:lpstr>
      <vt:lpstr>'17-9화재발생'!Print_Area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18</cp:revision>
  <cp:lastPrinted>2022-11-21T09:27:57Z</cp:lastPrinted>
  <dcterms:created xsi:type="dcterms:W3CDTF">2002-08-16T00:50:48Z</dcterms:created>
  <dcterms:modified xsi:type="dcterms:W3CDTF">2023-05-22T07:17:08Z</dcterms:modified>
</cp:coreProperties>
</file>