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rinterSettings/printerSettings1.bin" ContentType="application/vnd.openxmlformats-officedocument.spreadsheetml.printerSettings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7rp\Dropbox (ORNL)\ORNL Documents\BP Companies\zz Software Demos\EnPI Sample Data\"/>
    </mc:Choice>
  </mc:AlternateContent>
  <xr:revisionPtr revIDLastSave="0" documentId="13_ncr:1_{DBEE6312-20F0-48E5-ACAB-BEAB9FCF0F39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Hastings" sheetId="2" r:id="rId1"/>
    <sheet name="Mclean" sheetId="3" r:id="rId2"/>
    <sheet name="Minneapolis" sheetId="4" r:id="rId3"/>
    <sheet name="Rochester" sheetId="5" r:id="rId4"/>
    <sheet name="Rollup Dat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4" i="6" l="1" a="1"/>
  <c r="D44" i="6" s="1"/>
  <c r="C44" i="6" a="1"/>
  <c r="C44" i="6" s="1"/>
  <c r="B44" i="6" a="1"/>
  <c r="B44" i="6" s="1"/>
  <c r="D43" i="6" a="1"/>
  <c r="D43" i="6" s="1"/>
  <c r="C43" i="6" a="1"/>
  <c r="C43" i="6" s="1"/>
  <c r="B43" i="6" a="1"/>
  <c r="B43" i="6" s="1"/>
  <c r="D42" i="6" a="1"/>
  <c r="D42" i="6" s="1"/>
  <c r="C42" i="6" a="1"/>
  <c r="C42" i="6" s="1"/>
  <c r="B42" i="6" a="1"/>
  <c r="B42" i="6" s="1"/>
  <c r="D41" i="6" a="1"/>
  <c r="D41" i="6" s="1"/>
  <c r="C41" i="6" a="1"/>
  <c r="C41" i="6" s="1"/>
  <c r="B41" i="6" a="1"/>
  <c r="B41" i="6" s="1"/>
  <c r="D40" i="6" a="1"/>
  <c r="D40" i="6" s="1"/>
  <c r="C40" i="6" a="1"/>
  <c r="C40" i="6" s="1"/>
  <c r="B40" i="6" a="1"/>
  <c r="B40" i="6" s="1"/>
  <c r="D38" i="6"/>
  <c r="C38" i="6"/>
  <c r="B38" i="6"/>
  <c r="D37" i="6"/>
  <c r="C37" i="6"/>
  <c r="B37" i="6"/>
  <c r="D36" i="6"/>
  <c r="C36" i="6"/>
  <c r="B36" i="6"/>
  <c r="D35" i="6"/>
  <c r="C35" i="6"/>
  <c r="B35" i="6"/>
  <c r="D34" i="6"/>
  <c r="C34" i="6"/>
  <c r="B34" i="6"/>
  <c r="D33" i="6"/>
  <c r="C33" i="6"/>
  <c r="B33" i="6"/>
  <c r="D32" i="6"/>
  <c r="C32" i="6"/>
  <c r="B32" i="6"/>
  <c r="A32" i="6"/>
  <c r="D31" i="6"/>
  <c r="C31" i="6"/>
  <c r="B31" i="6"/>
  <c r="A31" i="6"/>
  <c r="D29" i="6"/>
  <c r="C29" i="6"/>
  <c r="B29" i="6"/>
  <c r="D28" i="6"/>
  <c r="C28" i="6"/>
  <c r="B28" i="6"/>
  <c r="D27" i="6"/>
  <c r="C27" i="6"/>
  <c r="B27" i="6"/>
  <c r="D26" i="6"/>
  <c r="C26" i="6"/>
  <c r="B26" i="6"/>
  <c r="D25" i="6"/>
  <c r="C25" i="6"/>
  <c r="B25" i="6"/>
  <c r="D24" i="6"/>
  <c r="C24" i="6"/>
  <c r="B24" i="6"/>
  <c r="D23" i="6"/>
  <c r="C23" i="6"/>
  <c r="B23" i="6"/>
  <c r="A23" i="6"/>
  <c r="D22" i="6"/>
  <c r="C22" i="6"/>
  <c r="B22" i="6"/>
  <c r="A22" i="6"/>
  <c r="D20" i="6"/>
  <c r="C20" i="6"/>
  <c r="B20" i="6"/>
  <c r="D19" i="6"/>
  <c r="C19" i="6"/>
  <c r="B19" i="6"/>
  <c r="D18" i="6"/>
  <c r="C18" i="6"/>
  <c r="B18" i="6"/>
  <c r="D17" i="6"/>
  <c r="C17" i="6"/>
  <c r="B17" i="6"/>
  <c r="D16" i="6"/>
  <c r="C16" i="6"/>
  <c r="B16" i="6"/>
  <c r="D15" i="6"/>
  <c r="C15" i="6"/>
  <c r="B15" i="6"/>
  <c r="D14" i="6"/>
  <c r="C14" i="6"/>
  <c r="B14" i="6"/>
  <c r="A14" i="6"/>
  <c r="D13" i="6"/>
  <c r="C13" i="6"/>
  <c r="B13" i="6"/>
  <c r="A13" i="6"/>
  <c r="D11" i="6"/>
  <c r="C11" i="6"/>
  <c r="B11" i="6"/>
  <c r="D10" i="6"/>
  <c r="C10" i="6"/>
  <c r="B10" i="6"/>
  <c r="D9" i="6"/>
  <c r="C9" i="6"/>
  <c r="B9" i="6"/>
  <c r="D8" i="6"/>
  <c r="C8" i="6"/>
  <c r="B8" i="6"/>
  <c r="D7" i="6"/>
  <c r="C7" i="6"/>
  <c r="B7" i="6"/>
  <c r="D6" i="6"/>
  <c r="C6" i="6"/>
  <c r="B6" i="6"/>
  <c r="D5" i="6"/>
  <c r="C5" i="6"/>
  <c r="B5" i="6"/>
  <c r="A5" i="6"/>
  <c r="D4" i="6"/>
  <c r="C4" i="6"/>
  <c r="B4" i="6"/>
  <c r="A4" i="6"/>
  <c r="D51" i="6"/>
  <c r="C51" i="6"/>
  <c r="B51" i="6"/>
  <c r="D50" i="6"/>
  <c r="C50" i="6"/>
  <c r="B50" i="6"/>
  <c r="D49" i="6"/>
  <c r="C49" i="6"/>
  <c r="B49" i="6"/>
  <c r="D48" i="6"/>
  <c r="C48" i="6"/>
  <c r="B48" i="6"/>
  <c r="D45" i="6"/>
  <c r="C45" i="6"/>
  <c r="B45" i="6"/>
  <c r="D46" i="6" s="1"/>
  <c r="D47" i="6" s="1"/>
  <c r="C46" i="6"/>
  <c r="C47" i="6" s="1"/>
  <c r="B46" i="6"/>
  <c r="B47" i="6" s="1"/>
</calcChain>
</file>

<file path=xl/sharedStrings.xml><?xml version="1.0" encoding="utf-8"?>
<sst xmlns="http://schemas.openxmlformats.org/spreadsheetml/2006/main" count="161" uniqueCount="56">
  <si>
    <t xml:space="preserve"> </t>
  </si>
  <si>
    <t>F5</t>
  </si>
  <si>
    <t>F6</t>
  </si>
  <si>
    <t>F7</t>
  </si>
  <si>
    <t>F8</t>
  </si>
  <si>
    <t>Purchased electricity (MMBTU)</t>
  </si>
  <si>
    <t>Natural Gas (MMBtu)</t>
  </si>
  <si>
    <t>TOTAL  (MMBTU)</t>
  </si>
  <si>
    <t>Purchased electricity (MMBTU) Annual Savings</t>
  </si>
  <si>
    <t>Natural Gas (MMBtu) Annual Savings</t>
  </si>
  <si>
    <t>Total Production Output</t>
  </si>
  <si>
    <t>Production Energy Intensity (MMBtu/unit production)</t>
  </si>
  <si>
    <t>Total Improvement in Energy Intensity (%)</t>
  </si>
  <si>
    <t>Annual Improvement in Energy Intensity (%)</t>
  </si>
  <si>
    <t>Total Savings Since Baseline Year (MMBtu/Year)</t>
  </si>
  <si>
    <t>New Energy Savings for Current Year (MMBtu/year)</t>
  </si>
  <si>
    <t>2007</t>
  </si>
  <si>
    <t>2008</t>
  </si>
  <si>
    <t>2009</t>
  </si>
  <si>
    <t>Column1</t>
  </si>
  <si>
    <t>F9</t>
  </si>
  <si>
    <t>F10</t>
  </si>
  <si>
    <t>F11</t>
  </si>
  <si>
    <t>F12</t>
  </si>
  <si>
    <t>F13</t>
  </si>
  <si>
    <t>F14</t>
  </si>
  <si>
    <t>Actual Electricity (MMBTU)</t>
  </si>
  <si>
    <t>Actual Natural Gas (MMBTU)</t>
  </si>
  <si>
    <t>Adjustment Method</t>
  </si>
  <si>
    <t>Modeled Electricity (MMBTU)</t>
  </si>
  <si>
    <t>Electricity (MMBTU) Annual Savings</t>
  </si>
  <si>
    <t>Modeled Natural Gas (MMBTU)</t>
  </si>
  <si>
    <t>Natural Gas (MMBTU) Annual Savings</t>
  </si>
  <si>
    <t>Total Modeled Energy Consumption (MMBTU)</t>
  </si>
  <si>
    <t>SEnPI</t>
  </si>
  <si>
    <t>Total Energy Savings since Baseline Year (MMBTU/Year)</t>
  </si>
  <si>
    <t>Cumulative Savings (MMBTU)</t>
  </si>
  <si>
    <t>New Energy Savings for Current Year (MMBTU/year)</t>
  </si>
  <si>
    <t>Adjustment for Baseline Primary Energy Use (MMBTU/year)</t>
  </si>
  <si>
    <t>Warnings</t>
  </si>
  <si>
    <t>Actual Natural gas (MMBTU)</t>
  </si>
  <si>
    <t>Modeled Natural gas (MMBTU)</t>
  </si>
  <si>
    <t>Natural gas (MMBTU) Annual Savings</t>
  </si>
  <si>
    <t>Corporate Roll-up</t>
  </si>
  <si>
    <t>Hastings</t>
  </si>
  <si>
    <t>TOTAL Primary Energy Consumed (MMBtu/year)</t>
  </si>
  <si>
    <t>TOTAL MODELED Primary Energy Consumed (MMBtu/year)</t>
  </si>
  <si>
    <t>Annual Improvement (%)</t>
  </si>
  <si>
    <t>Total Improvement (%)</t>
  </si>
  <si>
    <t>Total Energy Savings since Baseline Year (MMBtu/year)</t>
  </si>
  <si>
    <t>Mclean</t>
  </si>
  <si>
    <t>Minneapolis</t>
  </si>
  <si>
    <t>Rochester</t>
  </si>
  <si>
    <t>Corporate Totals</t>
  </si>
  <si>
    <t>Adjustment for Baseline Primary Energy Use (MMBtu/year)</t>
  </si>
  <si>
    <t>Adjusted Baseline Primary Energy Use (MMBtu/year)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</si>
</sst>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rgb="FF008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000"/>
        <bgColor indexed="64"/>
      </patternFill>
    </fill>
    <fill>
      <patternFill patternType="solid">
        <fgColor rgb="FF00B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/>
    <xf numFmtId="0" fontId="0" fillId="2" borderId="0" xfId="0" applyFill="1"/>
    <xf numFmtId="0" fontId="3" fillId="2" borderId="0" xfId="0" applyFont="1" applyFill="1"/>
    <xf numFmtId="0" fontId="3" fillId="3" borderId="0" xfId="0" applyFont="1" applyFill="1"/>
    <xf numFmtId="3" fontId="0" fillId="0" borderId="0" xfId="0" applyNumberFormat="1"/>
    <xf numFmtId="164" fontId="0" fillId="0" borderId="0" xfId="0" applyNumberFormat="1"/>
    <xf numFmtId="0" fontId="3" fillId="2" borderId="0" xfId="0" applyFont="1" applyFill="1"/>
    <xf numFmtId="3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42EB8A-F7FF-4F2F-8F37-7BD6BD7EA4DC}" name="Table1" displayName="Table1" ref="A4:I15" totalsRowShown="0">
  <autoFilter ref="A4:I15" xr:uid="{6DCEEF6E-86F5-4A96-8783-AFC2BBC90F6A}"/>
  <tableColumns count="9">
    <tableColumn id="1" xr3:uid="{01614533-8F16-4F28-9B5A-1952F5136488}" name=" "/>
    <tableColumn id="2" xr3:uid="{53DCCE6A-9B99-40F4-AD2B-E6CB466B3080}" name="2007"/>
    <tableColumn id="3" xr3:uid="{359C951E-A43B-4826-ABFA-64D80A6309AE}" name="2008"/>
    <tableColumn id="4" xr3:uid="{133DF751-D9F2-437E-801A-32310F9762B6}" name="2009"/>
    <tableColumn id="5" xr3:uid="{6D924AFD-E634-444D-A9A6-36945CBB8E76}" name="F5"/>
    <tableColumn id="6" xr3:uid="{77E1D4E4-A628-42DB-9E35-3F79708DA969}" name="F6"/>
    <tableColumn id="7" xr3:uid="{CC08D2F3-0C14-48CD-A56B-9FFAEDF732F0}" name="F7"/>
    <tableColumn id="8" xr3:uid="{5C0E3129-3C15-443B-A5D7-EAA3AF54911B}" name="F8"/>
    <tableColumn id="9" xr3:uid="{D1FD4FB8-BBF3-4889-971A-25DC3CA69083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4D40B8-897B-4F29-AB0A-AA46E5670A9B}" name="Table2" displayName="Table2" ref="A4:O26" totalsRowShown="0">
  <autoFilter ref="A4:O26" xr:uid="{561DA300-2A16-4FEA-A68C-393E9CEAB95B}"/>
  <tableColumns count="15">
    <tableColumn id="1" xr3:uid="{4B7A4D3A-CE99-4150-BC6C-98F3C1162373}" name=" "/>
    <tableColumn id="2" xr3:uid="{5FF30F7D-C978-466A-A664-A5DD88A916A8}" name="2007"/>
    <tableColumn id="3" xr3:uid="{E47484D6-8444-45A7-8FCD-6314C463167D}" name="2008"/>
    <tableColumn id="4" xr3:uid="{CD796251-7D7D-4068-8FB8-11BF9CA51607}" name="2009"/>
    <tableColumn id="5" xr3:uid="{AEE144B8-32E8-4573-A450-E67349656372}" name="F5"/>
    <tableColumn id="6" xr3:uid="{B746EBD7-1C4F-42E7-9C9F-BD20913DC352}" name="F6"/>
    <tableColumn id="7" xr3:uid="{49063B68-9AD7-4F10-A306-63ADF7C3F343}" name="F7"/>
    <tableColumn id="8" xr3:uid="{A796FFD1-5429-4D13-BD76-5FA03B425801}" name="F8"/>
    <tableColumn id="9" xr3:uid="{15D614F5-5080-4BC1-A285-5F281E7AF9E5}" name="F9"/>
    <tableColumn id="10" xr3:uid="{3A050AD8-2335-47E8-94C2-87A76649744A}" name="F10"/>
    <tableColumn id="11" xr3:uid="{1E2F39B2-D9CE-471C-9E4F-0B9F2B015336}" name="F11"/>
    <tableColumn id="12" xr3:uid="{1CD361C1-9BAD-4661-A371-68BCC10460EB}" name="F12"/>
    <tableColumn id="13" xr3:uid="{B2943518-97DD-441F-8AC9-A58CF014F05C}" name="F13"/>
    <tableColumn id="14" xr3:uid="{EFA3DDCF-AC70-4DEC-8BD5-93518CC8E90A}" name="F14"/>
    <tableColumn id="15" xr3:uid="{734CA955-70E1-44C8-AFD7-07AB650F79A5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7576FC-3CD6-434B-858A-969D9CED0B3A}" name="Table3" displayName="Table3" ref="A4:O26" totalsRowShown="0">
  <autoFilter ref="A4:O26" xr:uid="{8F6F5D66-5040-4B13-8F6C-9B36131FA733}"/>
  <tableColumns count="15">
    <tableColumn id="1" xr3:uid="{E540A33C-59D7-4CC6-83E1-9292B082E933}" name=" "/>
    <tableColumn id="2" xr3:uid="{9E5CCB96-2B85-4F9E-BC4A-A7322831BE65}" name="2007"/>
    <tableColumn id="3" xr3:uid="{EA06072C-E386-4543-A116-B1614855EF0C}" name="2008"/>
    <tableColumn id="4" xr3:uid="{ABDE854C-70FC-449B-858B-2269D8F88F14}" name="2009"/>
    <tableColumn id="5" xr3:uid="{A9AB93C5-FB29-452D-B8E6-D6CCF7F9AA68}" name="F5"/>
    <tableColumn id="6" xr3:uid="{D9858AEC-FC0A-45E4-AD95-292B02633FA1}" name="F6"/>
    <tableColumn id="7" xr3:uid="{57AF10C7-5315-458E-AED7-53D3C170DCE6}" name="F7"/>
    <tableColumn id="8" xr3:uid="{B07293A5-BBAD-4768-8E2B-7E7B26396285}" name="F8"/>
    <tableColumn id="9" xr3:uid="{F479BB08-B6FF-4EC4-AB37-3E9C6F30CD5E}" name="F9"/>
    <tableColumn id="10" xr3:uid="{1CF1CD80-6259-485D-A359-5707E1E84D45}" name="F10"/>
    <tableColumn id="11" xr3:uid="{2B7BEB13-214D-42D7-A97C-7000CDA9B34E}" name="F11"/>
    <tableColumn id="12" xr3:uid="{0987DE4F-2763-4D6F-9B15-BD909E00F996}" name="F12"/>
    <tableColumn id="13" xr3:uid="{5C987F67-2EA2-407B-A95A-2898B9C5C6F2}" name="F13"/>
    <tableColumn id="14" xr3:uid="{86B74704-9C6D-4DBC-BE18-D3D076AC8937}" name="F14"/>
    <tableColumn id="15" xr3:uid="{F4AEB36C-07BD-41AB-98D1-586BEF2F93E1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3136FE-B427-49DE-B01E-DEC0C96FFD6B}" name="Table4" displayName="Table4" ref="A4:O26" totalsRowShown="0">
  <autoFilter ref="A4:O26" xr:uid="{762F85CB-2CD4-4BD0-9CD2-0BDC11D63F07}"/>
  <tableColumns count="15">
    <tableColumn id="1" xr3:uid="{1EE48686-A2E3-46F5-8DD5-DF174ABC8893}" name=" "/>
    <tableColumn id="2" xr3:uid="{6C4088B3-C173-4663-8E45-FC6934E9B08E}" name="2007"/>
    <tableColumn id="3" xr3:uid="{57A56D8F-969D-4FAD-B1BC-09B88A0411F7}" name="2008"/>
    <tableColumn id="4" xr3:uid="{2613A4C5-40CD-4994-BE87-D8C3F3798706}" name="2009"/>
    <tableColumn id="5" xr3:uid="{63B849E7-BD50-4446-A2E1-7800B8F3949D}" name="F5"/>
    <tableColumn id="6" xr3:uid="{BD773636-2B92-4287-BDD0-66C7FF23AB24}" name="F6"/>
    <tableColumn id="7" xr3:uid="{526D1A46-6562-40B9-84F5-EEBA79679222}" name="F7"/>
    <tableColumn id="8" xr3:uid="{B012D77E-4A18-4D33-BE3E-D77EA6A1FB2D}" name="F8"/>
    <tableColumn id="9" xr3:uid="{8CF3E70E-11B5-47A2-9019-CBFBDA75CA93}" name="F9"/>
    <tableColumn id="10" xr3:uid="{18387D96-686B-4704-AAE4-2737125146D9}" name="F10"/>
    <tableColumn id="11" xr3:uid="{06D1FD0F-D643-4A72-B048-5E55292476B7}" name="F11"/>
    <tableColumn id="12" xr3:uid="{2FCB1CFC-2A21-4B82-AED7-DE98869B8BDB}" name="F12"/>
    <tableColumn id="13" xr3:uid="{9FEEEFED-27AD-4319-AE4C-17F2CD94F0DA}" name="F13"/>
    <tableColumn id="14" xr3:uid="{C9A9B049-9674-4E99-9A98-0992E8B7F591}" name="F14"/>
    <tableColumn id="15" xr3:uid="{D81D177A-8E6F-4531-B854-948D9A352C94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4.bin"/><Relationship Id="rId1" Type="http://schemas.openxmlformats.org/officeDocument/2006/relationships/customProperty" Target="../customProperty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6.bin"/><Relationship Id="rId1" Type="http://schemas.openxmlformats.org/officeDocument/2006/relationships/customProperty" Target="../customProperty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0.bin"/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9F7DB-2EF5-4A30-B245-5ADDCC1E8116}">
  <dimension ref="A4:I15"/>
  <sheetViews>
    <sheetView tabSelected="1" workbookViewId="0"/>
  </sheetViews>
  <sheetFormatPr defaultRowHeight="15" x14ac:dyDescent="0.25"/>
  <cols>
    <col min="9" max="9" width="11" customWidth="1"/>
  </cols>
  <sheetData>
    <row r="4" spans="1:9" x14ac:dyDescent="0.25">
      <c r="A4" t="s">
        <v>0</v>
      </c>
      <c r="B4" t="s">
        <v>16</v>
      </c>
      <c r="C4" t="s">
        <v>17</v>
      </c>
      <c r="D4" t="s">
        <v>18</v>
      </c>
      <c r="E4" t="s">
        <v>1</v>
      </c>
      <c r="F4" t="s">
        <v>2</v>
      </c>
      <c r="G4" t="s">
        <v>3</v>
      </c>
      <c r="H4" t="s">
        <v>4</v>
      </c>
      <c r="I4" t="s">
        <v>19</v>
      </c>
    </row>
    <row r="5" spans="1:9" x14ac:dyDescent="0.25">
      <c r="A5" t="s">
        <v>5</v>
      </c>
      <c r="B5">
        <v>4052.1608870819996</v>
      </c>
      <c r="C5">
        <v>4306.4746546260003</v>
      </c>
      <c r="D5">
        <v>4306.4746546260003</v>
      </c>
    </row>
    <row r="6" spans="1:9" x14ac:dyDescent="0.25">
      <c r="A6" t="s">
        <v>6</v>
      </c>
      <c r="B6">
        <v>2629656</v>
      </c>
      <c r="C6">
        <v>2629128</v>
      </c>
      <c r="D6">
        <v>2478939</v>
      </c>
    </row>
    <row r="7" spans="1:9" x14ac:dyDescent="0.25">
      <c r="A7" t="s">
        <v>7</v>
      </c>
      <c r="B7">
        <v>2633708.1608870816</v>
      </c>
      <c r="C7">
        <v>2633434.4746546261</v>
      </c>
      <c r="D7">
        <v>2483245.4746546261</v>
      </c>
    </row>
    <row r="8" spans="1:9" x14ac:dyDescent="0.25">
      <c r="A8" t="s">
        <v>8</v>
      </c>
      <c r="B8">
        <v>0</v>
      </c>
      <c r="C8">
        <v>-254.31376754400009</v>
      </c>
      <c r="D8">
        <v>-254.31376754400009</v>
      </c>
    </row>
    <row r="9" spans="1:9" x14ac:dyDescent="0.25">
      <c r="A9" t="s">
        <v>9</v>
      </c>
      <c r="B9">
        <v>0</v>
      </c>
      <c r="C9">
        <v>528</v>
      </c>
      <c r="D9">
        <v>150717</v>
      </c>
    </row>
    <row r="10" spans="1:9" x14ac:dyDescent="0.25">
      <c r="A10" t="s">
        <v>10</v>
      </c>
      <c r="B10">
        <v>146239</v>
      </c>
      <c r="C10">
        <v>158508</v>
      </c>
      <c r="D10">
        <v>154987</v>
      </c>
    </row>
    <row r="11" spans="1:9" x14ac:dyDescent="0.25">
      <c r="A11" t="s">
        <v>11</v>
      </c>
      <c r="B11">
        <v>18.009615498513266</v>
      </c>
      <c r="C11">
        <v>16.613889990755204</v>
      </c>
      <c r="D11">
        <v>16.02228235048505</v>
      </c>
    </row>
    <row r="12" spans="1:9" x14ac:dyDescent="0.25">
      <c r="A12" t="s">
        <v>12</v>
      </c>
      <c r="B12">
        <v>0</v>
      </c>
      <c r="C12">
        <v>7.7498906507653217E-2</v>
      </c>
      <c r="D12">
        <v>0.11034844959306742</v>
      </c>
    </row>
    <row r="13" spans="1:9" x14ac:dyDescent="0.25">
      <c r="A13" t="s">
        <v>13</v>
      </c>
      <c r="B13">
        <v>0</v>
      </c>
      <c r="C13">
        <v>7.7498906507653217E-2</v>
      </c>
      <c r="D13">
        <v>3.2849543085414198E-2</v>
      </c>
    </row>
    <row r="14" spans="1:9" x14ac:dyDescent="0.25">
      <c r="A14" t="s">
        <v>14</v>
      </c>
      <c r="B14">
        <v>0</v>
      </c>
      <c r="C14">
        <v>273.68623245554045</v>
      </c>
      <c r="D14">
        <v>150462.68623245554</v>
      </c>
    </row>
    <row r="15" spans="1:9" x14ac:dyDescent="0.25">
      <c r="A15" t="s">
        <v>15</v>
      </c>
      <c r="B15">
        <v>0</v>
      </c>
      <c r="C15">
        <v>273.68623245554045</v>
      </c>
      <c r="D15">
        <v>150189</v>
      </c>
    </row>
  </sheetData>
  <pageMargins left="0.7" right="0.7" top="0.75" bottom="0.75" header="0.3" footer="0.3"/>
  <customProperties>
    <customPr name="IsValidRollupSource" r:id="rId1"/>
    <customPr name="SourceFileName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6DDC2-F3F1-4D8C-BF46-7314029E0E8F}">
  <dimension ref="A4:O25"/>
  <sheetViews>
    <sheetView workbookViewId="0"/>
  </sheetViews>
  <sheetFormatPr defaultRowHeight="15" x14ac:dyDescent="0.25"/>
  <cols>
    <col min="15" max="15" width="11" customWidth="1"/>
  </cols>
  <sheetData>
    <row r="4" spans="1:15" x14ac:dyDescent="0.25">
      <c r="A4" t="s">
        <v>0</v>
      </c>
      <c r="B4" t="s">
        <v>16</v>
      </c>
      <c r="C4" t="s">
        <v>17</v>
      </c>
      <c r="D4" t="s">
        <v>18</v>
      </c>
      <c r="E4" t="s">
        <v>1</v>
      </c>
      <c r="F4" t="s">
        <v>2</v>
      </c>
      <c r="G4" t="s">
        <v>3</v>
      </c>
      <c r="H4" t="s">
        <v>4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19</v>
      </c>
    </row>
    <row r="5" spans="1:15" x14ac:dyDescent="0.25">
      <c r="A5" t="s">
        <v>26</v>
      </c>
      <c r="B5">
        <v>596809.11574053485</v>
      </c>
      <c r="C5">
        <v>537420.07302877796</v>
      </c>
      <c r="D5">
        <v>565924.56817834207</v>
      </c>
    </row>
    <row r="6" spans="1:15" x14ac:dyDescent="0.25">
      <c r="A6" t="s">
        <v>27</v>
      </c>
      <c r="B6">
        <v>228995.8</v>
      </c>
      <c r="C6">
        <v>180753</v>
      </c>
      <c r="D6">
        <v>182385</v>
      </c>
    </row>
    <row r="7" spans="1:15" x14ac:dyDescent="0.25">
      <c r="A7" t="s">
        <v>7</v>
      </c>
      <c r="B7">
        <v>825804.9157405349</v>
      </c>
      <c r="C7">
        <v>718173.07302877784</v>
      </c>
      <c r="D7">
        <v>748309.56817834207</v>
      </c>
    </row>
    <row r="8" spans="1:15" x14ac:dyDescent="0.25">
      <c r="A8" t="s">
        <v>0</v>
      </c>
    </row>
    <row r="9" spans="1:15" x14ac:dyDescent="0.25">
      <c r="A9" t="s">
        <v>28</v>
      </c>
    </row>
    <row r="10" spans="1:15" x14ac:dyDescent="0.25">
      <c r="A10" t="s">
        <v>29</v>
      </c>
      <c r="B10">
        <v>596809.1690107435</v>
      </c>
      <c r="C10">
        <v>579331.18201841344</v>
      </c>
      <c r="D10">
        <v>621262.21185907687</v>
      </c>
    </row>
    <row r="11" spans="1:15" x14ac:dyDescent="0.25">
      <c r="A11" t="s">
        <v>30</v>
      </c>
      <c r="B11">
        <v>5.3270208649337292E-2</v>
      </c>
      <c r="C11">
        <v>41911.108989635482</v>
      </c>
      <c r="D11">
        <v>55337.643680734793</v>
      </c>
    </row>
    <row r="12" spans="1:15" x14ac:dyDescent="0.25">
      <c r="A12" t="s">
        <v>31</v>
      </c>
      <c r="B12">
        <v>228995.83853934522</v>
      </c>
      <c r="C12">
        <v>205061.65690334476</v>
      </c>
      <c r="D12">
        <v>205630.09915931124</v>
      </c>
    </row>
    <row r="13" spans="1:15" x14ac:dyDescent="0.25">
      <c r="A13" t="s">
        <v>32</v>
      </c>
      <c r="B13">
        <v>3.8539345230674371E-2</v>
      </c>
      <c r="C13">
        <v>24308.656903344759</v>
      </c>
      <c r="D13">
        <v>23245.099159311241</v>
      </c>
    </row>
    <row r="14" spans="1:15" x14ac:dyDescent="0.25">
      <c r="A14" t="s">
        <v>33</v>
      </c>
      <c r="B14">
        <v>825805.00755008881</v>
      </c>
      <c r="C14">
        <v>784392.83892175835</v>
      </c>
      <c r="D14">
        <v>826892.31101838802</v>
      </c>
    </row>
    <row r="15" spans="1:15" x14ac:dyDescent="0.25">
      <c r="A15" t="s">
        <v>34</v>
      </c>
      <c r="B15">
        <v>1</v>
      </c>
      <c r="C15">
        <v>0.9155783140702719</v>
      </c>
      <c r="D15">
        <v>0.90496617057272599</v>
      </c>
    </row>
    <row r="16" spans="1:15" x14ac:dyDescent="0.25">
      <c r="A16" t="s">
        <v>12</v>
      </c>
      <c r="B16">
        <v>0</v>
      </c>
      <c r="C16">
        <v>8.4421685929728096E-2</v>
      </c>
      <c r="D16">
        <v>9.5033829427274008E-2</v>
      </c>
    </row>
    <row r="17" spans="1:4" x14ac:dyDescent="0.25">
      <c r="A17" t="s">
        <v>13</v>
      </c>
      <c r="B17">
        <v>0</v>
      </c>
      <c r="C17">
        <v>8.4421685929728096E-2</v>
      </c>
      <c r="D17">
        <v>1.0612143497545912E-2</v>
      </c>
    </row>
    <row r="18" spans="1:4" x14ac:dyDescent="0.25">
      <c r="A18" t="s">
        <v>35</v>
      </c>
      <c r="B18">
        <v>0</v>
      </c>
      <c r="C18">
        <v>66219.765892980504</v>
      </c>
      <c r="D18">
        <v>78582.742840045947</v>
      </c>
    </row>
    <row r="19" spans="1:4" x14ac:dyDescent="0.25">
      <c r="A19" t="s">
        <v>36</v>
      </c>
      <c r="B19">
        <v>0</v>
      </c>
      <c r="C19">
        <v>66219.765892980504</v>
      </c>
      <c r="D19">
        <v>144802.50873302645</v>
      </c>
    </row>
    <row r="20" spans="1:4" x14ac:dyDescent="0.25">
      <c r="A20" t="s">
        <v>37</v>
      </c>
      <c r="B20">
        <v>0</v>
      </c>
      <c r="C20">
        <v>66219.765892980504</v>
      </c>
      <c r="D20">
        <v>12362.976947065443</v>
      </c>
    </row>
    <row r="21" spans="1:4" x14ac:dyDescent="0.25">
      <c r="A21" t="s">
        <v>38</v>
      </c>
      <c r="B21">
        <v>0</v>
      </c>
      <c r="C21">
        <v>-41412.07681877655</v>
      </c>
      <c r="D21">
        <v>1087.3952778531238</v>
      </c>
    </row>
    <row r="25" spans="1:4" x14ac:dyDescent="0.25">
      <c r="A25" t="s">
        <v>39</v>
      </c>
    </row>
  </sheetData>
  <pageMargins left="0.7" right="0.7" top="0.75" bottom="0.75" header="0.3" footer="0.3"/>
  <customProperties>
    <customPr name="IsValidRollupSource" r:id="rId1"/>
    <customPr name="SourceFileName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2D742-C3E0-40AD-92AE-D637C73BADEB}">
  <dimension ref="A4:O25"/>
  <sheetViews>
    <sheetView workbookViewId="0"/>
  </sheetViews>
  <sheetFormatPr defaultRowHeight="15" x14ac:dyDescent="0.25"/>
  <cols>
    <col min="15" max="15" width="11" customWidth="1"/>
  </cols>
  <sheetData>
    <row r="4" spans="1:15" x14ac:dyDescent="0.25">
      <c r="A4" t="s">
        <v>0</v>
      </c>
      <c r="B4" t="s">
        <v>16</v>
      </c>
      <c r="C4" t="s">
        <v>17</v>
      </c>
      <c r="D4" t="s">
        <v>18</v>
      </c>
      <c r="E4" t="s">
        <v>1</v>
      </c>
      <c r="F4" t="s">
        <v>2</v>
      </c>
      <c r="G4" t="s">
        <v>3</v>
      </c>
      <c r="H4" t="s">
        <v>4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19</v>
      </c>
    </row>
    <row r="5" spans="1:15" x14ac:dyDescent="0.25">
      <c r="A5" t="s">
        <v>26</v>
      </c>
      <c r="B5">
        <v>596809.11574053485</v>
      </c>
      <c r="C5">
        <v>537420.07302877796</v>
      </c>
      <c r="D5">
        <v>565924.56817834207</v>
      </c>
    </row>
    <row r="6" spans="1:15" x14ac:dyDescent="0.25">
      <c r="A6" t="s">
        <v>27</v>
      </c>
      <c r="B6">
        <v>228995.8</v>
      </c>
      <c r="C6">
        <v>180753</v>
      </c>
      <c r="D6">
        <v>182385</v>
      </c>
    </row>
    <row r="7" spans="1:15" x14ac:dyDescent="0.25">
      <c r="A7" t="s">
        <v>7</v>
      </c>
      <c r="B7">
        <v>825804.9157405349</v>
      </c>
      <c r="C7">
        <v>718173.07302877784</v>
      </c>
      <c r="D7">
        <v>748309.56817834207</v>
      </c>
    </row>
    <row r="8" spans="1:15" x14ac:dyDescent="0.25">
      <c r="A8" t="s">
        <v>0</v>
      </c>
    </row>
    <row r="9" spans="1:15" x14ac:dyDescent="0.25">
      <c r="A9" t="s">
        <v>28</v>
      </c>
    </row>
    <row r="10" spans="1:15" x14ac:dyDescent="0.25">
      <c r="A10" t="s">
        <v>29</v>
      </c>
      <c r="B10">
        <v>596809.1690107435</v>
      </c>
      <c r="C10">
        <v>579331.18201841344</v>
      </c>
      <c r="D10">
        <v>621262.21185907687</v>
      </c>
    </row>
    <row r="11" spans="1:15" x14ac:dyDescent="0.25">
      <c r="A11" t="s">
        <v>30</v>
      </c>
      <c r="B11">
        <v>5.3270208649337292E-2</v>
      </c>
      <c r="C11">
        <v>41911.108989635482</v>
      </c>
      <c r="D11">
        <v>55337.643680734793</v>
      </c>
    </row>
    <row r="12" spans="1:15" x14ac:dyDescent="0.25">
      <c r="A12" t="s">
        <v>31</v>
      </c>
      <c r="B12">
        <v>228995.83853934522</v>
      </c>
      <c r="C12">
        <v>205061.65690334476</v>
      </c>
      <c r="D12">
        <v>205630.09915931124</v>
      </c>
    </row>
    <row r="13" spans="1:15" x14ac:dyDescent="0.25">
      <c r="A13" t="s">
        <v>32</v>
      </c>
      <c r="B13">
        <v>3.8539345230674371E-2</v>
      </c>
      <c r="C13">
        <v>24308.656903344759</v>
      </c>
      <c r="D13">
        <v>23245.099159311241</v>
      </c>
    </row>
    <row r="14" spans="1:15" x14ac:dyDescent="0.25">
      <c r="A14" t="s">
        <v>33</v>
      </c>
      <c r="B14">
        <v>825805.00755008881</v>
      </c>
      <c r="C14">
        <v>784392.83892175835</v>
      </c>
      <c r="D14">
        <v>826892.31101838802</v>
      </c>
    </row>
    <row r="15" spans="1:15" x14ac:dyDescent="0.25">
      <c r="A15" t="s">
        <v>34</v>
      </c>
      <c r="B15">
        <v>1</v>
      </c>
      <c r="C15">
        <v>0.9155783140702719</v>
      </c>
      <c r="D15">
        <v>0.90496617057272599</v>
      </c>
    </row>
    <row r="16" spans="1:15" x14ac:dyDescent="0.25">
      <c r="A16" t="s">
        <v>12</v>
      </c>
      <c r="B16">
        <v>0</v>
      </c>
      <c r="C16">
        <v>8.4421685929728096E-2</v>
      </c>
      <c r="D16">
        <v>9.5033829427274008E-2</v>
      </c>
    </row>
    <row r="17" spans="1:4" x14ac:dyDescent="0.25">
      <c r="A17" t="s">
        <v>13</v>
      </c>
      <c r="B17">
        <v>0</v>
      </c>
      <c r="C17">
        <v>8.4421685929728096E-2</v>
      </c>
      <c r="D17">
        <v>1.0612143497545912E-2</v>
      </c>
    </row>
    <row r="18" spans="1:4" x14ac:dyDescent="0.25">
      <c r="A18" t="s">
        <v>35</v>
      </c>
      <c r="B18">
        <v>0</v>
      </c>
      <c r="C18">
        <v>66219.765892980504</v>
      </c>
      <c r="D18">
        <v>78582.742840045947</v>
      </c>
    </row>
    <row r="19" spans="1:4" x14ac:dyDescent="0.25">
      <c r="A19" t="s">
        <v>36</v>
      </c>
      <c r="B19">
        <v>0</v>
      </c>
      <c r="C19">
        <v>66219.765892980504</v>
      </c>
      <c r="D19">
        <v>144802.50873302645</v>
      </c>
    </row>
    <row r="20" spans="1:4" x14ac:dyDescent="0.25">
      <c r="A20" t="s">
        <v>37</v>
      </c>
      <c r="B20">
        <v>0</v>
      </c>
      <c r="C20">
        <v>66219.765892980504</v>
      </c>
      <c r="D20">
        <v>12362.976947065443</v>
      </c>
    </row>
    <row r="21" spans="1:4" x14ac:dyDescent="0.25">
      <c r="A21" t="s">
        <v>38</v>
      </c>
      <c r="B21">
        <v>0</v>
      </c>
      <c r="C21">
        <v>-41412.07681877655</v>
      </c>
      <c r="D21">
        <v>1087.3952778531238</v>
      </c>
    </row>
    <row r="25" spans="1:4" x14ac:dyDescent="0.25">
      <c r="A25" t="s">
        <v>39</v>
      </c>
    </row>
  </sheetData>
  <pageMargins left="0.7" right="0.7" top="0.75" bottom="0.75" header="0.3" footer="0.3"/>
  <customProperties>
    <customPr name="IsValidRollupSource" r:id="rId1"/>
    <customPr name="SourceFileName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560DB-3BF0-4160-B9BE-D5691F3320B2}">
  <dimension ref="A4:O25"/>
  <sheetViews>
    <sheetView workbookViewId="0"/>
  </sheetViews>
  <sheetFormatPr defaultRowHeight="15" x14ac:dyDescent="0.25"/>
  <cols>
    <col min="15" max="15" width="11" customWidth="1"/>
  </cols>
  <sheetData>
    <row r="4" spans="1:15" x14ac:dyDescent="0.25">
      <c r="A4" t="s">
        <v>0</v>
      </c>
      <c r="B4" t="s">
        <v>16</v>
      </c>
      <c r="C4" t="s">
        <v>17</v>
      </c>
      <c r="D4" t="s">
        <v>18</v>
      </c>
      <c r="E4" t="s">
        <v>1</v>
      </c>
      <c r="F4" t="s">
        <v>2</v>
      </c>
      <c r="G4" t="s">
        <v>3</v>
      </c>
      <c r="H4" t="s">
        <v>4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19</v>
      </c>
    </row>
    <row r="5" spans="1:15" x14ac:dyDescent="0.25">
      <c r="A5" t="s">
        <v>26</v>
      </c>
      <c r="B5">
        <v>1634357.9706402963</v>
      </c>
      <c r="C5">
        <v>1265861.3034387541</v>
      </c>
      <c r="D5">
        <v>1050127.5097183201</v>
      </c>
    </row>
    <row r="6" spans="1:15" x14ac:dyDescent="0.25">
      <c r="A6" t="s">
        <v>40</v>
      </c>
      <c r="B6">
        <v>960346.2</v>
      </c>
      <c r="C6">
        <v>758810.6</v>
      </c>
      <c r="D6">
        <v>643298.80000000005</v>
      </c>
    </row>
    <row r="7" spans="1:15" x14ac:dyDescent="0.25">
      <c r="A7" t="s">
        <v>7</v>
      </c>
      <c r="B7">
        <v>2594704.1706402958</v>
      </c>
      <c r="C7">
        <v>2024671.9034387544</v>
      </c>
      <c r="D7">
        <v>1693426.3097183199</v>
      </c>
    </row>
    <row r="8" spans="1:15" x14ac:dyDescent="0.25">
      <c r="A8" t="s">
        <v>0</v>
      </c>
    </row>
    <row r="9" spans="1:15" x14ac:dyDescent="0.25">
      <c r="A9" t="s">
        <v>28</v>
      </c>
    </row>
    <row r="10" spans="1:15" x14ac:dyDescent="0.25">
      <c r="A10" t="s">
        <v>29</v>
      </c>
      <c r="B10">
        <v>1634357.9517394546</v>
      </c>
      <c r="C10">
        <v>1304164.0065470017</v>
      </c>
      <c r="D10">
        <v>1153191.3190062193</v>
      </c>
    </row>
    <row r="11" spans="1:15" x14ac:dyDescent="0.25">
      <c r="A11" t="s">
        <v>30</v>
      </c>
      <c r="B11">
        <v>-1.8900841707363725E-2</v>
      </c>
      <c r="C11">
        <v>38302.703108247602</v>
      </c>
      <c r="D11">
        <v>103063.80928789917</v>
      </c>
    </row>
    <row r="12" spans="1:15" x14ac:dyDescent="0.25">
      <c r="A12" t="s">
        <v>41</v>
      </c>
      <c r="B12">
        <v>960346.22711887234</v>
      </c>
      <c r="C12">
        <v>797194.02992500598</v>
      </c>
      <c r="D12">
        <v>714012.5261813103</v>
      </c>
    </row>
    <row r="13" spans="1:15" x14ac:dyDescent="0.25">
      <c r="A13" t="s">
        <v>42</v>
      </c>
      <c r="B13">
        <v>2.7118872385472059E-2</v>
      </c>
      <c r="C13">
        <v>38383.429925005999</v>
      </c>
      <c r="D13">
        <v>70713.726181310252</v>
      </c>
    </row>
    <row r="14" spans="1:15" x14ac:dyDescent="0.25">
      <c r="A14" t="s">
        <v>33</v>
      </c>
      <c r="B14">
        <v>2594704.1788583272</v>
      </c>
      <c r="C14">
        <v>2101358.0364720072</v>
      </c>
      <c r="D14">
        <v>1867203.8451875297</v>
      </c>
    </row>
    <row r="15" spans="1:15" x14ac:dyDescent="0.25">
      <c r="A15" t="s">
        <v>34</v>
      </c>
      <c r="B15">
        <v>1</v>
      </c>
      <c r="C15">
        <v>0.96350639362628465</v>
      </c>
      <c r="D15">
        <v>0.90693167437658284</v>
      </c>
    </row>
    <row r="16" spans="1:15" x14ac:dyDescent="0.25">
      <c r="A16" t="s">
        <v>12</v>
      </c>
      <c r="B16">
        <v>0</v>
      </c>
      <c r="C16">
        <v>3.6493606373715348E-2</v>
      </c>
      <c r="D16">
        <v>9.3068325623417159E-2</v>
      </c>
    </row>
    <row r="17" spans="1:4" x14ac:dyDescent="0.25">
      <c r="A17" t="s">
        <v>13</v>
      </c>
      <c r="B17">
        <v>0</v>
      </c>
      <c r="C17">
        <v>3.6493606373715348E-2</v>
      </c>
      <c r="D17">
        <v>5.657471924970181E-2</v>
      </c>
    </row>
    <row r="18" spans="1:4" x14ac:dyDescent="0.25">
      <c r="A18" t="s">
        <v>35</v>
      </c>
      <c r="B18">
        <v>0</v>
      </c>
      <c r="C18">
        <v>76686.133033252787</v>
      </c>
      <c r="D18">
        <v>173777.53546920978</v>
      </c>
    </row>
    <row r="19" spans="1:4" x14ac:dyDescent="0.25">
      <c r="A19" t="s">
        <v>36</v>
      </c>
      <c r="B19">
        <v>0</v>
      </c>
      <c r="C19">
        <v>76686.133033252787</v>
      </c>
      <c r="D19">
        <v>250463.66850246256</v>
      </c>
    </row>
    <row r="20" spans="1:4" x14ac:dyDescent="0.25">
      <c r="A20" t="s">
        <v>37</v>
      </c>
      <c r="B20">
        <v>0</v>
      </c>
      <c r="C20">
        <v>76686.133033252787</v>
      </c>
      <c r="D20">
        <v>97091.402435956988</v>
      </c>
    </row>
    <row r="21" spans="1:4" x14ac:dyDescent="0.25">
      <c r="A21" t="s">
        <v>38</v>
      </c>
      <c r="B21">
        <v>0</v>
      </c>
      <c r="C21">
        <v>-493346.13416828867</v>
      </c>
      <c r="D21">
        <v>-727500.32545276615</v>
      </c>
    </row>
    <row r="25" spans="1:4" x14ac:dyDescent="0.25">
      <c r="A25" t="s">
        <v>39</v>
      </c>
    </row>
  </sheetData>
  <pageMargins left="0.7" right="0.7" top="0.75" bottom="0.75" header="0.3" footer="0.3"/>
  <customProperties>
    <customPr name="IsValidRollupSource" r:id="rId1"/>
    <customPr name="SourceFileName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4FC7-7A43-41F7-A170-448A97E53020}">
  <dimension ref="A1:E51"/>
  <sheetViews>
    <sheetView workbookViewId="0"/>
  </sheetViews>
  <sheetFormatPr defaultRowHeight="15" x14ac:dyDescent="0.25"/>
  <cols>
    <col min="1" max="1" width="54.85546875" bestFit="1" customWidth="1"/>
    <col min="2" max="4" width="9.140625" bestFit="1" customWidth="1"/>
  </cols>
  <sheetData>
    <row r="1" spans="1:5" ht="36" x14ac:dyDescent="0.55000000000000004">
      <c r="A1" s="1" t="s">
        <v>43</v>
      </c>
      <c r="B1" s="1"/>
      <c r="C1" s="1"/>
      <c r="D1" s="1"/>
      <c r="E1" s="1"/>
    </row>
    <row r="2" spans="1:5" x14ac:dyDescent="0.25">
      <c r="A2" s="2"/>
      <c r="B2" s="3">
        <v>2007</v>
      </c>
      <c r="C2" s="3">
        <v>2008</v>
      </c>
      <c r="D2" s="3">
        <v>2009</v>
      </c>
    </row>
    <row r="3" spans="1:5" x14ac:dyDescent="0.25">
      <c r="A3" s="4" t="s">
        <v>44</v>
      </c>
      <c r="B3" s="4"/>
      <c r="C3" s="4"/>
      <c r="D3" s="4"/>
    </row>
    <row r="4" spans="1:5" s="5" customFormat="1" x14ac:dyDescent="0.25">
      <c r="A4" s="5" t="str">
        <f>Hastings!$A$5</f>
        <v>Purchased electricity (MMBTU)</v>
      </c>
      <c r="B4" s="5">
        <f>Hastings!$B$5</f>
        <v>4052.1608870819996</v>
      </c>
      <c r="C4" s="5">
        <f>Hastings!$C$5</f>
        <v>4306.4746546260003</v>
      </c>
      <c r="D4" s="5">
        <f>Hastings!$D$5</f>
        <v>4306.4746546260003</v>
      </c>
    </row>
    <row r="5" spans="1:5" s="5" customFormat="1" x14ac:dyDescent="0.25">
      <c r="A5" s="5" t="str">
        <f>Hastings!$A$6</f>
        <v>Natural Gas (MMBtu)</v>
      </c>
      <c r="B5" s="5">
        <f>Hastings!$B$6</f>
        <v>2629656</v>
      </c>
      <c r="C5" s="5">
        <f>Hastings!$C$6</f>
        <v>2629128</v>
      </c>
      <c r="D5" s="5">
        <f>Hastings!$D$6</f>
        <v>2478939</v>
      </c>
    </row>
    <row r="6" spans="1:5" s="5" customFormat="1" x14ac:dyDescent="0.25">
      <c r="A6" s="5" t="s">
        <v>45</v>
      </c>
      <c r="B6" s="5">
        <f>Hastings!B7</f>
        <v>2633708.1608870816</v>
      </c>
      <c r="C6" s="5">
        <f>Hastings!C7</f>
        <v>2633434.4746546261</v>
      </c>
      <c r="D6" s="5">
        <f>Hastings!D7</f>
        <v>2483245.4746546261</v>
      </c>
    </row>
    <row r="7" spans="1:5" s="5" customFormat="1" x14ac:dyDescent="0.25">
      <c r="A7" s="5" t="s">
        <v>46</v>
      </c>
      <c r="B7" s="5">
        <f>Hastings!B7</f>
        <v>2633708.1608870816</v>
      </c>
      <c r="C7" s="5">
        <f>Hastings!C7</f>
        <v>2633434.4746546261</v>
      </c>
      <c r="D7" s="5">
        <f>Hastings!D7</f>
        <v>2483245.4746546261</v>
      </c>
    </row>
    <row r="8" spans="1:5" s="6" customFormat="1" x14ac:dyDescent="0.25">
      <c r="A8" s="6" t="s">
        <v>47</v>
      </c>
      <c r="B8" s="6">
        <f>Hastings!B13</f>
        <v>0</v>
      </c>
      <c r="C8" s="6">
        <f>Hastings!C13</f>
        <v>7.7498906507653217E-2</v>
      </c>
      <c r="D8" s="6">
        <f>Hastings!D13</f>
        <v>3.2849543085414198E-2</v>
      </c>
    </row>
    <row r="9" spans="1:5" s="6" customFormat="1" x14ac:dyDescent="0.25">
      <c r="A9" s="6" t="s">
        <v>48</v>
      </c>
      <c r="B9" s="6">
        <f>Hastings!B12</f>
        <v>0</v>
      </c>
      <c r="C9" s="6">
        <f>Hastings!C12</f>
        <v>7.7498906507653217E-2</v>
      </c>
      <c r="D9" s="6">
        <f>Hastings!D12</f>
        <v>0.11034844959306742</v>
      </c>
    </row>
    <row r="10" spans="1:5" s="5" customFormat="1" x14ac:dyDescent="0.25">
      <c r="A10" s="5" t="s">
        <v>15</v>
      </c>
      <c r="B10" s="5">
        <f>Hastings!B5</f>
        <v>4052.1608870819996</v>
      </c>
      <c r="C10" s="5">
        <f>Hastings!C5</f>
        <v>4306.4746546260003</v>
      </c>
      <c r="D10" s="5">
        <f>Hastings!D5</f>
        <v>4306.4746546260003</v>
      </c>
    </row>
    <row r="11" spans="1:5" s="5" customFormat="1" x14ac:dyDescent="0.25">
      <c r="A11" s="5" t="s">
        <v>49</v>
      </c>
      <c r="B11" s="5">
        <f>Hastings!B14</f>
        <v>0</v>
      </c>
      <c r="C11" s="5">
        <f>Hastings!C14</f>
        <v>273.68623245554045</v>
      </c>
      <c r="D11" s="5">
        <f>Hastings!D14</f>
        <v>150462.68623245554</v>
      </c>
    </row>
    <row r="12" spans="1:5" x14ac:dyDescent="0.25">
      <c r="A12" s="4" t="s">
        <v>50</v>
      </c>
      <c r="B12" s="4"/>
      <c r="C12" s="4"/>
      <c r="D12" s="4"/>
    </row>
    <row r="13" spans="1:5" s="5" customFormat="1" x14ac:dyDescent="0.25">
      <c r="A13" s="5" t="str">
        <f>Mclean!$A$5</f>
        <v>Actual Electricity (MMBTU)</v>
      </c>
      <c r="B13" s="5">
        <f>Mclean!$B$5</f>
        <v>596809.11574053485</v>
      </c>
      <c r="C13" s="5">
        <f>Mclean!$C$5</f>
        <v>537420.07302877796</v>
      </c>
      <c r="D13" s="5">
        <f>Mclean!$D$5</f>
        <v>565924.56817834207</v>
      </c>
    </row>
    <row r="14" spans="1:5" s="5" customFormat="1" x14ac:dyDescent="0.25">
      <c r="A14" s="5" t="str">
        <f>Mclean!$A$6</f>
        <v>Actual Natural Gas (MMBTU)</v>
      </c>
      <c r="B14" s="5">
        <f>Mclean!$B$6</f>
        <v>228995.8</v>
      </c>
      <c r="C14" s="5">
        <f>Mclean!$C$6</f>
        <v>180753</v>
      </c>
      <c r="D14" s="5">
        <f>Mclean!$D$6</f>
        <v>182385</v>
      </c>
    </row>
    <row r="15" spans="1:5" s="5" customFormat="1" x14ac:dyDescent="0.25">
      <c r="A15" s="5" t="s">
        <v>45</v>
      </c>
      <c r="B15" s="5">
        <f>Mclean!B7</f>
        <v>825804.9157405349</v>
      </c>
      <c r="C15" s="5">
        <f>Mclean!C7</f>
        <v>718173.07302877784</v>
      </c>
      <c r="D15" s="5">
        <f>Mclean!D7</f>
        <v>748309.56817834207</v>
      </c>
    </row>
    <row r="16" spans="1:5" s="5" customFormat="1" x14ac:dyDescent="0.25">
      <c r="A16" s="5" t="s">
        <v>46</v>
      </c>
      <c r="B16" s="5">
        <f>Mclean!B14</f>
        <v>825805.00755008881</v>
      </c>
      <c r="C16" s="5">
        <f>Mclean!C14</f>
        <v>784392.83892175835</v>
      </c>
      <c r="D16" s="5">
        <f>Mclean!D14</f>
        <v>826892.31101838802</v>
      </c>
    </row>
    <row r="17" spans="1:4" s="6" customFormat="1" x14ac:dyDescent="0.25">
      <c r="A17" s="6" t="s">
        <v>47</v>
      </c>
      <c r="B17" s="6">
        <f>Mclean!B17</f>
        <v>0</v>
      </c>
      <c r="C17" s="6">
        <f>Mclean!C17</f>
        <v>8.4421685929728096E-2</v>
      </c>
      <c r="D17" s="6">
        <f>Mclean!D17</f>
        <v>1.0612143497545912E-2</v>
      </c>
    </row>
    <row r="18" spans="1:4" s="6" customFormat="1" x14ac:dyDescent="0.25">
      <c r="A18" s="6" t="s">
        <v>48</v>
      </c>
      <c r="B18" s="6">
        <f>Mclean!B16</f>
        <v>0</v>
      </c>
      <c r="C18" s="6">
        <f>Mclean!C16</f>
        <v>8.4421685929728096E-2</v>
      </c>
      <c r="D18" s="6">
        <f>Mclean!D16</f>
        <v>9.5033829427274008E-2</v>
      </c>
    </row>
    <row r="19" spans="1:4" s="5" customFormat="1" x14ac:dyDescent="0.25">
      <c r="A19" s="5" t="s">
        <v>15</v>
      </c>
      <c r="B19" s="5">
        <f>Mclean!B20</f>
        <v>0</v>
      </c>
      <c r="C19" s="5">
        <f>Mclean!C20</f>
        <v>66219.765892980504</v>
      </c>
      <c r="D19" s="5">
        <f>Mclean!D20</f>
        <v>12362.976947065443</v>
      </c>
    </row>
    <row r="20" spans="1:4" s="5" customFormat="1" x14ac:dyDescent="0.25">
      <c r="A20" s="5" t="s">
        <v>49</v>
      </c>
      <c r="B20" s="5">
        <f>Mclean!B18</f>
        <v>0</v>
      </c>
      <c r="C20" s="5">
        <f>Mclean!C18</f>
        <v>66219.765892980504</v>
      </c>
      <c r="D20" s="5">
        <f>Mclean!D18</f>
        <v>78582.742840045947</v>
      </c>
    </row>
    <row r="21" spans="1:4" x14ac:dyDescent="0.25">
      <c r="A21" s="4" t="s">
        <v>51</v>
      </c>
      <c r="B21" s="4"/>
      <c r="C21" s="4"/>
      <c r="D21" s="4"/>
    </row>
    <row r="22" spans="1:4" s="5" customFormat="1" x14ac:dyDescent="0.25">
      <c r="A22" s="5" t="str">
        <f>Minneapolis!$A$5</f>
        <v>Actual Electricity (MMBTU)</v>
      </c>
      <c r="B22" s="5">
        <f>Minneapolis!$B$5</f>
        <v>596809.11574053485</v>
      </c>
      <c r="C22" s="5">
        <f>Minneapolis!$C$5</f>
        <v>537420.07302877796</v>
      </c>
      <c r="D22" s="5">
        <f>Minneapolis!$D$5</f>
        <v>565924.56817834207</v>
      </c>
    </row>
    <row r="23" spans="1:4" s="5" customFormat="1" x14ac:dyDescent="0.25">
      <c r="A23" s="5" t="str">
        <f>Minneapolis!$A$6</f>
        <v>Actual Natural Gas (MMBTU)</v>
      </c>
      <c r="B23" s="5">
        <f>Minneapolis!$B$6</f>
        <v>228995.8</v>
      </c>
      <c r="C23" s="5">
        <f>Minneapolis!$C$6</f>
        <v>180753</v>
      </c>
      <c r="D23" s="5">
        <f>Minneapolis!$D$6</f>
        <v>182385</v>
      </c>
    </row>
    <row r="24" spans="1:4" s="5" customFormat="1" x14ac:dyDescent="0.25">
      <c r="A24" s="5" t="s">
        <v>45</v>
      </c>
      <c r="B24" s="5">
        <f>Minneapolis!B7</f>
        <v>825804.9157405349</v>
      </c>
      <c r="C24" s="5">
        <f>Minneapolis!C7</f>
        <v>718173.07302877784</v>
      </c>
      <c r="D24" s="5">
        <f>Minneapolis!D7</f>
        <v>748309.56817834207</v>
      </c>
    </row>
    <row r="25" spans="1:4" s="5" customFormat="1" x14ac:dyDescent="0.25">
      <c r="A25" s="5" t="s">
        <v>46</v>
      </c>
      <c r="B25" s="5">
        <f>Minneapolis!B14</f>
        <v>825805.00755008881</v>
      </c>
      <c r="C25" s="5">
        <f>Minneapolis!C14</f>
        <v>784392.83892175835</v>
      </c>
      <c r="D25" s="5">
        <f>Minneapolis!D14</f>
        <v>826892.31101838802</v>
      </c>
    </row>
    <row r="26" spans="1:4" s="6" customFormat="1" x14ac:dyDescent="0.25">
      <c r="A26" s="6" t="s">
        <v>47</v>
      </c>
      <c r="B26" s="6">
        <f>Minneapolis!B17</f>
        <v>0</v>
      </c>
      <c r="C26" s="6">
        <f>Minneapolis!C17</f>
        <v>8.4421685929728096E-2</v>
      </c>
      <c r="D26" s="6">
        <f>Minneapolis!D17</f>
        <v>1.0612143497545912E-2</v>
      </c>
    </row>
    <row r="27" spans="1:4" s="6" customFormat="1" x14ac:dyDescent="0.25">
      <c r="A27" s="6" t="s">
        <v>48</v>
      </c>
      <c r="B27" s="6">
        <f>Minneapolis!B16</f>
        <v>0</v>
      </c>
      <c r="C27" s="6">
        <f>Minneapolis!C16</f>
        <v>8.4421685929728096E-2</v>
      </c>
      <c r="D27" s="6">
        <f>Minneapolis!D16</f>
        <v>9.5033829427274008E-2</v>
      </c>
    </row>
    <row r="28" spans="1:4" s="5" customFormat="1" x14ac:dyDescent="0.25">
      <c r="A28" s="5" t="s">
        <v>15</v>
      </c>
      <c r="B28" s="5">
        <f>Minneapolis!B20</f>
        <v>0</v>
      </c>
      <c r="C28" s="5">
        <f>Minneapolis!C20</f>
        <v>66219.765892980504</v>
      </c>
      <c r="D28" s="5">
        <f>Minneapolis!D20</f>
        <v>12362.976947065443</v>
      </c>
    </row>
    <row r="29" spans="1:4" s="5" customFormat="1" x14ac:dyDescent="0.25">
      <c r="A29" s="5" t="s">
        <v>49</v>
      </c>
      <c r="B29" s="5">
        <f>Minneapolis!B18</f>
        <v>0</v>
      </c>
      <c r="C29" s="5">
        <f>Minneapolis!C18</f>
        <v>66219.765892980504</v>
      </c>
      <c r="D29" s="5">
        <f>Minneapolis!D18</f>
        <v>78582.742840045947</v>
      </c>
    </row>
    <row r="30" spans="1:4" x14ac:dyDescent="0.25">
      <c r="A30" s="4" t="s">
        <v>52</v>
      </c>
      <c r="B30" s="4"/>
      <c r="C30" s="4"/>
      <c r="D30" s="4"/>
    </row>
    <row r="31" spans="1:4" s="5" customFormat="1" x14ac:dyDescent="0.25">
      <c r="A31" s="5" t="str">
        <f>Rochester!$A$5</f>
        <v>Actual Electricity (MMBTU)</v>
      </c>
      <c r="B31" s="5">
        <f>Rochester!$B$5</f>
        <v>1634357.9706402963</v>
      </c>
      <c r="C31" s="5">
        <f>Rochester!$C$5</f>
        <v>1265861.3034387541</v>
      </c>
      <c r="D31" s="5">
        <f>Rochester!$D$5</f>
        <v>1050127.5097183201</v>
      </c>
    </row>
    <row r="32" spans="1:4" s="5" customFormat="1" x14ac:dyDescent="0.25">
      <c r="A32" s="5" t="str">
        <f>Rochester!$A$6</f>
        <v>Actual Natural gas (MMBTU)</v>
      </c>
      <c r="B32" s="5">
        <f>Rochester!$B$6</f>
        <v>960346.2</v>
      </c>
      <c r="C32" s="5">
        <f>Rochester!$C$6</f>
        <v>758810.6</v>
      </c>
      <c r="D32" s="5">
        <f>Rochester!$D$6</f>
        <v>643298.80000000005</v>
      </c>
    </row>
    <row r="33" spans="1:4" s="5" customFormat="1" x14ac:dyDescent="0.25">
      <c r="A33" s="5" t="s">
        <v>45</v>
      </c>
      <c r="B33" s="5">
        <f>Rochester!B7</f>
        <v>2594704.1706402958</v>
      </c>
      <c r="C33" s="5">
        <f>Rochester!C7</f>
        <v>2024671.9034387544</v>
      </c>
      <c r="D33" s="5">
        <f>Rochester!D7</f>
        <v>1693426.3097183199</v>
      </c>
    </row>
    <row r="34" spans="1:4" s="5" customFormat="1" x14ac:dyDescent="0.25">
      <c r="A34" s="5" t="s">
        <v>46</v>
      </c>
      <c r="B34" s="5">
        <f>Rochester!B14</f>
        <v>2594704.1788583272</v>
      </c>
      <c r="C34" s="5">
        <f>Rochester!C14</f>
        <v>2101358.0364720072</v>
      </c>
      <c r="D34" s="5">
        <f>Rochester!D14</f>
        <v>1867203.8451875297</v>
      </c>
    </row>
    <row r="35" spans="1:4" s="6" customFormat="1" x14ac:dyDescent="0.25">
      <c r="A35" s="6" t="s">
        <v>47</v>
      </c>
      <c r="B35" s="6">
        <f>Rochester!B17</f>
        <v>0</v>
      </c>
      <c r="C35" s="6">
        <f>Rochester!C17</f>
        <v>3.6493606373715348E-2</v>
      </c>
      <c r="D35" s="6">
        <f>Rochester!D17</f>
        <v>5.657471924970181E-2</v>
      </c>
    </row>
    <row r="36" spans="1:4" s="6" customFormat="1" x14ac:dyDescent="0.25">
      <c r="A36" s="6" t="s">
        <v>48</v>
      </c>
      <c r="B36" s="6">
        <f>Rochester!B16</f>
        <v>0</v>
      </c>
      <c r="C36" s="6">
        <f>Rochester!C16</f>
        <v>3.6493606373715348E-2</v>
      </c>
      <c r="D36" s="6">
        <f>Rochester!D16</f>
        <v>9.3068325623417159E-2</v>
      </c>
    </row>
    <row r="37" spans="1:4" s="5" customFormat="1" x14ac:dyDescent="0.25">
      <c r="A37" s="5" t="s">
        <v>15</v>
      </c>
      <c r="B37" s="5">
        <f>Rochester!B20</f>
        <v>0</v>
      </c>
      <c r="C37" s="5">
        <f>Rochester!C20</f>
        <v>76686.133033252787</v>
      </c>
      <c r="D37" s="5">
        <f>Rochester!D20</f>
        <v>97091.402435956988</v>
      </c>
    </row>
    <row r="38" spans="1:4" s="5" customFormat="1" x14ac:dyDescent="0.25">
      <c r="A38" s="5" t="s">
        <v>49</v>
      </c>
      <c r="B38" s="5">
        <f>Rochester!B18</f>
        <v>0</v>
      </c>
      <c r="C38" s="5">
        <f>Rochester!C18</f>
        <v>76686.133033252787</v>
      </c>
      <c r="D38" s="5">
        <f>Rochester!D18</f>
        <v>173777.53546920978</v>
      </c>
    </row>
    <row r="39" spans="1:4" x14ac:dyDescent="0.25">
      <c r="A39" s="7" t="s">
        <v>53</v>
      </c>
      <c r="B39" s="7"/>
      <c r="C39" s="7"/>
      <c r="D39" s="7"/>
    </row>
    <row r="40" spans="1:4" s="8" customFormat="1" x14ac:dyDescent="0.25">
      <c r="A40" s="8" t="s">
        <v>5</v>
      </c>
      <c r="B40" s="8">
        <f t="array" ref="B40">SUM(IF(EXACT(A1:A39,$A$40),B1:B39))</f>
        <v>4052.1608870819996</v>
      </c>
      <c r="C40" s="8">
        <f t="array" ref="C40">SUM(IF(EXACT(A1:A39,$A$40),C1:C39))</f>
        <v>4306.4746546260003</v>
      </c>
      <c r="D40" s="8">
        <f t="array" ref="D40">SUM(IF(EXACT(A1:A39,$A$40),D1:D39))</f>
        <v>4306.4746546260003</v>
      </c>
    </row>
    <row r="41" spans="1:4" s="8" customFormat="1" x14ac:dyDescent="0.25">
      <c r="A41" s="8" t="s">
        <v>6</v>
      </c>
      <c r="B41" s="8">
        <f t="array" ref="B41">SUM(IF(EXACT(A1:A39,$A$41),B1:B39))</f>
        <v>2629656</v>
      </c>
      <c r="C41" s="8">
        <f t="array" ref="C41">SUM(IF(EXACT(A1:A39,$A$41),C1:C39))</f>
        <v>2629128</v>
      </c>
      <c r="D41" s="8">
        <f t="array" ref="D41">SUM(IF(EXACT(A1:A39,$A$41),D1:D39))</f>
        <v>2478939</v>
      </c>
    </row>
    <row r="42" spans="1:4" s="8" customFormat="1" x14ac:dyDescent="0.25">
      <c r="A42" s="8" t="s">
        <v>26</v>
      </c>
      <c r="B42" s="8">
        <f t="array" ref="B42">SUM(IF(EXACT(A1:A39,$A$42),B1:B39))</f>
        <v>2827976.2021213658</v>
      </c>
      <c r="C42" s="8">
        <f t="array" ref="C42">SUM(IF(EXACT(A1:A39,$A$42),C1:C39))</f>
        <v>2340701.4494963102</v>
      </c>
      <c r="D42" s="8">
        <f t="array" ref="D42">SUM(IF(EXACT(A1:A39,$A$42),D1:D39))</f>
        <v>2181976.6460750042</v>
      </c>
    </row>
    <row r="43" spans="1:4" s="8" customFormat="1" x14ac:dyDescent="0.25">
      <c r="A43" s="8" t="s">
        <v>27</v>
      </c>
      <c r="B43" s="8">
        <f t="array" ref="B43">SUM(IF(EXACT(A1:A39,$A$43),B1:B39))</f>
        <v>457991.6</v>
      </c>
      <c r="C43" s="8">
        <f t="array" ref="C43">SUM(IF(EXACT(A1:A39,$A$43),C1:C39))</f>
        <v>361506</v>
      </c>
      <c r="D43" s="8">
        <f t="array" ref="D43">SUM(IF(EXACT(A1:A39,$A$43),D1:D39))</f>
        <v>364770</v>
      </c>
    </row>
    <row r="44" spans="1:4" s="8" customFormat="1" x14ac:dyDescent="0.25">
      <c r="A44" s="8" t="s">
        <v>40</v>
      </c>
      <c r="B44" s="8">
        <f t="array" ref="B44">SUM(IF(EXACT(A1:A39,$A$44),B1:B39))</f>
        <v>960346.2</v>
      </c>
      <c r="C44" s="8">
        <f t="array" ref="C44">SUM(IF(EXACT(A1:A39,$A$44),C1:C39))</f>
        <v>758810.6</v>
      </c>
      <c r="D44" s="8">
        <f t="array" ref="D44">SUM(IF(EXACT(A1:A39,$A$44),D1:D39))</f>
        <v>643298.80000000005</v>
      </c>
    </row>
    <row r="45" spans="1:4" s="8" customFormat="1" x14ac:dyDescent="0.25">
      <c r="A45" s="8" t="s">
        <v>45</v>
      </c>
      <c r="B45" s="8">
        <f ca="1">SUM(INDIRECT(ADDRESS(6,COLUMN())),INDIRECT(ADDRESS(15,COLUMN())),INDIRECT(ADDRESS(24,COLUMN())),INDIRECT(ADDRESS(33,COLUMN())))</f>
        <v>6880022.1630084477</v>
      </c>
      <c r="C45" s="8">
        <f ca="1">SUM(INDIRECT(ADDRESS(6,COLUMN())),INDIRECT(ADDRESS(15,COLUMN())),INDIRECT(ADDRESS(24,COLUMN())),INDIRECT(ADDRESS(33,COLUMN())))</f>
        <v>6094452.5241509359</v>
      </c>
      <c r="D45" s="8">
        <f ca="1">SUM(INDIRECT(ADDRESS(6,COLUMN())),INDIRECT(ADDRESS(15,COLUMN())),INDIRECT(ADDRESS(24,COLUMN())),INDIRECT(ADDRESS(33,COLUMN())))</f>
        <v>5673290.9207296306</v>
      </c>
    </row>
    <row r="46" spans="1:4" s="8" customFormat="1" x14ac:dyDescent="0.25">
      <c r="A46" s="8" t="s">
        <v>54</v>
      </c>
      <c r="B46" s="8">
        <f ca="1">OFFSET(INDIRECT(ADDRESS(ROW(),COLUMN())),5,0,1,1) + INDIRECT((ADDRESS(ROW()-1,COLUMN()))) - INDIRECT((ADDRESS(ROW()-1,2)))</f>
        <v>0</v>
      </c>
      <c r="C46" s="8">
        <f ca="1">OFFSET(INDIRECT(ADDRESS(ROW(),COLUMN())),5,0,1,1) + INDIRECT((ADDRESS(ROW()-1,COLUMN()))) - INDIRECT((ADDRESS(ROW()-1,2)))</f>
        <v>-576170.28780584224</v>
      </c>
      <c r="D46" s="8">
        <f ca="1">OFFSET(INDIRECT(ADDRESS(ROW(),COLUMN())),5,0,1,1) + INDIRECT((ADDRESS(ROW()-1,COLUMN()))) - INDIRECT((ADDRESS(ROW()-1,2)))</f>
        <v>-725325.53489706013</v>
      </c>
    </row>
    <row r="47" spans="1:4" s="8" customFormat="1" x14ac:dyDescent="0.25">
      <c r="A47" s="8" t="s">
        <v>55</v>
      </c>
      <c r="B47" s="8">
        <f ca="1">OFFSET(INDIRECT(ADDRESS(ROW(),COLUMN())),-1,0,1,1)+OFFSET(INDIRECT(ADDRESS(ROW(),2)),-2,0,1,1)</f>
        <v>6880022.1630084477</v>
      </c>
      <c r="C47" s="8">
        <f ca="1">OFFSET(INDIRECT(ADDRESS(ROW(),COLUMN())),-1,0,1,1)+OFFSET(INDIRECT(ADDRESS(ROW(),2)),-2,0,1,1)</f>
        <v>6303851.8752026055</v>
      </c>
      <c r="D47" s="8">
        <f ca="1">OFFSET(INDIRECT(ADDRESS(ROW(),COLUMN())),-1,0,1,1)+OFFSET(INDIRECT(ADDRESS(ROW(),2)),-2,0,1,1)</f>
        <v>6154696.6281113876</v>
      </c>
    </row>
    <row r="48" spans="1:4" s="9" customFormat="1" x14ac:dyDescent="0.25">
      <c r="A48" s="9" t="s">
        <v>47</v>
      </c>
      <c r="B48" s="9">
        <f ca="1">IF(ISERROR(OFFSET(INDIRECT(ADDRESS(ROW(), COLUMN())),1,0,1,1) - OFFSET(INDIRECT(ADDRESS(ROW(), COLUMN())),1,-1,1,1)),0,OFFSET(INDIRECT(ADDRESS(ROW(), COLUMN())),1,0,1,1) - OFFSET(INDIRECT(ADDRESS(ROW(), COLUMN())),1,-1,1,1))</f>
        <v>0</v>
      </c>
      <c r="C48" s="9">
        <f ca="1">IF(ISERROR(OFFSET(INDIRECT(ADDRESS(ROW(), COLUMN())),1,0,1,1) - OFFSET(INDIRECT(ADDRESS(ROW(), COLUMN())),1,-1,1,1)),0,OFFSET(INDIRECT(ADDRESS(ROW(), COLUMN())),1,0,1,1) - OFFSET(INDIRECT(ADDRESS(ROW(), COLUMN())),1,-1,1,1))</f>
        <v>6.3696205456811705E-2</v>
      </c>
      <c r="D48" s="9">
        <f ca="1">IF(ISERROR(OFFSET(INDIRECT(ADDRESS(ROW(), COLUMN())),1,0,1,1) - OFFSET(INDIRECT(ADDRESS(ROW(), COLUMN())),1,-1,1,1)),0,OFFSET(INDIRECT(ADDRESS(ROW(), COLUMN())),1,0,1,1) - OFFSET(INDIRECT(ADDRESS(ROW(), COLUMN())),1,-1,1,1))</f>
        <v>3.645887755960088E-2</v>
      </c>
    </row>
    <row r="49" spans="1:4" s="9" customFormat="1" x14ac:dyDescent="0.25">
      <c r="A49" s="9" t="s">
        <v>48</v>
      </c>
      <c r="B49" s="9">
        <f ca="1">(($B$7*(INDIRECT(ADDRESS(9,COLUMN()))))+($B$16*(INDIRECT(ADDRESS(18,COLUMN()))))+($B$25*(INDIRECT(ADDRESS(27,COLUMN()))))+($B$34*(INDIRECT(ADDRESS(36,COLUMN())))))/($B$7+$B$16+$B$25+$B$34)</f>
        <v>0</v>
      </c>
      <c r="C49" s="9">
        <f ca="1">(($B$7*(INDIRECT(ADDRESS(9,COLUMN()))))+($B$16*(INDIRECT(ADDRESS(18,COLUMN()))))+($B$25*(INDIRECT(ADDRESS(27,COLUMN()))))+($B$34*(INDIRECT(ADDRESS(36,COLUMN())))))/($B$7+$B$16+$B$25+$B$34)</f>
        <v>6.3696205456811705E-2</v>
      </c>
      <c r="D49" s="9">
        <f ca="1">(($B$7*(INDIRECT(ADDRESS(9,COLUMN()))))+($B$16*(INDIRECT(ADDRESS(18,COLUMN()))))+($B$25*(INDIRECT(ADDRESS(27,COLUMN()))))+($B$34*(INDIRECT(ADDRESS(36,COLUMN())))))/($B$7+$B$16+$B$25+$B$34)</f>
        <v>0.10015508301641259</v>
      </c>
    </row>
    <row r="50" spans="1:4" s="8" customFormat="1" x14ac:dyDescent="0.25">
      <c r="A50" s="8" t="s">
        <v>15</v>
      </c>
      <c r="B50" s="8">
        <f ca="1">IF(ISERROR(OFFSET(INDIRECT(ADDRESS(ROW(), COLUMN())),1,0,1,1) - OFFSET(INDIRECT(ADDRESS(ROW(), COLUMN())),1,-1,1,1)),0,OFFSET(INDIRECT(ADDRESS(ROW(), COLUMN())),1,0,1,1) - OFFSET(INDIRECT(ADDRESS(ROW(), COLUMN())),1,-1,1,1))</f>
        <v>0</v>
      </c>
      <c r="C50" s="8">
        <f ca="1">IF(ISERROR(OFFSET(INDIRECT(ADDRESS(ROW(), COLUMN())),1,0,1,1) - OFFSET(INDIRECT(ADDRESS(ROW(), COLUMN())),1,-1,1,1)),0,OFFSET(INDIRECT(ADDRESS(ROW(), COLUMN())),1,0,1,1) - OFFSET(INDIRECT(ADDRESS(ROW(), COLUMN())),1,-1,1,1))</f>
        <v>209399.35105166933</v>
      </c>
      <c r="D50" s="8">
        <f ca="1">IF(ISERROR(OFFSET(INDIRECT(ADDRESS(ROW(), COLUMN())),1,0,1,1) - OFFSET(INDIRECT(ADDRESS(ROW(), COLUMN())),1,-1,1,1)),0,OFFSET(INDIRECT(ADDRESS(ROW(), COLUMN())),1,0,1,1) - OFFSET(INDIRECT(ADDRESS(ROW(), COLUMN())),1,-1,1,1))</f>
        <v>272006.35633008787</v>
      </c>
    </row>
    <row r="51" spans="1:4" s="8" customFormat="1" x14ac:dyDescent="0.25">
      <c r="A51" s="8" t="s">
        <v>49</v>
      </c>
      <c r="B51" s="8">
        <f ca="1">SUM(INDIRECT(ADDRESS(11,COLUMN())),INDIRECT(ADDRESS(20,COLUMN())),INDIRECT(ADDRESS(29,COLUMN())),INDIRECT(ADDRESS(38,COLUMN())))</f>
        <v>0</v>
      </c>
      <c r="C51" s="8">
        <f ca="1">SUM(INDIRECT(ADDRESS(11,COLUMN())),INDIRECT(ADDRESS(20,COLUMN())),INDIRECT(ADDRESS(29,COLUMN())),INDIRECT(ADDRESS(38,COLUMN())))</f>
        <v>209399.35105166933</v>
      </c>
      <c r="D51" s="8">
        <f ca="1">SUM(INDIRECT(ADDRESS(11,COLUMN())),INDIRECT(ADDRESS(20,COLUMN())),INDIRECT(ADDRESS(29,COLUMN())),INDIRECT(ADDRESS(38,COLUMN())))</f>
        <v>481405.70738175721</v>
      </c>
    </row>
  </sheetData>
  <mergeCells count="6">
    <mergeCell ref="A1:E1"/>
    <mergeCell ref="A3:D3"/>
    <mergeCell ref="A12:D12"/>
    <mergeCell ref="A21:D21"/>
    <mergeCell ref="A30:D30"/>
    <mergeCell ref="A39:D39"/>
  </mergeCells>
  <pageMargins left="0.7" right="0.7" top="0.75" bottom="0.75" header="0.3" footer="0.3"/>
  <pageSetup orientation="portrait" horizontalDpi="1200" verticalDpi="1200" r:id="rId1"/>
  <customProperties>
    <customPr name="CheckedTables" r:id="rId2"/>
    <customPr name="NewSheet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Hastings</vt:lpstr>
      <vt:lpstr>Mclean</vt:lpstr>
      <vt:lpstr>Minneapolis</vt:lpstr>
      <vt:lpstr>Rochester</vt:lpstr>
      <vt:lpstr>Rollup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Price, Chris</dc:creator>
  <cp:lastModifiedBy>Price, Chris</cp:lastModifiedBy>
  <dcterms:created xsi:type="dcterms:W3CDTF">2015-06-05T18:17:20Z</dcterms:created>
  <dcterms:modified xsi:type="dcterms:W3CDTF">2019-08-12T19:17:15Z</dcterms:modified>
</cp:coreProperties>
</file>