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BE0FB430-EF1E-C049-AE11-993A45FDF155}" xr6:coauthVersionLast="47" xr6:coauthVersionMax="47" xr10:uidLastSave="{00000000-0000-0000-0000-000000000000}"/>
  <bookViews>
    <workbookView xWindow="0" yWindow="500" windowWidth="29040" windowHeight="17640" xr2:uid="{9E0B5763-0FE8-425F-B782-C4A4D911BFA4}"/>
  </bookViews>
  <sheets>
    <sheet name="Portfolio Emissions" sheetId="26" r:id="rId1"/>
    <sheet name="Emissions Reduction Initiatives" sheetId="17" r:id="rId2"/>
    <sheet name="Facility Emissions" sheetId="19" r:id="rId3"/>
    <sheet name="Comments" sheetId="21" r:id="rId4"/>
    <sheet name="Display" sheetId="24" r:id="rId5"/>
    <sheet name="Data Validation" sheetId="2" r:id="rId6"/>
  </sheets>
  <externalReferences>
    <externalReference r:id="rId7"/>
  </externalReferences>
  <definedNames>
    <definedName name="_xlchart.v1.0" hidden="1">Display!$O$30:$O$39</definedName>
    <definedName name="_xlchart.v1.1" hidden="1">Display!$O$31:$O$37</definedName>
    <definedName name="_xlchart.v1.2" hidden="1">Display!$P$47:$P$55</definedName>
    <definedName name="_xlchart.v1.3" hidden="1">Display!$Q$31:$Q$37</definedName>
    <definedName name="_xlchart.v1.4" hidden="1">Display!$O$30:$O$39</definedName>
    <definedName name="_xlchart.v1.5" hidden="1">Display!$O$31:$O$37</definedName>
    <definedName name="_xlchart.v1.6" hidden="1">Display!$P$30:$P$39</definedName>
    <definedName name="_xlchart.v1.7" hidden="1">Display!$Q$31:$Q$37</definedName>
    <definedName name="LIST_MeasureType">[1]Lists!$D$3:$D$9</definedName>
    <definedName name="LIST_PropertyType">[1]Lists!$B$3:$B$7</definedName>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6" l="1"/>
  <c r="D28" i="26" l="1"/>
  <c r="E28" i="26"/>
  <c r="F28" i="26"/>
  <c r="G28" i="26"/>
  <c r="G38" i="26"/>
  <c r="F38" i="26" l="1"/>
  <c r="D38" i="26"/>
  <c r="AC12" i="24" l="1"/>
  <c r="AC13" i="24"/>
  <c r="AA12" i="24"/>
  <c r="AB12" i="24"/>
  <c r="AB13" i="24"/>
  <c r="Q12" i="24"/>
  <c r="R12" i="24"/>
  <c r="S12" i="24"/>
  <c r="T12" i="24"/>
  <c r="U12" i="24"/>
  <c r="V12" i="24"/>
  <c r="W12" i="24"/>
  <c r="X12" i="24"/>
  <c r="Y12" i="24"/>
  <c r="Z12" i="24"/>
  <c r="Q13" i="24"/>
  <c r="R13" i="24"/>
  <c r="S13" i="24"/>
  <c r="T13" i="24"/>
  <c r="U13" i="24"/>
  <c r="V13" i="24"/>
  <c r="W13" i="24"/>
  <c r="X13" i="24"/>
  <c r="Y13" i="24"/>
  <c r="Z13" i="24"/>
  <c r="P13" i="24"/>
  <c r="P12" i="24"/>
  <c r="P26" i="24"/>
  <c r="AA13" i="24" s="1"/>
  <c r="O32" i="24"/>
  <c r="O33" i="24"/>
  <c r="O34" i="24"/>
  <c r="O35" i="24"/>
  <c r="O36" i="24"/>
  <c r="O37" i="24"/>
  <c r="O31" i="24"/>
  <c r="Q78" i="26" l="1"/>
  <c r="P78" i="26"/>
  <c r="O78" i="26"/>
  <c r="N78" i="26"/>
  <c r="M78" i="26"/>
  <c r="L78" i="26"/>
  <c r="K78" i="26"/>
  <c r="J78" i="26"/>
  <c r="I78" i="26"/>
  <c r="H78" i="26"/>
  <c r="G78" i="26"/>
  <c r="F78" i="26"/>
  <c r="E78" i="26"/>
  <c r="D78" i="26"/>
  <c r="Q44" i="26"/>
  <c r="P44" i="26"/>
  <c r="O44" i="26"/>
  <c r="N44" i="26"/>
  <c r="M44" i="26"/>
  <c r="L44" i="26"/>
  <c r="K44" i="26"/>
  <c r="J44" i="26"/>
  <c r="I44" i="26"/>
  <c r="H44" i="26"/>
  <c r="G44" i="26"/>
  <c r="F44" i="26"/>
  <c r="E44" i="26"/>
  <c r="D44" i="26"/>
  <c r="Q38" i="26"/>
  <c r="Q65" i="26" s="1"/>
  <c r="P38" i="26"/>
  <c r="P65" i="26" s="1"/>
  <c r="O38" i="26"/>
  <c r="O65" i="26" s="1"/>
  <c r="N38" i="26"/>
  <c r="N65" i="26" s="1"/>
  <c r="M38" i="26"/>
  <c r="M65" i="26" s="1"/>
  <c r="L38" i="26"/>
  <c r="L65" i="26" s="1"/>
  <c r="K38" i="26"/>
  <c r="K65" i="26" s="1"/>
  <c r="J38" i="26"/>
  <c r="J65" i="26" s="1"/>
  <c r="I38" i="26"/>
  <c r="I65" i="26" s="1"/>
  <c r="H38" i="26"/>
  <c r="H65" i="26" s="1"/>
  <c r="G65" i="26"/>
  <c r="F65" i="26"/>
  <c r="E38" i="26"/>
  <c r="E65" i="26" s="1"/>
  <c r="Q28" i="26"/>
  <c r="P28" i="26"/>
  <c r="O28" i="26"/>
  <c r="N28" i="26"/>
  <c r="M28" i="26"/>
  <c r="L28" i="26"/>
  <c r="K28" i="26"/>
  <c r="J28" i="26"/>
  <c r="I28" i="26"/>
  <c r="H28" i="26"/>
  <c r="D95" i="26"/>
  <c r="E95" i="26"/>
  <c r="P11" i="24"/>
  <c r="K97" i="26" l="1"/>
  <c r="K95" i="26"/>
  <c r="M98" i="26"/>
  <c r="M95" i="26"/>
  <c r="L99" i="26"/>
  <c r="L95" i="26"/>
  <c r="F95" i="26"/>
  <c r="N99" i="26"/>
  <c r="N95" i="26"/>
  <c r="I100" i="26"/>
  <c r="I95" i="26"/>
  <c r="G95" i="26"/>
  <c r="O99" i="26"/>
  <c r="O95" i="26"/>
  <c r="Q100" i="26"/>
  <c r="Q95" i="26"/>
  <c r="J97" i="26"/>
  <c r="J95" i="26"/>
  <c r="H100" i="26"/>
  <c r="H95" i="26"/>
  <c r="P100" i="26"/>
  <c r="P95" i="26"/>
  <c r="Q82" i="26"/>
  <c r="AC14" i="24" s="1"/>
  <c r="P30" i="24"/>
  <c r="J88" i="26"/>
  <c r="N89" i="26"/>
  <c r="K33" i="26"/>
  <c r="I94" i="26"/>
  <c r="G84" i="26"/>
  <c r="G86" i="26" s="1"/>
  <c r="J33" i="26"/>
  <c r="Q34" i="26"/>
  <c r="Q83" i="26" s="1"/>
  <c r="K84" i="26"/>
  <c r="K85" i="26" s="1"/>
  <c r="Q97" i="26"/>
  <c r="I88" i="26"/>
  <c r="O100" i="26"/>
  <c r="L33" i="26"/>
  <c r="K82" i="26"/>
  <c r="W14" i="24" s="1"/>
  <c r="L84" i="26"/>
  <c r="L88" i="26"/>
  <c r="O89" i="26"/>
  <c r="Q94" i="26"/>
  <c r="K98" i="26"/>
  <c r="O33" i="26"/>
  <c r="L82" i="26"/>
  <c r="X14" i="24" s="1"/>
  <c r="N84" i="26"/>
  <c r="N85" i="26" s="1"/>
  <c r="Q88" i="26"/>
  <c r="G93" i="26"/>
  <c r="J96" i="26"/>
  <c r="L98" i="26"/>
  <c r="O82" i="26"/>
  <c r="AA14" i="24" s="1"/>
  <c r="O84" i="26"/>
  <c r="J87" i="26"/>
  <c r="D89" i="26"/>
  <c r="J93" i="26"/>
  <c r="K96" i="26"/>
  <c r="O98" i="26"/>
  <c r="P82" i="26"/>
  <c r="AB14" i="24" s="1"/>
  <c r="K87" i="26"/>
  <c r="F89" i="26"/>
  <c r="K93" i="26"/>
  <c r="O96" i="26"/>
  <c r="L94" i="26"/>
  <c r="D33" i="26"/>
  <c r="D34" i="26" s="1"/>
  <c r="J34" i="26"/>
  <c r="J83" i="26" s="1"/>
  <c r="D82" i="26"/>
  <c r="P14" i="24" s="1"/>
  <c r="D84" i="26"/>
  <c r="D85" i="26" s="1"/>
  <c r="O87" i="26"/>
  <c r="G89" i="26"/>
  <c r="O93" i="26"/>
  <c r="I97" i="26"/>
  <c r="J100" i="26"/>
  <c r="H82" i="26"/>
  <c r="T14" i="24" s="1"/>
  <c r="L89" i="26"/>
  <c r="J82" i="26"/>
  <c r="V14" i="24" s="1"/>
  <c r="I34" i="26"/>
  <c r="I83" i="26" s="1"/>
  <c r="G33" i="26"/>
  <c r="G34" i="26" s="1"/>
  <c r="L34" i="26"/>
  <c r="L83" i="26" s="1"/>
  <c r="D65" i="26"/>
  <c r="G82" i="26"/>
  <c r="S14" i="24" s="1"/>
  <c r="F84" i="26"/>
  <c r="F85" i="26" s="1"/>
  <c r="D88" i="26"/>
  <c r="K89" i="26"/>
  <c r="D94" i="26"/>
  <c r="L97" i="26"/>
  <c r="K100" i="26"/>
  <c r="M94" i="26"/>
  <c r="H84" i="26"/>
  <c r="P84" i="26"/>
  <c r="L87" i="26"/>
  <c r="F88" i="26"/>
  <c r="N88" i="26"/>
  <c r="H89" i="26"/>
  <c r="P89" i="26"/>
  <c r="J90" i="26"/>
  <c r="D93" i="26"/>
  <c r="L93" i="26"/>
  <c r="F94" i="26"/>
  <c r="N94" i="26"/>
  <c r="L96" i="26"/>
  <c r="N97" i="26"/>
  <c r="H98" i="26"/>
  <c r="P98" i="26"/>
  <c r="J99" i="26"/>
  <c r="L100" i="26"/>
  <c r="H90" i="26"/>
  <c r="P90" i="26"/>
  <c r="M34" i="26"/>
  <c r="M83" i="26" s="1"/>
  <c r="M88" i="26"/>
  <c r="Q90" i="26"/>
  <c r="E94" i="26"/>
  <c r="M97" i="26"/>
  <c r="I99" i="26"/>
  <c r="Q99" i="26"/>
  <c r="N34" i="26"/>
  <c r="N83" i="26" s="1"/>
  <c r="E12" i="26"/>
  <c r="E33" i="26"/>
  <c r="E34" i="26" s="1"/>
  <c r="M33" i="26"/>
  <c r="O34" i="26"/>
  <c r="O83" i="26" s="1"/>
  <c r="E82" i="26"/>
  <c r="Q14" i="24" s="1"/>
  <c r="M82" i="26"/>
  <c r="Y14" i="24" s="1"/>
  <c r="I84" i="26"/>
  <c r="Q84" i="26"/>
  <c r="K86" i="26"/>
  <c r="M87" i="26"/>
  <c r="G88" i="26"/>
  <c r="O88" i="26"/>
  <c r="I89" i="26"/>
  <c r="Q89" i="26"/>
  <c r="K90" i="26"/>
  <c r="E93" i="26"/>
  <c r="M93" i="26"/>
  <c r="G94" i="26"/>
  <c r="O94" i="26"/>
  <c r="M96" i="26"/>
  <c r="O97" i="26"/>
  <c r="I98" i="26"/>
  <c r="Q98" i="26"/>
  <c r="K99" i="26"/>
  <c r="M100" i="26"/>
  <c r="N98" i="26"/>
  <c r="H99" i="26"/>
  <c r="P99" i="26"/>
  <c r="E88" i="26"/>
  <c r="I90" i="26"/>
  <c r="F33" i="26"/>
  <c r="F34" i="26" s="1"/>
  <c r="N33" i="26"/>
  <c r="H34" i="26"/>
  <c r="H83" i="26" s="1"/>
  <c r="P34" i="26"/>
  <c r="P83" i="26" s="1"/>
  <c r="F82" i="26"/>
  <c r="R14" i="24" s="1"/>
  <c r="N82" i="26"/>
  <c r="Z14" i="24" s="1"/>
  <c r="J84" i="26"/>
  <c r="N87" i="26"/>
  <c r="H88" i="26"/>
  <c r="P88" i="26"/>
  <c r="J89" i="26"/>
  <c r="L90" i="26"/>
  <c r="F93" i="26"/>
  <c r="N93" i="26"/>
  <c r="H94" i="26"/>
  <c r="P94" i="26"/>
  <c r="N96" i="26"/>
  <c r="H97" i="26"/>
  <c r="P97" i="26"/>
  <c r="J98" i="26"/>
  <c r="N100" i="26"/>
  <c r="M90" i="26"/>
  <c r="M99" i="26"/>
  <c r="H33" i="26"/>
  <c r="P33" i="26"/>
  <c r="H87" i="26"/>
  <c r="P87" i="26"/>
  <c r="N90" i="26"/>
  <c r="H93" i="26"/>
  <c r="P93" i="26"/>
  <c r="J94" i="26"/>
  <c r="H96" i="26"/>
  <c r="P96" i="26"/>
  <c r="I33" i="26"/>
  <c r="Q33" i="26"/>
  <c r="K34" i="26"/>
  <c r="K83" i="26" s="1"/>
  <c r="I82" i="26"/>
  <c r="U14" i="24" s="1"/>
  <c r="E84" i="26"/>
  <c r="M84" i="26"/>
  <c r="I87" i="26"/>
  <c r="Q87" i="26"/>
  <c r="K88" i="26"/>
  <c r="E89" i="26"/>
  <c r="M89" i="26"/>
  <c r="O90" i="26"/>
  <c r="I93" i="26"/>
  <c r="Q93" i="26"/>
  <c r="K94" i="26"/>
  <c r="I96" i="26"/>
  <c r="Q96" i="26"/>
  <c r="O55" i="24"/>
  <c r="O47" i="24"/>
  <c r="G83" i="26" l="1"/>
  <c r="G87" i="26"/>
  <c r="G96" i="26" s="1"/>
  <c r="E83" i="26"/>
  <c r="F83" i="26"/>
  <c r="F87" i="26"/>
  <c r="F96" i="26" s="1"/>
  <c r="F90" i="26"/>
  <c r="F12" i="26"/>
  <c r="Q11" i="24"/>
  <c r="F86" i="26"/>
  <c r="G85" i="26"/>
  <c r="G90" i="26" s="1"/>
  <c r="N86" i="26"/>
  <c r="O86" i="26"/>
  <c r="O85" i="26"/>
  <c r="L86" i="26"/>
  <c r="L85" i="26"/>
  <c r="D87" i="26"/>
  <c r="D96" i="26" s="1"/>
  <c r="E87" i="26"/>
  <c r="E96" i="26" s="1"/>
  <c r="D90" i="26"/>
  <c r="D86" i="26"/>
  <c r="E97" i="26" s="1"/>
  <c r="J85" i="26"/>
  <c r="J86" i="26"/>
  <c r="P85" i="26"/>
  <c r="P86" i="26"/>
  <c r="H85" i="26"/>
  <c r="H86" i="26"/>
  <c r="E85" i="26"/>
  <c r="E90" i="26" s="1"/>
  <c r="E86" i="26"/>
  <c r="Q86" i="26"/>
  <c r="Q85" i="26"/>
  <c r="I86" i="26"/>
  <c r="I85" i="26"/>
  <c r="M85" i="26"/>
  <c r="M86" i="26"/>
  <c r="O30" i="24"/>
  <c r="G98" i="26" l="1"/>
  <c r="G97" i="26"/>
  <c r="F97" i="26"/>
  <c r="F98" i="26"/>
  <c r="G12" i="26"/>
  <c r="R11" i="24"/>
  <c r="D98" i="26"/>
  <c r="D97" i="26"/>
  <c r="E98" i="26"/>
  <c r="G99" i="26" l="1"/>
  <c r="G100" i="26" s="1"/>
  <c r="F99" i="26"/>
  <c r="F100" i="26" s="1"/>
  <c r="H12" i="26"/>
  <c r="S11" i="24"/>
  <c r="D99" i="26"/>
  <c r="D100" i="26" s="1"/>
  <c r="E99" i="26"/>
  <c r="I12" i="26" l="1"/>
  <c r="T11" i="24"/>
  <c r="E100" i="26"/>
  <c r="J12" i="26" l="1"/>
  <c r="U11" i="24"/>
  <c r="O54" i="24"/>
  <c r="O53" i="24"/>
  <c r="O52" i="24"/>
  <c r="O51" i="24"/>
  <c r="O50" i="24"/>
  <c r="O49" i="24"/>
  <c r="O48" i="24"/>
  <c r="O38" i="24"/>
  <c r="K12" i="26" l="1"/>
  <c r="V11" i="24"/>
  <c r="Q30" i="24"/>
  <c r="P47" i="24" s="1"/>
  <c r="Q47" i="24" s="1"/>
  <c r="W11" i="24" l="1"/>
  <c r="L12" i="26"/>
  <c r="M12" i="26" l="1"/>
  <c r="X11" i="24"/>
  <c r="N12" i="26" l="1"/>
  <c r="Y11" i="24"/>
  <c r="O12" i="26" l="1"/>
  <c r="Z11" i="24"/>
  <c r="P12" i="26" l="1"/>
  <c r="AA11" i="24"/>
  <c r="P31" i="24" l="1"/>
  <c r="Q12" i="26"/>
  <c r="AB11" i="24"/>
  <c r="AC11" i="24" l="1"/>
  <c r="P32" i="24"/>
  <c r="P36" i="24"/>
  <c r="P37" i="24"/>
  <c r="P38" i="24"/>
  <c r="Q38" i="24" s="1"/>
  <c r="Q31" i="24"/>
  <c r="P48" i="24"/>
  <c r="P34" i="24"/>
  <c r="P35" i="24"/>
  <c r="P33" i="24"/>
  <c r="Q48" i="24" l="1"/>
  <c r="Q34" i="24"/>
  <c r="P51" i="24"/>
  <c r="Q51" i="24" s="1"/>
  <c r="Q36" i="24"/>
  <c r="P53" i="24"/>
  <c r="Q53" i="24" s="1"/>
  <c r="Q32" i="24"/>
  <c r="P49" i="24"/>
  <c r="Q49" i="24" s="1"/>
  <c r="Q37" i="24"/>
  <c r="P54" i="24"/>
  <c r="Q54" i="24" s="1"/>
  <c r="Q33" i="24"/>
  <c r="P50" i="24"/>
  <c r="Q50" i="24" s="1"/>
  <c r="Q35" i="24"/>
  <c r="P52" i="24"/>
  <c r="Q52" i="24" s="1"/>
  <c r="P55" i="24" l="1"/>
  <c r="Q55"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Applegate, Sydney</author>
    <author>Lisauskas, Sara</author>
  </authors>
  <commentList>
    <comment ref="B16" authorId="0" shapeId="0" xr:uid="{E66ABCAD-E6FF-4460-8420-2FF987177140}">
      <text>
        <r>
          <rPr>
            <sz val="9"/>
            <color rgb="FF000000"/>
            <rFont val="Tahoma"/>
            <family val="2"/>
          </rPr>
          <t>Partners can fill in either the committed square footage or number of facilities fields, or both.</t>
        </r>
      </text>
    </comment>
    <comment ref="B17" authorId="0" shapeId="0" xr:uid="{F2B02D4A-2DE5-4B68-8E88-A1F0E4BCA8FB}">
      <text>
        <r>
          <rPr>
            <sz val="9"/>
            <color rgb="FF000000"/>
            <rFont val="Tahoma"/>
            <family val="2"/>
          </rPr>
          <t>Partners can fill in either the committed square footage or number of facilities fields, or both.</t>
        </r>
      </text>
    </comment>
    <comment ref="B21" authorId="0" shapeId="0" xr:uid="{44B093D9-21BD-4BE3-BEDD-37D127813C8A}">
      <text>
        <r>
          <rPr>
            <sz val="9"/>
            <color rgb="FF000000"/>
            <rFont val="Tahoma"/>
            <family val="2"/>
          </rPr>
          <t xml:space="preserve">Scope 1: Direct GHG emissions that occur from sources that are owned or controlled by the company, for example, emissions from combustion in owned or controlled boilers, furnaces, vehicles, etc.
</t>
        </r>
        <r>
          <rPr>
            <sz val="9"/>
            <color rgb="FF000000"/>
            <rFont val="Tahoma"/>
            <family val="2"/>
          </rPr>
          <t xml:space="preserve">
</t>
        </r>
        <r>
          <rPr>
            <sz val="9"/>
            <color rgb="FF000000"/>
            <rFont val="Tahoma"/>
            <family val="2"/>
          </rPr>
          <t>Questions C6.1 or C7.2 in the CDP Climate Questionnaire</t>
        </r>
      </text>
    </comment>
    <comment ref="B22" authorId="0" shapeId="0" xr:uid="{E7FC7B21-D339-4F2C-98A5-7DA7FA8BBF76}">
      <text>
        <r>
          <rPr>
            <sz val="9"/>
            <color indexed="81"/>
            <rFont val="Tahoma"/>
            <family val="2"/>
          </rPr>
          <t>Includes fuel consumption at a facility to produce electricity, steam, or heat. The combustion of fossil fuels by natural gas boilers, diesel generators and other equipment emits carbon dioxide, methane, and nitrous oxide into the atmosphere.</t>
        </r>
      </text>
    </comment>
    <comment ref="B23" authorId="0" shapeId="0" xr:uid="{E3375CFB-49C8-4564-9F6E-0D986DECEC67}">
      <text>
        <r>
          <rPr>
            <sz val="9"/>
            <color rgb="FF000000"/>
            <rFont val="Tahoma"/>
            <family val="2"/>
          </rPr>
          <t>Mobile emissions result from the combustion of fuels in company owned/controlled mobile combustion sources (e.g., trucks, trains, ships, airplanes, buses, and cars). It is optional to report this category of emissions.</t>
        </r>
      </text>
    </comment>
    <comment ref="B24" authorId="0" shapeId="0" xr:uid="{075C8F7B-CC79-428A-940A-4A4A4830135C}">
      <text>
        <r>
          <rPr>
            <sz val="9"/>
            <color indexed="81"/>
            <rFont val="Tahoma"/>
            <family val="2"/>
          </rPr>
          <t>Fugitive emissions. These emissions result from intentional or unintentional releases, e.g., equipment leaks from joints, seals, packing, and gaskets; methane emissions from coal mines and venting; hydrofluorocarbon (HFC) emissions during the use of refrigeration and air conditioning equipment; and methane leakages from gas transport.</t>
        </r>
      </text>
    </comment>
    <comment ref="B25" authorId="0" shapeId="0" xr:uid="{1EF17C55-C58F-4FD1-B115-1E7B67D0826E}">
      <text>
        <r>
          <rPr>
            <sz val="9"/>
            <color indexed="81"/>
            <rFont val="Tahoma"/>
            <family val="2"/>
          </rPr>
          <t>Physical or chemical processing: Most of these emissions result from manufacture or processing of chemicals and materials, e.g., cement, aluminum, adipic acid,
ammonia manufacture, and waste processing</t>
        </r>
      </text>
    </comment>
    <comment ref="B26" authorId="0" shapeId="0" xr:uid="{D3EC9EB4-EFA1-4E3A-8B1D-33B504892E12}">
      <text>
        <r>
          <rPr>
            <sz val="9"/>
            <color rgb="FF000000"/>
            <rFont val="Tahoma"/>
            <family val="2"/>
          </rPr>
          <t xml:space="preserve">Scope 2 accounts for GHG emissions from the generation of purchased electricity, steam, heat, or cooling consumed by the organization. The location-based method uses the eGRID electricity to emissions conversion factor for grid electricity and offsite green power.
</t>
        </r>
        <r>
          <rPr>
            <sz val="9"/>
            <color rgb="FF000000"/>
            <rFont val="Tahoma"/>
            <family val="2"/>
          </rPr>
          <t xml:space="preserve">
</t>
        </r>
        <r>
          <rPr>
            <sz val="9"/>
            <color rgb="FF000000"/>
            <rFont val="Tahoma"/>
            <family val="2"/>
          </rPr>
          <t xml:space="preserve">Question C6.3 or C7.5 in the CDP Climate Questionnaire
</t>
        </r>
      </text>
    </comment>
    <comment ref="B27" authorId="0" shapeId="0" xr:uid="{A3625642-874F-4F06-B6CC-B9EE40F55BA5}">
      <text>
        <r>
          <rPr>
            <sz val="9"/>
            <color indexed="81"/>
            <rFont val="Tahoma"/>
            <family val="2"/>
          </rPr>
          <t>Scope 2 accounts for GHG emissions from the generation of purchased electricity, steam, heat, or cooling consumed by the organization. The market-based method uses the electricity to emissions conversion factor supplied by a green power provider for offsite green power.
Question C6.3 or C7.5 in the CDP Climate Questionnaire</t>
        </r>
      </text>
    </comment>
    <comment ref="B29" authorId="0" shapeId="0" xr:uid="{E09D138F-0FD3-48D9-8BD2-5AF7C6D18839}">
      <text>
        <r>
          <rPr>
            <sz val="9"/>
            <color indexed="81"/>
            <rFont val="Tahoma"/>
            <family val="2"/>
          </rPr>
          <t>Direct CO2 emissions from the combustion of biomass
shall not be included in scope 1 but reported separately.</t>
        </r>
      </text>
    </comment>
    <comment ref="B38" authorId="0" shapeId="0" xr:uid="{58FC84FF-4FB5-48ED-8FE8-AF64F3AD2D95}">
      <text>
        <r>
          <rPr>
            <sz val="9"/>
            <color rgb="FF000000"/>
            <rFont val="Tahoma"/>
            <family val="2"/>
          </rPr>
          <t xml:space="preserve">This row is auto-summed, it can overridden if needed.
</t>
        </r>
        <r>
          <rPr>
            <sz val="9"/>
            <color rgb="FF000000"/>
            <rFont val="Tahoma"/>
            <family val="2"/>
          </rPr>
          <t xml:space="preserve"> 
</t>
        </r>
        <r>
          <rPr>
            <sz val="9"/>
            <color rgb="FF000000"/>
            <rFont val="Tahoma"/>
            <family val="2"/>
          </rPr>
          <t>Electricity and fuel use is included in Questions C8.2a, C8.2c, C8.2d, and C8.2e in the CDP Climate Questionnaire</t>
        </r>
      </text>
    </comment>
    <comment ref="B39" authorId="0" shapeId="0" xr:uid="{4B08FC7D-5C97-4C24-872F-067C31694652}">
      <text>
        <r>
          <rPr>
            <sz val="9"/>
            <color indexed="81"/>
            <rFont val="Tahoma"/>
            <family val="2"/>
          </rPr>
          <t>Include only renewable energy generated and used on-site where your organization retains the RECs or has followed appropriate protocols for REC arbitrage.</t>
        </r>
      </text>
    </comment>
    <comment ref="B40" authorId="0" shapeId="0" xr:uid="{68810B5D-A101-425E-8316-1453863E0618}">
      <text>
        <r>
          <rPr>
            <sz val="9"/>
            <color rgb="FF000000"/>
            <rFont val="Tahoma"/>
            <family val="2"/>
          </rPr>
          <t>Enter all electricity here, excluding renewable energy generated on-site. Please break out any purchased or acquired renewable energy accounted for at a zero emissions factor below. The remaining non-renewable grid electricity will be calculated.</t>
        </r>
      </text>
    </comment>
    <comment ref="B41" authorId="1" shapeId="0" xr:uid="{E0215CF0-680D-4B36-96F8-E6A2C8AE2057}">
      <text>
        <r>
          <rPr>
            <sz val="9"/>
            <color indexed="81"/>
            <rFont val="Tahoma"/>
            <family val="2"/>
          </rPr>
          <t>See https://www.epa.gov/green-power-markets/green-power-supply-options for definitions</t>
        </r>
      </text>
    </comment>
    <comment ref="B42" authorId="1" shapeId="0" xr:uid="{D491DB68-7FA9-43DE-A320-5491AE98EE28}">
      <text>
        <r>
          <rPr>
            <sz val="9"/>
            <color indexed="81"/>
            <rFont val="Tahoma"/>
            <family val="2"/>
          </rPr>
          <t>See https://www.epa.gov/green-power-markets/green-power-supply-options for definitions</t>
        </r>
      </text>
    </comment>
    <comment ref="B43" authorId="1" shapeId="0" xr:uid="{0ECB7453-37FB-455E-9A89-D73252D426CC}">
      <text>
        <r>
          <rPr>
            <sz val="9"/>
            <color indexed="81"/>
            <rFont val="Tahoma"/>
            <family val="2"/>
          </rPr>
          <t>See https://www.epa.gov/green-power-markets/green-power-supply-options for definitions</t>
        </r>
      </text>
    </comment>
    <comment ref="B44" authorId="0" shapeId="0" xr:uid="{BE2EC7E6-400A-470C-AE0F-BFAE64B68617}">
      <text>
        <r>
          <rPr>
            <sz val="9"/>
            <color rgb="FF000000"/>
            <rFont val="Tahoma"/>
            <family val="2"/>
          </rPr>
          <t xml:space="preserve">Calculated based on information above. Includes any power purchased from utility or energy provider without green power.
</t>
        </r>
      </text>
    </comment>
    <comment ref="B45" authorId="0" shapeId="0" xr:uid="{7451102E-F66B-4625-A3F2-CAB48F384F4A}">
      <text>
        <r>
          <rPr>
            <sz val="9"/>
            <color indexed="81"/>
            <rFont val="Tahoma"/>
            <family val="2"/>
          </rPr>
          <t>Referred to in CDP reporting as "purchased or consumed steam". If you have district energy use in MWh, multiply the MWh value by 3.412 to convert to MMBtu.</t>
        </r>
      </text>
    </comment>
    <comment ref="B46" authorId="0" shapeId="0" xr:uid="{685A9C3F-1A60-4082-9567-86EF38BE6ACD}">
      <text>
        <r>
          <rPr>
            <sz val="9"/>
            <color indexed="81"/>
            <rFont val="Tahoma"/>
            <family val="2"/>
          </rPr>
          <t>Referred to in CDP reporting as "purchased or consumed heat". If you have district energy use in MWh, multiply the MWh value by 3.412 to convert to MMBtu.</t>
        </r>
      </text>
    </comment>
    <comment ref="B47" authorId="0" shapeId="0" xr:uid="{06A20174-570C-4FBC-9C78-5FAD826C1488}">
      <text>
        <r>
          <rPr>
            <sz val="9"/>
            <color indexed="81"/>
            <rFont val="Tahoma"/>
            <family val="2"/>
          </rPr>
          <t>Referred to in CDP reporting as "purchased or consumed cooling". If you have district energy use in MWh, multiply the MWh value by 3.412 to convert to MMBtu.</t>
        </r>
      </text>
    </comment>
    <comment ref="B85" authorId="0" shapeId="0" xr:uid="{9A710555-DC99-4E54-9595-249B25AB645C}">
      <text>
        <r>
          <rPr>
            <sz val="9"/>
            <color indexed="81"/>
            <rFont val="Tahoma"/>
            <family val="2"/>
          </rPr>
          <t>Scope 2 Market-Based Emissions / Total Scope 2 Energy Use</t>
        </r>
      </text>
    </comment>
    <comment ref="B86" authorId="0" shapeId="0" xr:uid="{9C039528-2E38-4748-8739-B895CD9776EF}">
      <text>
        <r>
          <rPr>
            <sz val="9"/>
            <color indexed="81"/>
            <rFont val="Tahoma"/>
            <family val="2"/>
          </rPr>
          <t xml:space="preserve">Scope 2 Location-Based Emissions / Total Scope 2 Energy Use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Lisauskas, Sara</author>
  </authors>
  <commentList>
    <comment ref="O13" authorId="0" shapeId="0" xr:uid="{25066132-1743-47BA-952B-D22F7B8CC36F}">
      <text>
        <r>
          <rPr>
            <sz val="9"/>
            <color indexed="81"/>
            <rFont val="Tahoma"/>
            <family val="2"/>
          </rPr>
          <t>Selects market-based or location based emissions depending on which the partner is using for its goal.</t>
        </r>
      </text>
    </comment>
  </commentList>
</comments>
</file>

<file path=xl/sharedStrings.xml><?xml version="1.0" encoding="utf-8"?>
<sst xmlns="http://schemas.openxmlformats.org/spreadsheetml/2006/main" count="140" uniqueCount="121">
  <si>
    <t>Instructions</t>
  </si>
  <si>
    <t>Mobile Emissions</t>
  </si>
  <si>
    <t>Fugitive Emissions</t>
  </si>
  <si>
    <t>Stationary Emissions</t>
  </si>
  <si>
    <t>Renewable Energy Generated and Used On-site (MWh)</t>
  </si>
  <si>
    <t>Total Emissions (Metric Tons)</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</si>
  <si>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</si>
  <si>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</si>
  <si>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</si>
  <si>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</si>
  <si>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</si>
  <si>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</si>
  <si>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</si>
  <si>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</si>
  <si>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</si>
  <si>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Other Fuel (please specify) (MMBtu)</t>
  </si>
  <si>
    <t>Biomass (MMBtu)</t>
  </si>
  <si>
    <t>Renewable Natural Gas (MMBtu)</t>
  </si>
  <si>
    <t>Hydrogen (MMBtu)</t>
  </si>
  <si>
    <t xml:space="preserve">If Applicable: Bioenergy and Biomass Emissions </t>
  </si>
  <si>
    <t>Purchased or Acquired Electricity (MWh)</t>
  </si>
  <si>
    <t>Remaining Grid Electricity (MWh)</t>
  </si>
  <si>
    <t>Unbundled RECs (MWh)</t>
  </si>
  <si>
    <t>Total Electricity Consumption (MWh)</t>
  </si>
  <si>
    <t>Scope 1 Emissions</t>
  </si>
  <si>
    <t>Scope 2 Emissions (Location-Based) from Electricity &amp; District Energy</t>
  </si>
  <si>
    <t>Scope 2 Emissions (Market-Based) from Electricity &amp; District Energy</t>
  </si>
  <si>
    <t>Process Emissions</t>
  </si>
  <si>
    <t>GHG Emissions Reductions (%)</t>
  </si>
  <si>
    <r>
      <t>GHG Emissions Reductions (Metric tons CO</t>
    </r>
    <r>
      <rPr>
        <vertAlign val="subscript"/>
        <sz val="11"/>
        <rFont val="Ariel"/>
      </rPr>
      <t>2</t>
    </r>
    <r>
      <rPr>
        <sz val="11"/>
        <rFont val="Ariel"/>
      </rPr>
      <t>e)</t>
    </r>
  </si>
  <si>
    <t>Reporting period</t>
  </si>
  <si>
    <t>Calendar Year (December 31)</t>
  </si>
  <si>
    <t>January 31</t>
  </si>
  <si>
    <t>March 31</t>
  </si>
  <si>
    <t>April 30</t>
  </si>
  <si>
    <t>May 31</t>
  </si>
  <si>
    <t>June 30</t>
  </si>
  <si>
    <t>July 31</t>
  </si>
  <si>
    <t>August 31</t>
  </si>
  <si>
    <t>October 31</t>
  </si>
  <si>
    <t>November 30</t>
  </si>
  <si>
    <t>September 30</t>
  </si>
  <si>
    <t>February 29</t>
  </si>
  <si>
    <t>Physical PPAs, Competitive or Utility Products, CCAs, Self-supply (MWh)</t>
  </si>
  <si>
    <t>Year</t>
  </si>
  <si>
    <t>Market-Based GHG Goal</t>
  </si>
  <si>
    <t>Location-Based GHG Goal</t>
  </si>
  <si>
    <t>Gasoline (MMBtu)</t>
  </si>
  <si>
    <t>Diesel (MMBtu)</t>
  </si>
  <si>
    <t>Total Vehicle Energy Use (MMBtu)</t>
  </si>
  <si>
    <t>Latitude</t>
  </si>
  <si>
    <t>Longitude</t>
  </si>
  <si>
    <t>Gross Floor Area (Sq. Ft.)</t>
  </si>
  <si>
    <t>Facility Name or ID</t>
  </si>
  <si>
    <t>Emissions Reductions Initiatives</t>
  </si>
  <si>
    <r>
      <t>Scope 1 emissions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</si>
  <si>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</si>
  <si>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Reporting Year</t>
  </si>
  <si>
    <t>Portfolio Emissions</t>
  </si>
  <si>
    <t>Facility Emissions</t>
  </si>
  <si>
    <t>Description: Enter your response below</t>
  </si>
  <si>
    <t>Comments</t>
  </si>
  <si>
    <t>Base year options</t>
  </si>
  <si>
    <r>
      <t>Scope 2, location-based
(metric tons CO</t>
    </r>
    <r>
      <rPr>
        <b/>
        <vertAlign val="subscript"/>
        <sz val="11"/>
        <color theme="0"/>
        <rFont val="Ariel"/>
      </rPr>
      <t>2</t>
    </r>
    <r>
      <rPr>
        <b/>
        <sz val="11"/>
        <color theme="0"/>
        <rFont val="Ariel"/>
      </rPr>
      <t>e)</t>
    </r>
  </si>
  <si>
    <t>Biodiesel (MMBtu)</t>
  </si>
  <si>
    <t>Liquified Natural Gas (LNG) (MMBtu)</t>
  </si>
  <si>
    <t>Compressed Natural Gas (CNG) (MMBtu)</t>
  </si>
  <si>
    <t>Ethanol Fuel Blend (E85) (MMBtu)</t>
  </si>
  <si>
    <t>Emissions Performance</t>
  </si>
  <si>
    <t>Base Year</t>
  </si>
  <si>
    <t>Current Year</t>
  </si>
  <si>
    <t xml:space="preserve">Pillars of Decarbonization </t>
  </si>
  <si>
    <t>GHG Emissions (Metric Tons)</t>
  </si>
  <si>
    <t>% of Total GHG Emissions</t>
  </si>
  <si>
    <t>Annual Percent Improvement</t>
  </si>
  <si>
    <t>Increase in Onsite Renewable Energy Use (MMBtu)</t>
  </si>
  <si>
    <t>Total</t>
  </si>
  <si>
    <t>Goal for Emissions</t>
  </si>
  <si>
    <t>Incresae in Offsite Renewable Energy Use (MMBtu)</t>
  </si>
  <si>
    <t>Scope 2 Total Energy Use (MMBtu)</t>
  </si>
  <si>
    <t>Decrease in Scope 2 Energy Use (MMBtu)</t>
  </si>
  <si>
    <t>Square Feet</t>
  </si>
  <si>
    <t>Number of facilities</t>
  </si>
  <si>
    <t>GHG emissions reduction goal (%)</t>
  </si>
  <si>
    <t>Data reporting period (calendar or fiscal year)</t>
  </si>
  <si>
    <t>Reporting toward a market-based or location-based goal?</t>
  </si>
  <si>
    <t>Goal End Date</t>
  </si>
  <si>
    <r>
      <t>Section 2: Absolute Emissions (Metric tons CO</t>
    </r>
    <r>
      <rPr>
        <b/>
        <vertAlign val="subscript"/>
        <sz val="12"/>
        <color theme="0"/>
        <rFont val="Ariel"/>
      </rPr>
      <t>2</t>
    </r>
    <r>
      <rPr>
        <b/>
        <sz val="12"/>
        <color theme="0"/>
        <rFont val="Ariel"/>
      </rPr>
      <t>e)</t>
    </r>
  </si>
  <si>
    <t>Section 3: GHG Emissions Reductions</t>
  </si>
  <si>
    <t>Scope 2 
On-site Renewables</t>
  </si>
  <si>
    <t>Scope 2 
Off-site Renewables</t>
  </si>
  <si>
    <t>Scope 2 
Greening of Grid / Other</t>
  </si>
  <si>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</si>
  <si>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</si>
  <si>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DRAFT DISPLAY CONTENT</t>
  </si>
  <si>
    <t xml:space="preserve">Electricity Use (MWh) </t>
  </si>
  <si>
    <t>Section 1:  Portfolio Information</t>
  </si>
  <si>
    <t>Scope 2 
Change in Energy Use</t>
  </si>
  <si>
    <t>Scope 1 
Stationary</t>
  </si>
  <si>
    <t>Scope 1 
Mobile</t>
  </si>
  <si>
    <t>Section 5: This section is required for organizations with significant vehicle energy use and optional for others.  Enter the portion of Section 4 energy use that is associated with vehicles.</t>
  </si>
  <si>
    <r>
      <t xml:space="preserve">Section 5: Energy Use for Vehicles     </t>
    </r>
    <r>
      <rPr>
        <i/>
        <sz val="12"/>
        <color theme="0"/>
        <rFont val="Ariel"/>
      </rPr>
      <t>(Organizations with significant vehicle energy use should provide the portion of Section 4 energy use that is associated with vehicles.)</t>
    </r>
  </si>
  <si>
    <r>
      <t xml:space="preserve">Section 6: Calculations for Graphs     </t>
    </r>
    <r>
      <rPr>
        <i/>
        <sz val="12"/>
        <color theme="0"/>
        <rFont val="Ariel"/>
      </rPr>
      <t>(For program use only)</t>
    </r>
  </si>
  <si>
    <t>Total Energy Use (MMBtu)</t>
  </si>
  <si>
    <t>Scope 1 
Fugitive &amp; Process</t>
  </si>
  <si>
    <t>Scope 2 Emissions</t>
  </si>
  <si>
    <t>Goal</t>
  </si>
  <si>
    <t>DOE will work with partners to develop emissions reductions results to share on the Better Buildings Solutions Center, in a format similar to the graphs below.  Coordinate with your account manager to review results and options for your portfolio.</t>
  </si>
  <si>
    <r>
      <t>Enter data in cells that are shaded in gray. Cells in</t>
    </r>
    <r>
      <rPr>
        <sz val="11"/>
        <color rgb="FF7D9D4D"/>
        <rFont val="Ariel"/>
      </rPr>
      <t xml:space="preserve"> </t>
    </r>
    <r>
      <rPr>
        <b/>
        <sz val="11"/>
        <color rgb="FF7D9D4D"/>
        <rFont val="Ariel"/>
      </rPr>
      <t>green</t>
    </r>
    <r>
      <rPr>
        <sz val="11"/>
        <color theme="9" tint="-0.249977111117893"/>
        <rFont val="Ariel"/>
      </rPr>
      <t xml:space="preserve"> </t>
    </r>
    <r>
      <rPr>
        <sz val="11"/>
        <rFont val="Ariel"/>
      </rPr>
      <t>are calculated. The reporting year column headers will populate once you enter your base year. Refer to hover-over text for additional definitions or instructions for each row.</t>
    </r>
  </si>
  <si>
    <t>Optional: Provide any additional comments or notes to describe your organization's portfolio, inventory, emissions calculations methodology, or emissions factors, including current status or any changes from previous years.</t>
  </si>
  <si>
    <r>
      <t xml:space="preserve">Section 4: Total Energy Use for Portfolio   </t>
    </r>
    <r>
      <rPr>
        <i/>
        <sz val="12"/>
        <color theme="0"/>
        <rFont val="Ariel"/>
      </rPr>
      <t xml:space="preserve">  (Provide total Site Energy used across your organization, including facilities, vehicles, and other uses.  This includes energy use associated with scope 1 and 2 emissions sources.)</t>
    </r>
  </si>
  <si>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</si>
  <si>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</si>
  <si>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</si>
  <si>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</si>
  <si>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</si>
  <si>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 (for Market-Based Emissions Goals)</t>
    </r>
  </si>
  <si>
    <t>Financial / Virtual PPAs (MWh)</t>
  </si>
  <si>
    <t>Other Fuel (Gasoline, Diesel, Propane) (MMBtu)</t>
  </si>
  <si>
    <t>100% Wind renewable energy.  Our site in Belgium completed converting its energy supply to 100% renewable wind power and carbon-neutral natural gas in May 2021. This results in an estimated annual reduction of 270 metric tons of CO2e emissions.</t>
  </si>
  <si>
    <t>Boiler conversion from coal to natural gas:  By the end of 2021, we successfully completed the conversion of coal-fired boilers to natural gas at our Washington Works, WV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</si>
</sst>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6">
    <font>
      <sz val="11"/>
      <color theme="1"/>
      <name val="Calibri"/>
      <family val="2"/>
      <scheme val="minor"/>
    </font>
    <font>
      <b/>
      <sz val="11"/>
      <color theme="1"/>
      <name val="Calibri"/>
      <family val="2"/>
      <scheme val="minor"/>
    </font>
    <font>
      <sz val="9"/>
      <color indexed="81"/>
      <name val="Tahoma"/>
      <family val="2"/>
    </font>
    <font>
      <b/>
      <sz val="20"/>
      <color theme="1"/>
      <name val="Calibri"/>
      <family val="2"/>
      <scheme val="minor"/>
    </font>
    <font>
      <sz val="11"/>
      <color theme="1"/>
      <name val="Calibri"/>
      <family val="2"/>
      <scheme val="minor"/>
    </font>
    <font>
      <sz val="11"/>
      <name val="Calibri"/>
      <family val="2"/>
      <scheme val="minor"/>
    </font>
    <font>
      <sz val="11"/>
      <color theme="1" tint="0.34998626667073579"/>
      <name val="Calibri"/>
      <family val="2"/>
      <scheme val="minor"/>
    </font>
    <font>
      <sz val="11"/>
      <color theme="1"/>
      <name val="Ariel"/>
    </font>
    <font>
      <b/>
      <sz val="11"/>
      <name val="Calibri"/>
      <family val="2"/>
      <scheme val="minor"/>
    </font>
    <font>
      <sz val="11"/>
      <color indexed="8"/>
      <name val="Calibri"/>
      <family val="2"/>
      <scheme val="minor"/>
    </font>
    <font>
      <b/>
      <sz val="20"/>
      <color rgb="FF002060"/>
      <name val="Calibri"/>
      <family val="2"/>
      <scheme val="minor"/>
    </font>
    <font>
      <b/>
      <sz val="11"/>
      <color theme="0"/>
      <name val="Ariel"/>
    </font>
    <font>
      <b/>
      <sz val="20"/>
      <color rgb="FF002060"/>
      <name val="Ariel"/>
    </font>
    <font>
      <sz val="11"/>
      <color theme="1" tint="0.34998626667073579"/>
      <name val="Ariel"/>
    </font>
    <font>
      <sz val="11"/>
      <name val="Ariel"/>
    </font>
    <font>
      <b/>
      <sz val="11"/>
      <color theme="1"/>
      <name val="Ariel"/>
    </font>
    <font>
      <b/>
      <sz val="12"/>
      <color theme="0"/>
      <name val="Ariel"/>
    </font>
    <font>
      <b/>
      <sz val="13"/>
      <name val="Ariel"/>
    </font>
    <font>
      <b/>
      <sz val="12"/>
      <name val="Ariel"/>
    </font>
    <font>
      <vertAlign val="subscript"/>
      <sz val="11"/>
      <name val="Ariel"/>
    </font>
    <font>
      <b/>
      <vertAlign val="subscript"/>
      <sz val="12"/>
      <color theme="0"/>
      <name val="Ariel"/>
    </font>
    <font>
      <b/>
      <sz val="11"/>
      <name val="Ariel"/>
    </font>
    <font>
      <i/>
      <sz val="11"/>
      <name val="Ariel"/>
    </font>
    <font>
      <b/>
      <vertAlign val="subscript"/>
      <sz val="11"/>
      <color theme="0"/>
      <name val="Ariel"/>
    </font>
    <font>
      <sz val="11"/>
      <color theme="9" tint="-0.249977111117893"/>
      <name val="Ariel"/>
    </font>
    <font>
      <b/>
      <sz val="11"/>
      <color theme="0"/>
      <name val="Calibri"/>
      <family val="2"/>
      <scheme val="minor"/>
    </font>
    <font>
      <sz val="11"/>
      <color theme="1"/>
      <name val="Arial"/>
      <family val="2"/>
    </font>
    <font>
      <b/>
      <sz val="11"/>
      <color theme="1"/>
      <name val="Arial"/>
      <family val="2"/>
    </font>
    <font>
      <i/>
      <sz val="12"/>
      <color theme="0"/>
      <name val="Ariel"/>
    </font>
    <font>
      <b/>
      <sz val="20"/>
      <color rgb="FF1D428A"/>
      <name val="Ariel"/>
    </font>
    <font>
      <b/>
      <sz val="16"/>
      <color rgb="FF93272C"/>
      <name val="Calibri"/>
      <family val="2"/>
      <scheme val="minor"/>
    </font>
    <font>
      <sz val="11"/>
      <color rgb="FF7D9D4D"/>
      <name val="Ariel"/>
    </font>
    <font>
      <b/>
      <sz val="11"/>
      <color rgb="FF7D9D4D"/>
      <name val="Ariel"/>
    </font>
    <font>
      <vertAlign val="subscript"/>
      <sz val="11"/>
      <color theme="1"/>
      <name val="Arial"/>
      <family val="2"/>
    </font>
    <font>
      <b/>
      <vertAlign val="subscript"/>
      <sz val="11"/>
      <color theme="1"/>
      <name val="Arial"/>
      <family val="2"/>
    </font>
    <font>
      <sz val="9"/>
      <color rgb="FF000000"/>
      <name val="Tahoma"/>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1D428A"/>
        <bgColor indexed="64"/>
      </patternFill>
    </fill>
    <fill>
      <patternFill patternType="solid">
        <fgColor rgb="FFD0DEBB"/>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0"/>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5">
    <xf numFmtId="0" fontId="0"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9" fillId="0" borderId="0"/>
  </cellStyleXfs>
  <cellXfs count="145">
    <xf numFmtId="0" fontId="0" fillId="0" borderId="0" xfId="0"/>
    <xf numFmtId="0" fontId="1"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quotePrefix="1" applyFont="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0" fillId="2" borderId="0" xfId="0" applyFill="1"/>
    <xf numFmtId="0" fontId="7" fillId="0" borderId="0" xfId="0" applyFont="1"/>
    <xf numFmtId="0" fontId="0" fillId="0" borderId="0" xfId="0" applyAlignment="1">
      <alignment vertical="center"/>
    </xf>
    <xf numFmtId="0" fontId="10" fillId="0" borderId="0" xfId="0" applyFont="1" applyAlignment="1">
      <alignment vertical="center"/>
    </xf>
    <xf numFmtId="0" fontId="15" fillId="0" borderId="0" xfId="0" applyFont="1" applyAlignment="1">
      <alignment vertical="center" wrapText="1"/>
    </xf>
    <xf numFmtId="0" fontId="7" fillId="0" borderId="0" xfId="0" applyFont="1" applyAlignment="1">
      <alignment vertical="center"/>
    </xf>
    <xf numFmtId="0" fontId="7" fillId="3" borderId="1" xfId="0" applyFont="1" applyFill="1" applyBorder="1" applyAlignment="1">
      <alignment horizontal="center" vertical="center"/>
    </xf>
    <xf numFmtId="0" fontId="8" fillId="0" borderId="0" xfId="0" applyFont="1" applyAlignment="1">
      <alignment vertical="center"/>
    </xf>
    <xf numFmtId="164" fontId="7" fillId="3" borderId="1" xfId="2" applyNumberFormat="1" applyFont="1" applyFill="1" applyBorder="1" applyAlignment="1">
      <alignment horizontal="center" vertical="center"/>
    </xf>
    <xf numFmtId="164" fontId="7" fillId="3" borderId="1" xfId="2" applyNumberFormat="1" applyFont="1" applyFill="1" applyBorder="1" applyAlignment="1">
      <alignment vertical="center"/>
    </xf>
    <xf numFmtId="164" fontId="7" fillId="3" borderId="1" xfId="2" applyNumberFormat="1" applyFont="1" applyFill="1" applyBorder="1" applyAlignment="1">
      <alignment horizontal="right" vertical="center"/>
    </xf>
    <xf numFmtId="2" fontId="7" fillId="3" borderId="1" xfId="0" applyNumberFormat="1" applyFont="1" applyFill="1" applyBorder="1" applyAlignment="1">
      <alignment horizontal="right" vertical="center"/>
    </xf>
    <xf numFmtId="0" fontId="7" fillId="3" borderId="1" xfId="0" applyFont="1" applyFill="1" applyBorder="1" applyAlignment="1">
      <alignment horizontal="right" vertical="center"/>
    </xf>
    <xf numFmtId="164" fontId="14" fillId="3" borderId="1" xfId="2" applyNumberFormat="1" applyFont="1" applyFill="1" applyBorder="1" applyAlignment="1">
      <alignment horizontal="right" vertical="center"/>
    </xf>
    <xf numFmtId="164" fontId="14" fillId="3" borderId="1" xfId="2" applyNumberFormat="1" applyFont="1" applyFill="1" applyBorder="1" applyAlignment="1">
      <alignment vertical="center"/>
    </xf>
    <xf numFmtId="0" fontId="13" fillId="2" borderId="0" xfId="0" applyFont="1" applyFill="1" applyAlignment="1">
      <alignment horizontal="center" vertical="center" wrapText="1"/>
    </xf>
    <xf numFmtId="0" fontId="16" fillId="2" borderId="0" xfId="0" applyFont="1" applyFill="1" applyAlignment="1">
      <alignment horizontal="left" vertical="center"/>
    </xf>
    <xf numFmtId="0" fontId="11" fillId="2" borderId="0" xfId="0" applyFont="1" applyFill="1" applyAlignment="1">
      <alignment vertical="center"/>
    </xf>
    <xf numFmtId="0" fontId="13" fillId="2" borderId="0" xfId="0" applyFont="1" applyFill="1" applyAlignment="1">
      <alignment vertical="center" wrapText="1"/>
    </xf>
    <xf numFmtId="49" fontId="0" fillId="0" borderId="0" xfId="0" applyNumberFormat="1"/>
    <xf numFmtId="0" fontId="14" fillId="2" borderId="0" xfId="0" applyFont="1" applyFill="1" applyAlignment="1">
      <alignment vertical="center"/>
    </xf>
    <xf numFmtId="0" fontId="7" fillId="2" borderId="0" xfId="0" applyFont="1" applyFill="1"/>
    <xf numFmtId="0" fontId="11" fillId="2" borderId="0" xfId="0" applyFont="1" applyFill="1" applyAlignment="1">
      <alignment vertical="center" wrapText="1"/>
    </xf>
    <xf numFmtId="0" fontId="14" fillId="2" borderId="0" xfId="0" quotePrefix="1" applyFont="1" applyFill="1" applyAlignment="1">
      <alignment vertical="center" wrapText="1"/>
    </xf>
    <xf numFmtId="0" fontId="21" fillId="2" borderId="1" xfId="0" applyFont="1" applyFill="1" applyBorder="1" applyAlignment="1">
      <alignment horizontal="center" vertical="center"/>
    </xf>
    <xf numFmtId="0" fontId="12" fillId="0" borderId="0" xfId="0" applyFont="1" applyAlignment="1">
      <alignment horizontal="left"/>
    </xf>
    <xf numFmtId="0" fontId="18" fillId="0" borderId="0" xfId="0" applyFont="1" applyAlignment="1">
      <alignment horizontal="left" vertical="center" wrapText="1"/>
    </xf>
    <xf numFmtId="0" fontId="17" fillId="0" borderId="0" xfId="0" applyFont="1" applyAlignment="1">
      <alignment horizontal="left" vertical="center" wrapText="1"/>
    </xf>
    <xf numFmtId="0" fontId="14" fillId="2" borderId="1" xfId="0" applyFont="1" applyFill="1" applyBorder="1" applyAlignment="1">
      <alignment horizontal="left" vertical="center"/>
    </xf>
    <xf numFmtId="3"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center" vertical="center"/>
    </xf>
    <xf numFmtId="0" fontId="12" fillId="0" borderId="0" xfId="0" applyFont="1"/>
    <xf numFmtId="0" fontId="1" fillId="0" borderId="0" xfId="0" applyFont="1" applyAlignment="1">
      <alignment horizontal="center"/>
    </xf>
    <xf numFmtId="0" fontId="0" fillId="0" borderId="0" xfId="0" applyAlignment="1">
      <alignment horizontal="center"/>
    </xf>
    <xf numFmtId="0" fontId="14" fillId="2" borderId="0" xfId="0" applyFont="1" applyFill="1" applyAlignment="1">
      <alignment horizontal="left" vertical="center"/>
    </xf>
    <xf numFmtId="0" fontId="14" fillId="2" borderId="3"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wrapText="1" indent="3"/>
    </xf>
    <xf numFmtId="0" fontId="14" fillId="0" borderId="0" xfId="0" applyFont="1" applyAlignment="1">
      <alignment horizontal="left" wrapText="1"/>
    </xf>
    <xf numFmtId="0" fontId="1" fillId="2" borderId="0" xfId="0" applyFont="1" applyFill="1" applyAlignment="1">
      <alignment horizontal="left"/>
    </xf>
    <xf numFmtId="164" fontId="1" fillId="2" borderId="0" xfId="2" applyNumberFormat="1" applyFont="1" applyFill="1" applyBorder="1" applyAlignment="1">
      <alignment horizontal="right"/>
    </xf>
    <xf numFmtId="9" fontId="1" fillId="2" borderId="0" xfId="3" applyFont="1" applyFill="1" applyBorder="1"/>
    <xf numFmtId="0" fontId="8" fillId="2" borderId="0" xfId="0" applyFont="1" applyFill="1" applyAlignment="1">
      <alignment horizontal="center" vertical="center" wrapText="1"/>
    </xf>
    <xf numFmtId="9" fontId="5" fillId="2" borderId="0" xfId="3" applyFont="1" applyFill="1" applyBorder="1" applyAlignment="1" applyProtection="1">
      <alignment horizontal="center" vertical="center" wrapText="1"/>
      <protection locked="0"/>
    </xf>
    <xf numFmtId="9" fontId="8" fillId="2" borderId="0" xfId="3" applyFont="1" applyFill="1" applyBorder="1" applyAlignment="1">
      <alignment horizontal="center" vertical="center" wrapText="1"/>
    </xf>
    <xf numFmtId="1" fontId="15" fillId="0" borderId="0" xfId="0" applyNumberFormat="1" applyFont="1" applyAlignment="1">
      <alignment horizontal="center" wrapText="1"/>
    </xf>
    <xf numFmtId="0" fontId="26" fillId="0" borderId="0" xfId="0" applyFont="1" applyAlignment="1">
      <alignment horizontal="left" vertical="center"/>
    </xf>
    <xf numFmtId="0" fontId="26" fillId="0" borderId="3" xfId="0" applyFont="1" applyBorder="1" applyAlignment="1">
      <alignment horizontal="left" vertical="center"/>
    </xf>
    <xf numFmtId="0" fontId="27" fillId="0" borderId="0" xfId="0" applyFont="1" applyAlignment="1">
      <alignment horizontal="left" vertical="center"/>
    </xf>
    <xf numFmtId="9" fontId="14" fillId="0" borderId="9" xfId="3" applyFont="1" applyFill="1" applyBorder="1" applyAlignment="1">
      <alignment horizontal="left" vertical="center"/>
    </xf>
    <xf numFmtId="9" fontId="14" fillId="0" borderId="11" xfId="3" applyFont="1" applyFill="1" applyBorder="1" applyAlignment="1">
      <alignment horizontal="left" vertical="center"/>
    </xf>
    <xf numFmtId="0" fontId="14" fillId="0" borderId="12" xfId="0" applyFont="1" applyBorder="1" applyAlignment="1">
      <alignment horizontal="left" vertical="center" wrapText="1"/>
    </xf>
    <xf numFmtId="0" fontId="5" fillId="0" borderId="10" xfId="0" applyFont="1" applyBorder="1"/>
    <xf numFmtId="0" fontId="14" fillId="0" borderId="12" xfId="0" applyFont="1" applyBorder="1" applyAlignment="1">
      <alignment vertical="center"/>
    </xf>
    <xf numFmtId="9" fontId="14" fillId="3" borderId="8" xfId="3" applyFont="1" applyFill="1" applyBorder="1" applyAlignment="1">
      <alignment horizontal="right" vertical="center"/>
    </xf>
    <xf numFmtId="0" fontId="14" fillId="3" borderId="8" xfId="0" applyFont="1" applyFill="1" applyBorder="1" applyAlignment="1">
      <alignment horizontal="right" vertical="center"/>
    </xf>
    <xf numFmtId="9" fontId="14" fillId="2" borderId="9" xfId="3" applyFont="1" applyFill="1" applyBorder="1" applyAlignment="1">
      <alignment horizontal="left" vertical="center"/>
    </xf>
    <xf numFmtId="9" fontId="11" fillId="2" borderId="10" xfId="3" applyFont="1" applyFill="1" applyBorder="1" applyAlignment="1">
      <alignment horizontal="left" vertical="center"/>
    </xf>
    <xf numFmtId="0" fontId="0" fillId="4" borderId="1" xfId="0" applyFill="1" applyBorder="1"/>
    <xf numFmtId="0" fontId="29" fillId="0" borderId="0" xfId="0" applyFont="1" applyAlignment="1">
      <alignment horizontal="left"/>
    </xf>
    <xf numFmtId="0" fontId="25" fillId="5" borderId="1" xfId="0" applyFont="1" applyFill="1" applyBorder="1" applyAlignment="1">
      <alignment horizontal="left" vertical="center" wrapText="1"/>
    </xf>
    <xf numFmtId="0" fontId="25" fillId="5" borderId="1" xfId="0" applyFont="1" applyFill="1" applyBorder="1"/>
    <xf numFmtId="0" fontId="25" fillId="5" borderId="1" xfId="0" applyFont="1" applyFill="1" applyBorder="1" applyAlignment="1">
      <alignment horizontal="center" vertical="center" wrapText="1"/>
    </xf>
    <xf numFmtId="0" fontId="25" fillId="5" borderId="1" xfId="1" applyFont="1" applyFill="1" applyBorder="1" applyAlignment="1">
      <alignment horizontal="center" vertical="center" wrapText="1"/>
    </xf>
    <xf numFmtId="164" fontId="14" fillId="6" borderId="1" xfId="2" applyNumberFormat="1" applyFont="1" applyFill="1" applyBorder="1" applyAlignment="1">
      <alignment horizontal="right" vertical="center"/>
    </xf>
    <xf numFmtId="0" fontId="11" fillId="5" borderId="7" xfId="0" applyFont="1" applyFill="1" applyBorder="1" applyAlignment="1">
      <alignment horizontal="left" vertical="center" wrapText="1"/>
    </xf>
    <xf numFmtId="0" fontId="11" fillId="5" borderId="7" xfId="0" applyFont="1" applyFill="1" applyBorder="1" applyAlignment="1">
      <alignment horizontal="left" vertical="center"/>
    </xf>
    <xf numFmtId="0" fontId="29" fillId="0" borderId="0" xfId="0" applyFont="1"/>
    <xf numFmtId="0" fontId="11" fillId="5" borderId="4" xfId="0" applyFont="1" applyFill="1" applyBorder="1" applyAlignment="1">
      <alignment horizontal="left" vertical="center"/>
    </xf>
    <xf numFmtId="0" fontId="11" fillId="5" borderId="2" xfId="0" applyFont="1" applyFill="1" applyBorder="1" applyAlignment="1">
      <alignment horizontal="left" vertical="center"/>
    </xf>
    <xf numFmtId="0" fontId="11" fillId="5" borderId="5" xfId="0" applyFont="1" applyFill="1" applyBorder="1" applyAlignment="1">
      <alignment horizontal="left" vertical="center"/>
    </xf>
    <xf numFmtId="0" fontId="11" fillId="5" borderId="4" xfId="0" applyFont="1" applyFill="1" applyBorder="1" applyAlignment="1">
      <alignment horizontal="center" vertical="center"/>
    </xf>
    <xf numFmtId="0" fontId="11" fillId="5" borderId="1" xfId="0" applyFont="1" applyFill="1" applyBorder="1" applyAlignment="1">
      <alignment horizontal="left" vertical="center"/>
    </xf>
    <xf numFmtId="3"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5" fillId="6" borderId="1" xfId="2" applyNumberFormat="1" applyFont="1" applyFill="1" applyBorder="1" applyAlignment="1">
      <alignment horizontal="right" vertical="center"/>
    </xf>
    <xf numFmtId="9" fontId="15" fillId="6" borderId="1" xfId="3" applyFont="1" applyFill="1" applyBorder="1" applyAlignment="1">
      <alignment horizontal="right" vertical="center"/>
    </xf>
    <xf numFmtId="164" fontId="7" fillId="6" borderId="1" xfId="2" applyNumberFormat="1" applyFont="1" applyFill="1" applyBorder="1" applyAlignment="1">
      <alignment vertical="center"/>
    </xf>
    <xf numFmtId="164" fontId="7" fillId="6" borderId="1" xfId="2" applyNumberFormat="1" applyFont="1" applyFill="1" applyBorder="1" applyAlignment="1">
      <alignment horizontal="right" vertical="center"/>
    </xf>
    <xf numFmtId="9" fontId="7" fillId="6" borderId="1" xfId="3" applyFont="1" applyFill="1" applyBorder="1" applyAlignment="1">
      <alignment horizontal="right" vertical="center"/>
    </xf>
    <xf numFmtId="164" fontId="7" fillId="6" borderId="1" xfId="3" applyNumberFormat="1" applyFont="1" applyFill="1" applyBorder="1" applyAlignment="1">
      <alignment horizontal="right" vertical="center"/>
    </xf>
    <xf numFmtId="1" fontId="7" fillId="6" borderId="1" xfId="0" applyNumberFormat="1" applyFont="1" applyFill="1" applyBorder="1" applyAlignment="1">
      <alignment horizontal="right"/>
    </xf>
    <xf numFmtId="1" fontId="14" fillId="6" borderId="1" xfId="0" applyNumberFormat="1" applyFont="1" applyFill="1" applyBorder="1" applyAlignment="1">
      <alignment horizontal="right"/>
    </xf>
    <xf numFmtId="164" fontId="15" fillId="6" borderId="1" xfId="3" applyNumberFormat="1" applyFont="1" applyFill="1" applyBorder="1" applyAlignment="1">
      <alignment horizontal="right" vertical="center"/>
    </xf>
    <xf numFmtId="0" fontId="0" fillId="6" borderId="1" xfId="0" applyFill="1" applyBorder="1" applyAlignment="1">
      <alignment horizontal="right"/>
    </xf>
    <xf numFmtId="0" fontId="5" fillId="6" borderId="1" xfId="0" applyFont="1" applyFill="1" applyBorder="1" applyAlignment="1">
      <alignment horizontal="left" wrapText="1"/>
    </xf>
    <xf numFmtId="164" fontId="5" fillId="6" borderId="1" xfId="2" applyNumberFormat="1" applyFont="1" applyFill="1" applyBorder="1" applyAlignment="1">
      <alignment horizontal="right" wrapText="1"/>
    </xf>
    <xf numFmtId="9" fontId="4" fillId="6" borderId="1" xfId="3" applyFill="1" applyBorder="1" applyAlignment="1"/>
    <xf numFmtId="9" fontId="0" fillId="6" borderId="1" xfId="3" applyFont="1" applyFill="1" applyBorder="1" applyAlignment="1"/>
    <xf numFmtId="0" fontId="1" fillId="6" borderId="1" xfId="1" applyFont="1" applyFill="1" applyBorder="1" applyAlignment="1">
      <alignment horizontal="left"/>
    </xf>
    <xf numFmtId="9" fontId="1" fillId="6" borderId="1" xfId="3" applyFont="1" applyFill="1" applyBorder="1" applyAlignment="1"/>
    <xf numFmtId="0" fontId="30" fillId="2" borderId="0" xfId="0" applyFont="1" applyFill="1"/>
    <xf numFmtId="164" fontId="1" fillId="6" borderId="1" xfId="2" applyNumberFormat="1" applyFont="1" applyFill="1" applyBorder="1" applyAlignment="1">
      <alignment horizontal="right"/>
    </xf>
    <xf numFmtId="0" fontId="1" fillId="6" borderId="1" xfId="0" applyFont="1" applyFill="1" applyBorder="1" applyAlignment="1">
      <alignment horizontal="left"/>
    </xf>
    <xf numFmtId="165" fontId="1" fillId="6" borderId="1" xfId="3" applyNumberFormat="1" applyFont="1" applyFill="1" applyBorder="1" applyAlignment="1"/>
    <xf numFmtId="0" fontId="14" fillId="3" borderId="1" xfId="0" applyFont="1" applyFill="1" applyBorder="1" applyAlignment="1">
      <alignment horizontal="left" vertical="center"/>
    </xf>
    <xf numFmtId="0" fontId="26" fillId="0" borderId="0" xfId="0" applyFont="1" applyAlignment="1">
      <alignment horizontal="left" vertical="center" wrapText="1"/>
    </xf>
    <xf numFmtId="0" fontId="26" fillId="0" borderId="3" xfId="0" applyFont="1" applyBorder="1" applyAlignment="1">
      <alignment horizontal="left" vertical="center" wrapText="1"/>
    </xf>
    <xf numFmtId="0" fontId="14" fillId="0" borderId="0" xfId="0" applyFont="1" applyAlignment="1">
      <alignment horizontal="left" vertical="center"/>
    </xf>
    <xf numFmtId="0" fontId="14" fillId="2" borderId="0" xfId="0" applyFont="1" applyFill="1" applyAlignment="1">
      <alignment horizontal="left" vertical="center" wrapText="1"/>
    </xf>
    <xf numFmtId="0" fontId="14" fillId="2" borderId="3"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6" fillId="5" borderId="6" xfId="0" applyFont="1" applyFill="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vertical="center" wrapText="1" indent="4"/>
    </xf>
    <xf numFmtId="0" fontId="14" fillId="0" borderId="3" xfId="0" applyFont="1" applyBorder="1" applyAlignment="1">
      <alignment horizontal="left" vertical="center"/>
    </xf>
    <xf numFmtId="0" fontId="14" fillId="0" borderId="3" xfId="0" applyFont="1" applyBorder="1" applyAlignment="1">
      <alignment vertical="center" wrapTex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3" xfId="0" applyFont="1" applyBorder="1" applyAlignment="1">
      <alignment horizontal="left" vertical="center" wrapText="1"/>
    </xf>
    <xf numFmtId="0" fontId="14" fillId="0" borderId="3" xfId="0" applyFont="1" applyBorder="1" applyAlignment="1">
      <alignment horizontal="left" vertical="center" wrapText="1" indent="2"/>
    </xf>
    <xf numFmtId="0" fontId="7" fillId="0" borderId="0" xfId="0" applyFont="1" applyAlignment="1">
      <alignment vertical="center"/>
    </xf>
    <xf numFmtId="0" fontId="7" fillId="0" borderId="3" xfId="0" applyFont="1" applyBorder="1" applyAlignment="1">
      <alignment vertical="center"/>
    </xf>
    <xf numFmtId="0" fontId="14" fillId="3" borderId="8" xfId="0" applyFont="1" applyFill="1" applyBorder="1" applyAlignment="1">
      <alignment horizontal="left" vertical="center"/>
    </xf>
    <xf numFmtId="0" fontId="14" fillId="0" borderId="13" xfId="0" quotePrefix="1" applyFont="1" applyBorder="1" applyAlignment="1">
      <alignment vertical="center" wrapText="1"/>
    </xf>
    <xf numFmtId="0" fontId="14" fillId="0" borderId="14" xfId="0" quotePrefix="1" applyFont="1" applyBorder="1" applyAlignment="1">
      <alignment vertical="center" wrapText="1"/>
    </xf>
    <xf numFmtId="0" fontId="14" fillId="0" borderId="15" xfId="0" quotePrefix="1" applyFont="1" applyBorder="1" applyAlignment="1">
      <alignment vertical="center" wrapText="1"/>
    </xf>
    <xf numFmtId="0" fontId="14" fillId="0" borderId="16" xfId="0" quotePrefix="1" applyFont="1" applyBorder="1" applyAlignment="1">
      <alignment vertical="center" wrapText="1"/>
    </xf>
    <xf numFmtId="0" fontId="14" fillId="0" borderId="0" xfId="0" quotePrefix="1" applyFont="1" applyAlignment="1">
      <alignment vertical="center" wrapText="1"/>
    </xf>
    <xf numFmtId="0" fontId="14" fillId="0" borderId="17" xfId="0" quotePrefix="1" applyFont="1" applyBorder="1" applyAlignment="1">
      <alignment vertical="center" wrapText="1"/>
    </xf>
    <xf numFmtId="0" fontId="14" fillId="0" borderId="18" xfId="0" quotePrefix="1" applyFont="1" applyBorder="1" applyAlignment="1">
      <alignment vertical="center" wrapText="1"/>
    </xf>
    <xf numFmtId="0" fontId="14" fillId="0" borderId="19" xfId="0" quotePrefix="1" applyFont="1" applyBorder="1" applyAlignment="1">
      <alignment vertical="center" wrapText="1"/>
    </xf>
    <xf numFmtId="0" fontId="14" fillId="0" borderId="20" xfId="0" quotePrefix="1" applyFont="1" applyBorder="1" applyAlignment="1">
      <alignment vertical="center" wrapText="1"/>
    </xf>
    <xf numFmtId="49" fontId="14" fillId="3" borderId="8" xfId="0" applyNumberFormat="1" applyFont="1" applyFill="1" applyBorder="1" applyAlignment="1">
      <alignment horizontal="left" vertical="center"/>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1" fillId="5" borderId="2" xfId="0" applyFont="1" applyFill="1" applyBorder="1" applyAlignment="1">
      <alignment horizontal="center" vertical="center"/>
    </xf>
    <xf numFmtId="0" fontId="11" fillId="5" borderId="5" xfId="0" applyFont="1" applyFill="1" applyBorder="1" applyAlignment="1">
      <alignment horizontal="center" vertical="center"/>
    </xf>
    <xf numFmtId="0" fontId="14" fillId="2" borderId="4" xfId="0" applyFont="1" applyFill="1" applyBorder="1" applyAlignment="1">
      <alignment horizontal="left" vertical="center" wrapText="1"/>
    </xf>
    <xf numFmtId="0" fontId="14" fillId="0" borderId="4" xfId="0" quotePrefix="1" applyFont="1" applyBorder="1" applyAlignment="1">
      <alignment horizontal="left" vertical="center" wrapText="1"/>
    </xf>
    <xf numFmtId="0" fontId="14" fillId="0" borderId="2" xfId="0" quotePrefix="1" applyFont="1" applyBorder="1" applyAlignment="1">
      <alignment horizontal="left" vertical="center" wrapText="1"/>
    </xf>
    <xf numFmtId="0" fontId="14" fillId="0" borderId="5" xfId="0" quotePrefix="1" applyFont="1" applyBorder="1" applyAlignment="1">
      <alignment horizontal="left" vertical="center" wrapText="1"/>
    </xf>
    <xf numFmtId="0" fontId="11" fillId="5" borderId="1" xfId="0" applyFont="1" applyFill="1" applyBorder="1" applyAlignment="1">
      <alignment horizontal="left" vertical="center" wrapText="1"/>
    </xf>
    <xf numFmtId="0" fontId="14" fillId="0" borderId="1" xfId="0" quotePrefix="1" applyFont="1" applyBorder="1" applyAlignment="1">
      <alignment horizontal="left" vertical="center" wrapText="1"/>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5" xfId="0" applyFont="1" applyFill="1" applyBorder="1" applyAlignment="1">
      <alignment horizontal="left" vertical="center" wrapText="1"/>
    </xf>
  </cellXfs>
  <cellStyles count="5">
    <cellStyle name="Comma" xfId="2" builtinId="3"/>
    <cellStyle name="Normal" xfId="0" builtinId="0"/>
    <cellStyle name="Normal 2" xfId="1" xr:uid="{D426AADF-15BF-4DEB-BFCC-B1D4501E09AB}"/>
    <cellStyle name="Normal 3" xfId="4" xr:uid="{E0111CA2-60F9-49F9-A8D7-2399BECF48A9}"/>
    <cellStyle name="Percent" xfId="3" builtinId="5"/>
  </cellStyles>
  <dxfs count="4">
    <dxf>
      <fill>
        <patternFill>
          <bgColor theme="1" tint="0.34998626667073579"/>
        </patternFill>
      </fill>
    </dxf>
    <dxf>
      <font>
        <color theme="5" tint="-0.24994659260841701"/>
      </font>
    </dxf>
    <dxf>
      <font>
        <color rgb="FFFF0000"/>
      </font>
    </dxf>
    <dxf>
      <fill>
        <patternFill>
          <bgColor theme="1" tint="0.34998626667073579"/>
        </patternFill>
      </fill>
    </dxf>
  </dxfs>
  <tableStyles count="0" defaultTableStyle="TableStyleMedium2" defaultPivotStyle="PivotStyleLight16"/>
  <colors>
    <mruColors>
      <color rgb="FFD0DEBB"/>
      <color rgb="FF7D9D4D"/>
      <color rgb="FFB1C88E"/>
      <color rgb="FF93272C"/>
      <color rgb="FFA0DAB3"/>
      <color rgb="FF1D428A"/>
      <color rgb="FF007A3E"/>
      <color rgb="FF1D42BC"/>
      <color rgb="FF00A3E0"/>
      <color rgb="FF71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2887985775968"/>
          <c:y val="5.7478783869075095E-2"/>
          <c:w val="0.82347980695961387"/>
          <c:h val="0.7219892219834767"/>
        </c:manualLayout>
      </c:layout>
      <c:barChart>
        <c:barDir val="col"/>
        <c:grouping val="stacked"/>
        <c:varyColors val="0"/>
        <c:ser>
          <c:idx val="7"/>
          <c:order val="0"/>
          <c:tx>
            <c:v>Emissions from Electricity &amp; District Energy (Scope 2)</c:v>
          </c:tx>
          <c:spPr>
            <a:solidFill>
              <a:srgbClr val="154DFF"/>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3.2900317633461538</c:v>
              </c:pt>
              <c:pt idx="1">
                <c:v>3.2900317633461538</c:v>
              </c:pt>
              <c:pt idx="2">
                <c:v>3.2900317633461538</c:v>
              </c:pt>
              <c:pt idx="3">
                <c:v>3.2900317633461538</c:v>
              </c:pt>
              <c:pt idx="4">
                <c:v>3.2900317633461538</c:v>
              </c:pt>
              <c:pt idx="5">
                <c:v>2.6431019999999998</c:v>
              </c:pt>
              <c:pt idx="6">
                <c:v>2.6431019999999998</c:v>
              </c:pt>
              <c:pt idx="7">
                <c:v>2.6431019999999998</c:v>
              </c:pt>
              <c:pt idx="8">
                <c:v>2.6431019999999998</c:v>
              </c:pt>
              <c:pt idx="9">
                <c:v>2.6431019999999998</c:v>
              </c:pt>
              <c:pt idx="10">
                <c:v>1.3349000000000002</c:v>
              </c:pt>
            </c:numLit>
          </c:val>
          <c:extLst>
            <c:ext xmlns:c16="http://schemas.microsoft.com/office/drawing/2014/chart" uri="{C3380CC4-5D6E-409C-BE32-E72D297353CC}">
              <c16:uniqueId val="{00000000-4A33-4F2B-B560-ADAF009F795F}"/>
            </c:ext>
          </c:extLst>
        </c:ser>
        <c:ser>
          <c:idx val="5"/>
          <c:order val="1"/>
          <c:tx>
            <c:v>Emissions from Fuels (Scope 1)</c:v>
          </c:tx>
          <c:spPr>
            <a:solidFill>
              <a:srgbClr val="002060"/>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5.3072000000000001E-2</c:v>
              </c:pt>
              <c:pt idx="1">
                <c:v>5.3072000000000001E-2</c:v>
              </c:pt>
              <c:pt idx="2">
                <c:v>5.3072000000000001E-2</c:v>
              </c:pt>
              <c:pt idx="3">
                <c:v>5.3072000000000001E-2</c:v>
              </c:pt>
              <c:pt idx="4">
                <c:v>5.3072000000000001E-2</c:v>
              </c:pt>
              <c:pt idx="5">
                <c:v>5.3072000000000001E-2</c:v>
              </c:pt>
              <c:pt idx="6">
                <c:v>5.3072000000000001E-2</c:v>
              </c:pt>
              <c:pt idx="7">
                <c:v>5.3072000000000001E-2</c:v>
              </c:pt>
              <c:pt idx="8">
                <c:v>5.3072000000000001E-2</c:v>
              </c:pt>
              <c:pt idx="9">
                <c:v>5.3072000000000001E-2</c:v>
              </c:pt>
              <c:pt idx="10">
                <c:v>5.3109999999999997E-2</c:v>
              </c:pt>
            </c:numLit>
          </c:val>
          <c:extLst>
            <c:ext xmlns:c16="http://schemas.microsoft.com/office/drawing/2014/chart" uri="{C3380CC4-5D6E-409C-BE32-E72D297353CC}">
              <c16:uniqueId val="{00000001-4A33-4F2B-B560-ADAF009F795F}"/>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2225" cap="rnd">
              <a:solidFill>
                <a:schemeClr val="bg2">
                  <a:lumMod val="50000"/>
                </a:schemeClr>
              </a:solidFill>
              <a:round/>
            </a:ln>
            <a:effectLst/>
          </c:spPr>
          <c:marker>
            <c:symbol val="none"/>
          </c:marker>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1.6715518816730768</c:v>
              </c:pt>
              <c:pt idx="1">
                <c:v>1.6715518816730768</c:v>
              </c:pt>
              <c:pt idx="2">
                <c:v>1.6715518816730768</c:v>
              </c:pt>
              <c:pt idx="3">
                <c:v>1.6715518816730768</c:v>
              </c:pt>
              <c:pt idx="4">
                <c:v>1.6715518816730768</c:v>
              </c:pt>
              <c:pt idx="5">
                <c:v>1.6715518816730768</c:v>
              </c:pt>
              <c:pt idx="6">
                <c:v>1.6715518816730768</c:v>
              </c:pt>
              <c:pt idx="7">
                <c:v>1.6715518816730768</c:v>
              </c:pt>
              <c:pt idx="8">
                <c:v>1.6715518816730768</c:v>
              </c:pt>
              <c:pt idx="9">
                <c:v>1.6715518816730768</c:v>
              </c:pt>
              <c:pt idx="10">
                <c:v>1.6715518816730768</c:v>
              </c:pt>
            </c:numLit>
          </c:val>
          <c:smooth val="0"/>
          <c:extLst>
            <c:ext xmlns:c16="http://schemas.microsoft.com/office/drawing/2014/chart" uri="{C3380CC4-5D6E-409C-BE32-E72D297353CC}">
              <c16:uniqueId val="{00000002-4A33-4F2B-B560-ADAF009F795F}"/>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max val="3.5"/>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a:latin typeface="Arial" panose="020B0604020202020204" pitchFamily="34" charset="0"/>
                    <a:cs typeface="Arial" panose="020B0604020202020204" pitchFamily="34" charset="0"/>
                  </a:rPr>
                  <a:t>GHG Emissions</a:t>
                </a:r>
                <a:r>
                  <a:rPr lang="en-US" sz="800" baseline="0">
                    <a:latin typeface="Arial" panose="020B0604020202020204" pitchFamily="34" charset="0"/>
                    <a:cs typeface="Arial" panose="020B0604020202020204" pitchFamily="34" charset="0"/>
                  </a:rPr>
                  <a:t> </a:t>
                </a:r>
              </a:p>
              <a:p>
                <a:pPr>
                  <a:defRPr sz="800">
                    <a:latin typeface="Arial" panose="020B0604020202020204" pitchFamily="34" charset="0"/>
                    <a:cs typeface="Arial" panose="020B0604020202020204" pitchFamily="34" charset="0"/>
                  </a:defRPr>
                </a:pPr>
                <a:r>
                  <a:rPr lang="en-US" sz="800" baseline="0">
                    <a:latin typeface="Arial" panose="020B0604020202020204" pitchFamily="34" charset="0"/>
                    <a:cs typeface="Arial" panose="020B0604020202020204" pitchFamily="34" charset="0"/>
                  </a:rPr>
                  <a:t>(1000 Metric Tons of CO2e)</a:t>
                </a:r>
                <a:endParaRPr lang="en-US" sz="800">
                  <a:latin typeface="Arial" panose="020B0604020202020204" pitchFamily="34" charset="0"/>
                  <a:cs typeface="Arial" panose="020B0604020202020204" pitchFamily="34" charset="0"/>
                </a:endParaRPr>
              </a:p>
            </c:rich>
          </c:tx>
          <c:layout>
            <c:manualLayout>
              <c:xMode val="edge"/>
              <c:yMode val="edge"/>
              <c:x val="5.2513640204070039E-2"/>
              <c:y val="0.1891971522601095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ayout>
        <c:manualLayout>
          <c:xMode val="edge"/>
          <c:yMode val="edge"/>
          <c:x val="0.13870967741935483"/>
          <c:y val="0.85569916760094744"/>
          <c:w val="0.81437719075438153"/>
          <c:h val="0.14332496721125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r>
              <a:rPr lang="en-US" sz="1500" b="1" i="0" u="none" strike="noStrike" baseline="0" dirty="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rPr>
              <a:t>Emissions by Reporting Period</a:t>
            </a:r>
          </a:p>
        </c:rich>
      </c:tx>
      <c:layout>
        <c:manualLayout>
          <c:xMode val="edge"/>
          <c:yMode val="edge"/>
          <c:x val="0.33274727466194948"/>
          <c:y val="1.6190198010624959E-2"/>
        </c:manualLayout>
      </c:layout>
      <c:overlay val="0"/>
      <c:spPr>
        <a:noFill/>
        <a:ln>
          <a:noFill/>
        </a:ln>
        <a:effectLst/>
      </c:spPr>
      <c:txPr>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7224748894126318"/>
          <c:y val="0.12279731663918907"/>
          <c:w val="0.79130090472383885"/>
          <c:h val="0.69549514980206883"/>
        </c:manualLayout>
      </c:layout>
      <c:barChart>
        <c:barDir val="col"/>
        <c:grouping val="stacked"/>
        <c:varyColors val="0"/>
        <c:ser>
          <c:idx val="5"/>
          <c:order val="0"/>
          <c:tx>
            <c:v>Scope 1 Emissions (Fuels)</c:v>
          </c:tx>
          <c:spPr>
            <a:solidFill>
              <a:srgbClr val="1D428A"/>
            </a:solidFill>
            <a:ln>
              <a:noFill/>
            </a:ln>
            <a:effectLst/>
          </c:spPr>
          <c:invertIfNegative val="0"/>
          <c:cat>
            <c:strRef>
              <c:f>'Portfolio Emissions'!$D$12:$E$12</c:f>
              <c:strCache>
                <c:ptCount val="1"/>
                <c:pt idx="0">
                  <c:v>Select Base Year</c:v>
                </c:pt>
              </c:strCache>
            </c:strRef>
          </c:cat>
          <c:val>
            <c:numRef>
              <c:f>Display!$P$12:$Q$12</c:f>
              <c:numCache>
                <c:formatCode>_(* #,##0_);_(* \(#,##0\);_(* "-"??_);_(@_)</c:formatCode>
                <c:ptCount val="2"/>
                <c:pt idx="0">
                  <c:v>0</c:v>
                </c:pt>
                <c:pt idx="1">
                  <c:v>0</c:v>
                </c:pt>
              </c:numCache>
              <c:extLst/>
            </c:numRef>
          </c:val>
          <c:extLst>
            <c:ext xmlns:c16="http://schemas.microsoft.com/office/drawing/2014/chart" uri="{C3380CC4-5D6E-409C-BE32-E72D297353CC}">
              <c16:uniqueId val="{00000000-A7DE-441F-BBD7-694D4BC6230C}"/>
            </c:ext>
          </c:extLst>
        </c:ser>
        <c:ser>
          <c:idx val="7"/>
          <c:order val="1"/>
          <c:tx>
            <c:v>Scope 2 Emissions (Electricity &amp; District Energy)</c:v>
          </c:tx>
          <c:spPr>
            <a:solidFill>
              <a:srgbClr val="007A3E"/>
            </a:solidFill>
            <a:ln>
              <a:noFill/>
            </a:ln>
            <a:effectLst/>
          </c:spPr>
          <c:invertIfNegative val="0"/>
          <c:cat>
            <c:strRef>
              <c:f>'Portfolio Emissions'!$D$12:$E$12</c:f>
              <c:strCache>
                <c:ptCount val="1"/>
                <c:pt idx="0">
                  <c:v>Select Base Year</c:v>
                </c:pt>
              </c:strCache>
            </c:strRef>
          </c:cat>
          <c:val>
            <c:numRef>
              <c:f>Display!$P$13:$Q$13</c:f>
              <c:numCache>
                <c:formatCode>_(* #,##0_);_(* \(#,##0\);_(* "-"??_);_(@_)</c:formatCode>
                <c:ptCount val="2"/>
                <c:pt idx="0">
                  <c:v>0</c:v>
                </c:pt>
                <c:pt idx="1">
                  <c:v>0</c:v>
                </c:pt>
              </c:numCache>
              <c:extLst/>
            </c:numRef>
          </c:val>
          <c:extLst>
            <c:ext xmlns:c16="http://schemas.microsoft.com/office/drawing/2014/chart" uri="{C3380CC4-5D6E-409C-BE32-E72D297353CC}">
              <c16:uniqueId val="{00000001-A7DE-441F-BBD7-694D4BC6230C}"/>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8575" cap="rnd">
              <a:solidFill>
                <a:schemeClr val="accent1"/>
              </a:solidFill>
              <a:round/>
            </a:ln>
            <a:effectLst/>
          </c:spPr>
          <c:marker>
            <c:symbol val="none"/>
          </c:marker>
          <c:trendline>
            <c:spPr>
              <a:ln w="19050" cap="rnd">
                <a:solidFill>
                  <a:srgbClr val="595959"/>
                </a:solidFill>
                <a:prstDash val="solid"/>
              </a:ln>
              <a:effectLst/>
            </c:spPr>
            <c:trendlineType val="linear"/>
            <c:forward val="0.35000000000000003"/>
            <c:backward val="0.5"/>
            <c:dispRSqr val="0"/>
            <c:dispEq val="0"/>
          </c:trendline>
          <c:cat>
            <mc:AlternateContent xmlns:mc="http://schemas.openxmlformats.org/markup-compatibility/2006">
              <mc:Choice xmlns:c16ac="http://schemas.microsoft.com/office/drawing/2014/chart/ac" Requires="c16ac">
                <c16ac:multiLvlStrLit>
                  <c:ptCount val="0"/>
                </c16ac:multiLvlStrLit>
              </mc:Choice>
              <mc:Fallback>
                <c:strLit/>
              </mc:Fallback>
            </mc:AlternateContent>
          </c:cat>
          <c:val>
            <c:numRef>
              <c:f>Display!$P$14:$Q$14</c:f>
              <c:numCache>
                <c:formatCode>_(* #,##0_);_(* \(#,##0\);_(* "-"??_);_(@_)</c:formatCode>
                <c:ptCount val="2"/>
                <c:pt idx="0">
                  <c:v>0</c:v>
                </c:pt>
                <c:pt idx="1">
                  <c:v>0</c:v>
                </c:pt>
              </c:numCache>
              <c:extLst/>
            </c:numRef>
          </c:val>
          <c:smooth val="0"/>
          <c:extLst>
            <c:ext xmlns:c16="http://schemas.microsoft.com/office/drawing/2014/chart" uri="{C3380CC4-5D6E-409C-BE32-E72D297353CC}">
              <c16:uniqueId val="{00000002-A7DE-441F-BBD7-694D4BC6230C}"/>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GHG Emissions</a:t>
                </a:r>
                <a:r>
                  <a:rPr lang="en-US" sz="1100" baseline="0">
                    <a:latin typeface="Arial" panose="020B0604020202020204" pitchFamily="34" charset="0"/>
                    <a:cs typeface="Arial" panose="020B0604020202020204" pitchFamily="34" charset="0"/>
                  </a:rPr>
                  <a:t> </a:t>
                </a:r>
              </a:p>
              <a:p>
                <a:pPr>
                  <a:defRPr sz="1100">
                    <a:latin typeface="Arial" panose="020B0604020202020204" pitchFamily="34" charset="0"/>
                    <a:cs typeface="Arial" panose="020B0604020202020204" pitchFamily="34" charset="0"/>
                  </a:defRPr>
                </a:pPr>
                <a:r>
                  <a:rPr lang="en-US" sz="1100" baseline="0">
                    <a:latin typeface="Arial" panose="020B0604020202020204" pitchFamily="34" charset="0"/>
                    <a:cs typeface="Arial" panose="020B0604020202020204" pitchFamily="34" charset="0"/>
                  </a:rPr>
                  <a:t> (Metric Tons of CO</a:t>
                </a:r>
                <a:r>
                  <a:rPr lang="en-US" sz="1100" baseline="-25000">
                    <a:latin typeface="Arial" panose="020B0604020202020204" pitchFamily="34" charset="0"/>
                    <a:cs typeface="Arial" panose="020B0604020202020204" pitchFamily="34" charset="0"/>
                  </a:rPr>
                  <a:t>2</a:t>
                </a:r>
                <a:r>
                  <a:rPr lang="en-US" sz="1100" baseline="0">
                    <a:latin typeface="Arial" panose="020B0604020202020204" pitchFamily="34" charset="0"/>
                    <a:cs typeface="Arial" panose="020B0604020202020204" pitchFamily="34" charset="0"/>
                  </a:rPr>
                  <a:t>e)</a:t>
                </a:r>
                <a:endParaRPr lang="en-US" sz="1100">
                  <a:latin typeface="Arial" panose="020B0604020202020204" pitchFamily="34" charset="0"/>
                  <a:cs typeface="Arial" panose="020B0604020202020204" pitchFamily="34" charset="0"/>
                </a:endParaRPr>
              </a:p>
            </c:rich>
          </c:tx>
          <c:layout>
            <c:manualLayout>
              <c:xMode val="edge"/>
              <c:yMode val="edge"/>
              <c:x val="1.015825451928965E-2"/>
              <c:y val="0.215282893228417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egendEntry>
        <c:idx val="3"/>
        <c:delete val="1"/>
      </c:legendEntry>
      <c:layout>
        <c:manualLayout>
          <c:xMode val="edge"/>
          <c:yMode val="edge"/>
          <c:x val="0.13870967741935483"/>
          <c:y val="0.88280438218636126"/>
          <c:w val="0.80350626589966112"/>
          <c:h val="0.11719561781363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data id="1">
      <cx:strDim type="cat">
        <cx:f>_xlchart.v1.5</cx:f>
      </cx:strDim>
      <cx:numDim type="val">
        <cx:f>_xlchart.v1.7</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0"/>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(Metric Tons CO</a:t>
                </a:r>
                <a:r>
                  <a:rPr lang="en-US" sz="1100" b="0" i="0" u="none" strike="noStrike" baseline="-25000">
                    <a:solidFill>
                      <a:sysClr val="windowText" lastClr="000000">
                        <a:lumMod val="65000"/>
                        <a:lumOff val="35000"/>
                      </a:sysClr>
                    </a:solidFill>
                    <a:latin typeface="Arial" panose="020B0604020202020204" pitchFamily="34" charset="0"/>
                    <a:cs typeface="Arial" panose="020B0604020202020204" pitchFamily="34" charset="0"/>
                  </a:rPr>
                  <a:t>2</a:t>
                </a: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_xlchart.v1.1</cx:f>
      </cx:strDim>
      <cx:numDim type="val">
        <cx:f>_xlchart.v1.3</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1"/>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max="1.1000000000000001"/>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(Percent of Base Year)</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16</xdr:col>
      <xdr:colOff>835363</xdr:colOff>
      <xdr:row>1</xdr:row>
      <xdr:rowOff>152727</xdr:rowOff>
    </xdr:to>
    <xdr:pic>
      <xdr:nvPicPr>
        <xdr:cNvPr id="2" name="Picture 1" descr="BCC Logo">
          <a:extLst>
            <a:ext uri="{FF2B5EF4-FFF2-40B4-BE49-F238E27FC236}">
              <a16:creationId xmlns:a16="http://schemas.microsoft.com/office/drawing/2014/main" id="{C50C60A4-1CF7-44E5-A1F6-0094FDB8D8EF}"/>
            </a:ext>
          </a:extLst>
        </xdr:cNvPr>
        <xdr:cNvPicPr>
          <a:picLocks noChangeAspect="1"/>
        </xdr:cNvPicPr>
      </xdr:nvPicPr>
      <xdr:blipFill>
        <a:blip xmlns:r="http://schemas.openxmlformats.org/officeDocument/2006/relationships" r:embed="rId1"/>
        <a:stretch>
          <a:fillRect/>
        </a:stretch>
      </xdr:blipFill>
      <xdr:spPr>
        <a:xfrm>
          <a:off x="16326758" y="72572"/>
          <a:ext cx="1831859" cy="537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831277</xdr:colOff>
      <xdr:row>1</xdr:row>
      <xdr:rowOff>125361</xdr:rowOff>
    </xdr:to>
    <xdr:pic>
      <xdr:nvPicPr>
        <xdr:cNvPr id="4" name="Picture 3" descr="BCC Logo">
          <a:extLst>
            <a:ext uri="{FF2B5EF4-FFF2-40B4-BE49-F238E27FC236}">
              <a16:creationId xmlns:a16="http://schemas.microsoft.com/office/drawing/2014/main" id="{BBE99147-3723-4FB9-8BAB-363B4D088EC5}"/>
            </a:ext>
          </a:extLst>
        </xdr:cNvPr>
        <xdr:cNvPicPr>
          <a:picLocks noChangeAspect="1"/>
        </xdr:cNvPicPr>
      </xdr:nvPicPr>
      <xdr:blipFill>
        <a:blip xmlns:r="http://schemas.openxmlformats.org/officeDocument/2006/relationships" r:embed="rId1"/>
        <a:stretch>
          <a:fillRect/>
        </a:stretch>
      </xdr:blipFill>
      <xdr:spPr>
        <a:xfrm>
          <a:off x="9724568" y="48381"/>
          <a:ext cx="1836697" cy="53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8</xdr:col>
      <xdr:colOff>7470</xdr:colOff>
      <xdr:row>1</xdr:row>
      <xdr:rowOff>134586</xdr:rowOff>
    </xdr:to>
    <xdr:pic>
      <xdr:nvPicPr>
        <xdr:cNvPr id="3" name="Picture 2" descr="BCC Logo">
          <a:extLst>
            <a:ext uri="{FF2B5EF4-FFF2-40B4-BE49-F238E27FC236}">
              <a16:creationId xmlns:a16="http://schemas.microsoft.com/office/drawing/2014/main" id="{B4762843-6C8D-490E-B5E6-F23C31CA3DB6}"/>
            </a:ext>
          </a:extLst>
        </xdr:cNvPr>
        <xdr:cNvPicPr>
          <a:picLocks noChangeAspect="1"/>
        </xdr:cNvPicPr>
      </xdr:nvPicPr>
      <xdr:blipFill>
        <a:blip xmlns:r="http://schemas.openxmlformats.org/officeDocument/2006/relationships" r:embed="rId1"/>
        <a:stretch>
          <a:fillRect/>
        </a:stretch>
      </xdr:blipFill>
      <xdr:spPr>
        <a:xfrm>
          <a:off x="9709630" y="54431"/>
          <a:ext cx="1836697" cy="5397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834452</xdr:colOff>
      <xdr:row>1</xdr:row>
      <xdr:rowOff>128536</xdr:rowOff>
    </xdr:to>
    <xdr:pic>
      <xdr:nvPicPr>
        <xdr:cNvPr id="2" name="Picture 1" descr="BCC Logo">
          <a:extLst>
            <a:ext uri="{FF2B5EF4-FFF2-40B4-BE49-F238E27FC236}">
              <a16:creationId xmlns:a16="http://schemas.microsoft.com/office/drawing/2014/main" id="{8043346D-397A-4C8C-B8EA-69E0CAC206A0}"/>
            </a:ext>
          </a:extLst>
        </xdr:cNvPr>
        <xdr:cNvPicPr>
          <a:picLocks noChangeAspect="1"/>
        </xdr:cNvPicPr>
      </xdr:nvPicPr>
      <xdr:blipFill>
        <a:blip xmlns:r="http://schemas.openxmlformats.org/officeDocument/2006/relationships" r:embed="rId1"/>
        <a:stretch>
          <a:fillRect/>
        </a:stretch>
      </xdr:blipFill>
      <xdr:spPr>
        <a:xfrm>
          <a:off x="9704611" y="48381"/>
          <a:ext cx="1831859" cy="5373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24</xdr:row>
      <xdr:rowOff>84666</xdr:rowOff>
    </xdr:from>
    <xdr:to>
      <xdr:col>11</xdr:col>
      <xdr:colOff>1618342</xdr:colOff>
      <xdr:row>40</xdr:row>
      <xdr:rowOff>126757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1C936D-B280-459F-8311-A3AA46988B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698066"/>
              <a:ext cx="8438242" cy="49950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75</xdr:col>
      <xdr:colOff>0</xdr:colOff>
      <xdr:row>17</xdr:row>
      <xdr:rowOff>0</xdr:rowOff>
    </xdr:from>
    <xdr:to>
      <xdr:col>85</xdr:col>
      <xdr:colOff>479778</xdr:colOff>
      <xdr:row>34</xdr:row>
      <xdr:rowOff>28223</xdr:rowOff>
    </xdr:to>
    <xdr:graphicFrame macro="">
      <xdr:nvGraphicFramePr>
        <xdr:cNvPr id="7" name="Chart 6">
          <a:extLst>
            <a:ext uri="{FF2B5EF4-FFF2-40B4-BE49-F238E27FC236}">
              <a16:creationId xmlns:a16="http://schemas.microsoft.com/office/drawing/2014/main" id="{097B15EF-FC28-4841-80D7-5384EE00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170089</xdr:colOff>
      <xdr:row>6</xdr:row>
      <xdr:rowOff>102054</xdr:rowOff>
    </xdr:from>
    <xdr:to>
      <xdr:col>11</xdr:col>
      <xdr:colOff>394607</xdr:colOff>
      <xdr:row>22</xdr:row>
      <xdr:rowOff>14110</xdr:rowOff>
    </xdr:to>
    <xdr:graphicFrame macro="">
      <xdr:nvGraphicFramePr>
        <xdr:cNvPr id="8" name="Chart 7">
          <a:extLst>
            <a:ext uri="{FF2B5EF4-FFF2-40B4-BE49-F238E27FC236}">
              <a16:creationId xmlns:a16="http://schemas.microsoft.com/office/drawing/2014/main" id="{E1E01480-BC16-47ED-8499-F369BF91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334945</xdr:colOff>
      <xdr:row>11</xdr:row>
      <xdr:rowOff>113642</xdr:rowOff>
    </xdr:from>
    <xdr:to>
      <xdr:col>11</xdr:col>
      <xdr:colOff>307054</xdr:colOff>
      <xdr:row>13</xdr:row>
      <xdr:rowOff>31054</xdr:rowOff>
    </xdr:to>
    <xdr:sp macro="" textlink="">
      <xdr:nvSpPr>
        <xdr:cNvPr id="15" name="TextBox 14">
          <a:extLst>
            <a:ext uri="{FF2B5EF4-FFF2-40B4-BE49-F238E27FC236}">
              <a16:creationId xmlns:a16="http://schemas.microsoft.com/office/drawing/2014/main" id="{E2584C69-B6D4-482B-9883-32819CE109E2}"/>
            </a:ext>
          </a:extLst>
        </xdr:cNvPr>
        <xdr:cNvSpPr txBox="1"/>
      </xdr:nvSpPr>
      <xdr:spPr>
        <a:xfrm>
          <a:off x="6495542" y="1650800"/>
          <a:ext cx="588168" cy="288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rial" panose="020B0604020202020204" pitchFamily="34" charset="0"/>
              <a:cs typeface="Arial" panose="020B0604020202020204" pitchFamily="34" charset="0"/>
            </a:rPr>
            <a:t>Goal</a:t>
          </a:r>
          <a:endParaRPr lang="en-US" sz="1100">
            <a:latin typeface="Arial" panose="020B0604020202020204" pitchFamily="34" charset="0"/>
            <a:cs typeface="Arial" panose="020B0604020202020204" pitchFamily="34" charset="0"/>
          </a:endParaRPr>
        </a:p>
      </xdr:txBody>
    </xdr:sp>
    <xdr:clientData/>
  </xdr:twoCellAnchor>
  <xdr:twoCellAnchor>
    <xdr:from>
      <xdr:col>0</xdr:col>
      <xdr:colOff>181429</xdr:colOff>
      <xdr:row>42</xdr:row>
      <xdr:rowOff>116116</xdr:rowOff>
    </xdr:from>
    <xdr:to>
      <xdr:col>11</xdr:col>
      <xdr:colOff>1799771</xdr:colOff>
      <xdr:row>60</xdr:row>
      <xdr:rowOff>114664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B030131-D349-47AD-A2AB-515AD55F1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1429" y="11063516"/>
              <a:ext cx="8438242" cy="48880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cfonline.sharepoint.com/sites/BBCDataTeam/Shared%20Documents/General/Low%20Carbon%20Pilot%20&amp;%20BBCC/Low%20Carbon%20Pilot/Copy%20of%20Copy%20of%20LCP%20Reporting%20Mock-Up%20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Display (EXAMPLE)"/>
      <sheetName val="Report (Original)"/>
      <sheetName val="Lists"/>
      <sheetName val="Report Building A"/>
      <sheetName val="Report Building B"/>
      <sheetName val="2021"/>
      <sheetName val="2022"/>
      <sheetName val="Back End"/>
      <sheetName val="Emissions Factors and Constants"/>
    </sheetNames>
    <sheetDataSet>
      <sheetData sheetId="0" refreshError="1"/>
      <sheetData sheetId="1" refreshError="1"/>
      <sheetData sheetId="2" refreshError="1"/>
      <sheetData sheetId="3">
        <row r="3">
          <cell r="B3" t="str">
            <v>Office</v>
          </cell>
          <cell r="D3" t="str">
            <v>Energy Efficiency</v>
          </cell>
        </row>
        <row r="4">
          <cell r="B4" t="str">
            <v>Retail</v>
          </cell>
          <cell r="D4" t="str">
            <v>On-Site Renewables</v>
          </cell>
        </row>
        <row r="5">
          <cell r="B5" t="str">
            <v>Warehouse</v>
          </cell>
          <cell r="D5" t="str">
            <v>Off-Site Renewables</v>
          </cell>
        </row>
        <row r="6">
          <cell r="B6" t="str">
            <v>Manufacturing</v>
          </cell>
          <cell r="D6" t="str">
            <v>Grid Interactivity</v>
          </cell>
        </row>
        <row r="7">
          <cell r="B7" t="str">
            <v>Multifamily</v>
          </cell>
          <cell r="D7" t="str">
            <v>REC</v>
          </cell>
        </row>
        <row r="8">
          <cell r="D8" t="str">
            <v>Carbon Offset</v>
          </cell>
        </row>
        <row r="9">
          <cell r="D9" t="str">
            <v>Other</v>
          </cell>
        </row>
      </sheetData>
      <sheetData sheetId="4" refreshError="1"/>
      <sheetData sheetId="5" refreshError="1"/>
      <sheetData sheetId="6">
        <row r="7">
          <cell r="B7" t="str">
            <v>Building A</v>
          </cell>
        </row>
      </sheetData>
      <sheetData sheetId="7">
        <row r="7">
          <cell r="N7">
            <v>1118200</v>
          </cell>
        </row>
      </sheetData>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791F-3012-465A-B6F7-E969787E1D77}">
  <sheetPr codeName="Sheet1">
    <pageSetUpPr fitToPage="1"/>
  </sheetPr>
  <dimension ref="A1:U100"/>
  <sheetViews>
    <sheetView showGridLines="0" showZeros="0" tabSelected="1" zoomScale="75" zoomScaleNormal="75" workbookViewId="0">
      <selection activeCell="R11" sqref="R11"/>
    </sheetView>
  </sheetViews>
  <sheetFormatPr baseColWidth="10" defaultColWidth="8.83203125" defaultRowHeight="15"/>
  <cols>
    <col min="1" max="1" width="2.83203125" customWidth="1"/>
    <col min="2" max="2" width="9.33203125" customWidth="1"/>
    <col min="3" max="3" width="64.5" customWidth="1"/>
    <col min="4" max="4" width="15.5" customWidth="1"/>
    <col min="5" max="5" width="16.5" customWidth="1"/>
    <col min="6" max="6" width="15.83203125" customWidth="1"/>
    <col min="7" max="7" width="15.5" customWidth="1"/>
    <col min="8" max="17" width="12.5" customWidth="1"/>
    <col min="18" max="18" width="10.5" customWidth="1"/>
  </cols>
  <sheetData>
    <row r="1" spans="1:20" ht="36" customHeight="1">
      <c r="A1" s="3"/>
      <c r="B1" s="66" t="s">
        <v>58</v>
      </c>
      <c r="C1" s="32"/>
      <c r="D1" s="32"/>
      <c r="E1" s="32"/>
      <c r="F1" s="32"/>
      <c r="G1" s="32"/>
      <c r="H1" s="32"/>
      <c r="I1" s="32"/>
      <c r="J1" s="32"/>
      <c r="K1" s="32"/>
      <c r="L1" s="32"/>
      <c r="M1" s="32"/>
      <c r="N1" s="32"/>
      <c r="O1" s="32"/>
      <c r="P1" s="32"/>
      <c r="Q1" s="32"/>
      <c r="R1" s="10"/>
    </row>
    <row r="2" spans="1:20" ht="14.75" customHeight="1">
      <c r="A2" s="3"/>
      <c r="B2" s="33"/>
      <c r="C2" s="34"/>
      <c r="D2" s="34"/>
      <c r="E2" s="34"/>
      <c r="F2" s="34"/>
      <c r="G2" s="34"/>
      <c r="H2" s="34"/>
      <c r="I2" s="34"/>
      <c r="J2" s="34"/>
      <c r="K2" s="34"/>
      <c r="L2" s="34"/>
      <c r="M2" s="34"/>
      <c r="N2" s="8"/>
      <c r="O2" s="8"/>
      <c r="P2" s="8"/>
      <c r="Q2" s="8"/>
    </row>
    <row r="3" spans="1:20" ht="15" customHeight="1">
      <c r="B3" s="73" t="s">
        <v>0</v>
      </c>
      <c r="C3" s="72"/>
      <c r="D3" s="72"/>
      <c r="E3" s="72"/>
      <c r="F3" s="72"/>
      <c r="G3" s="72"/>
      <c r="H3" s="72"/>
      <c r="I3" s="72"/>
      <c r="J3" s="72"/>
      <c r="K3" s="72"/>
      <c r="L3" s="72"/>
      <c r="M3" s="72"/>
      <c r="N3" s="72"/>
      <c r="O3" s="72"/>
      <c r="P3" s="72"/>
      <c r="Q3" s="72"/>
      <c r="R3" s="6"/>
    </row>
    <row r="4" spans="1:20" ht="14.75" customHeight="1">
      <c r="B4" s="122" t="s">
        <v>108</v>
      </c>
      <c r="C4" s="123"/>
      <c r="D4" s="123"/>
      <c r="E4" s="123"/>
      <c r="F4" s="123"/>
      <c r="G4" s="123"/>
      <c r="H4" s="123"/>
      <c r="I4" s="123"/>
      <c r="J4" s="123"/>
      <c r="K4" s="123"/>
      <c r="L4" s="123"/>
      <c r="M4" s="123"/>
      <c r="N4" s="123"/>
      <c r="O4" s="123"/>
      <c r="P4" s="123"/>
      <c r="Q4" s="124"/>
      <c r="R4" s="6"/>
    </row>
    <row r="5" spans="1:20" ht="14.75" customHeight="1">
      <c r="B5" s="125" t="s">
        <v>92</v>
      </c>
      <c r="C5" s="126"/>
      <c r="D5" s="126"/>
      <c r="E5" s="126"/>
      <c r="F5" s="126"/>
      <c r="G5" s="126"/>
      <c r="H5" s="126"/>
      <c r="I5" s="126"/>
      <c r="J5" s="126"/>
      <c r="K5" s="126"/>
      <c r="L5" s="126"/>
      <c r="M5" s="126"/>
      <c r="N5" s="126"/>
      <c r="O5" s="126"/>
      <c r="P5" s="126"/>
      <c r="Q5" s="127"/>
      <c r="R5" s="4"/>
    </row>
    <row r="6" spans="1:20" ht="14.75" customHeight="1">
      <c r="B6" s="125" t="s">
        <v>93</v>
      </c>
      <c r="C6" s="126"/>
      <c r="D6" s="126"/>
      <c r="E6" s="126"/>
      <c r="F6" s="126"/>
      <c r="G6" s="126"/>
      <c r="H6" s="126"/>
      <c r="I6" s="126"/>
      <c r="J6" s="126"/>
      <c r="K6" s="126"/>
      <c r="L6" s="126"/>
      <c r="M6" s="126"/>
      <c r="N6" s="126"/>
      <c r="O6" s="126"/>
      <c r="P6" s="126"/>
      <c r="Q6" s="127"/>
      <c r="R6" s="4"/>
    </row>
    <row r="7" spans="1:20" ht="14.75" customHeight="1">
      <c r="B7" s="128" t="s">
        <v>100</v>
      </c>
      <c r="C7" s="129"/>
      <c r="D7" s="129"/>
      <c r="E7" s="129"/>
      <c r="F7" s="129"/>
      <c r="G7" s="129"/>
      <c r="H7" s="129"/>
      <c r="I7" s="129"/>
      <c r="J7" s="129"/>
      <c r="K7" s="129"/>
      <c r="L7" s="129"/>
      <c r="M7" s="129"/>
      <c r="N7" s="129"/>
      <c r="O7" s="129"/>
      <c r="P7" s="129"/>
      <c r="Q7" s="130"/>
      <c r="R7" s="4"/>
      <c r="T7" s="7"/>
    </row>
    <row r="8" spans="1:20" ht="15" customHeight="1">
      <c r="I8" s="7"/>
      <c r="Q8" s="7"/>
      <c r="R8" s="4"/>
    </row>
    <row r="9" spans="1:20" ht="18" customHeight="1">
      <c r="B9" s="63" t="s">
        <v>83</v>
      </c>
      <c r="C9" s="64"/>
      <c r="D9" s="61"/>
      <c r="F9" s="56" t="s">
        <v>84</v>
      </c>
      <c r="G9" s="57"/>
      <c r="H9" s="58"/>
      <c r="I9" s="59"/>
      <c r="J9" s="131"/>
      <c r="K9" s="131"/>
      <c r="L9" s="131"/>
      <c r="M9" s="131"/>
    </row>
    <row r="10" spans="1:20" ht="18" customHeight="1">
      <c r="B10" s="63" t="s">
        <v>69</v>
      </c>
      <c r="C10" s="64"/>
      <c r="D10" s="62"/>
      <c r="F10" s="56" t="s">
        <v>85</v>
      </c>
      <c r="G10" s="57"/>
      <c r="H10" s="60"/>
      <c r="I10" s="59"/>
      <c r="J10" s="121"/>
      <c r="K10" s="121"/>
      <c r="L10" s="121"/>
      <c r="M10" s="121"/>
    </row>
    <row r="11" spans="1:20" ht="18" customHeight="1">
      <c r="B11" s="63" t="s">
        <v>86</v>
      </c>
      <c r="C11" s="64"/>
      <c r="D11" s="62"/>
      <c r="R11" s="5"/>
    </row>
    <row r="12" spans="1:20" s="9" customFormat="1" ht="30" customHeight="1">
      <c r="B12" s="12"/>
      <c r="C12" s="11"/>
      <c r="D12" s="52" t="str">
        <f>IF($D$10=0, "Select Base Year",$D$10)</f>
        <v>Select Base Year</v>
      </c>
      <c r="E12" s="52" t="str">
        <f t="shared" ref="E12:Q12" si="0">IF($D$12="Select Base Year","",D12+1)</f>
        <v/>
      </c>
      <c r="F12" s="52" t="str">
        <f t="shared" si="0"/>
        <v/>
      </c>
      <c r="G12" s="52" t="str">
        <f t="shared" si="0"/>
        <v/>
      </c>
      <c r="H12" s="52" t="str">
        <f t="shared" si="0"/>
        <v/>
      </c>
      <c r="I12" s="52" t="str">
        <f t="shared" si="0"/>
        <v/>
      </c>
      <c r="J12" s="52" t="str">
        <f t="shared" si="0"/>
        <v/>
      </c>
      <c r="K12" s="52" t="str">
        <f t="shared" si="0"/>
        <v/>
      </c>
      <c r="L12" s="52" t="str">
        <f t="shared" si="0"/>
        <v/>
      </c>
      <c r="M12" s="52" t="str">
        <f t="shared" si="0"/>
        <v/>
      </c>
      <c r="N12" s="52" t="str">
        <f t="shared" si="0"/>
        <v/>
      </c>
      <c r="O12" s="52" t="str">
        <f t="shared" si="0"/>
        <v/>
      </c>
      <c r="P12" s="52" t="str">
        <f t="shared" si="0"/>
        <v/>
      </c>
      <c r="Q12" s="52" t="str">
        <f t="shared" si="0"/>
        <v/>
      </c>
    </row>
    <row r="13" spans="1:20" ht="6" customHeight="1"/>
    <row r="14" spans="1:20" ht="17.5" customHeight="1">
      <c r="B14" s="110" t="s">
        <v>96</v>
      </c>
      <c r="C14" s="110"/>
      <c r="D14" s="110"/>
      <c r="E14" s="110"/>
      <c r="F14" s="110"/>
      <c r="G14" s="110"/>
      <c r="H14" s="110"/>
      <c r="I14" s="110"/>
      <c r="J14" s="110"/>
      <c r="K14" s="110"/>
      <c r="L14" s="110"/>
      <c r="M14" s="110"/>
      <c r="N14" s="110"/>
      <c r="O14" s="110"/>
      <c r="P14" s="110"/>
      <c r="Q14" s="110"/>
    </row>
    <row r="15" spans="1:20" s="7" customFormat="1" ht="9.5" customHeight="1">
      <c r="B15" s="23"/>
      <c r="C15" s="23"/>
      <c r="D15" s="23"/>
      <c r="E15" s="23"/>
      <c r="F15" s="23"/>
      <c r="G15" s="23"/>
      <c r="H15" s="23"/>
      <c r="I15" s="23"/>
      <c r="J15" s="23"/>
      <c r="K15" s="23"/>
      <c r="L15" s="23"/>
      <c r="M15" s="23"/>
      <c r="N15" s="23"/>
      <c r="O15" s="23"/>
      <c r="P15" s="23"/>
      <c r="Q15" s="23"/>
    </row>
    <row r="16" spans="1:20" s="9" customFormat="1" ht="22" customHeight="1">
      <c r="B16" s="119" t="s">
        <v>81</v>
      </c>
      <c r="C16" s="120"/>
      <c r="D16" s="17"/>
      <c r="E16" s="17"/>
      <c r="F16" s="17"/>
      <c r="G16" s="17"/>
      <c r="H16" s="18"/>
      <c r="I16" s="18"/>
      <c r="J16" s="18"/>
      <c r="K16" s="18"/>
      <c r="L16" s="18"/>
      <c r="M16" s="18"/>
      <c r="N16" s="19"/>
      <c r="O16" s="19"/>
      <c r="P16" s="19"/>
      <c r="Q16" s="19"/>
    </row>
    <row r="17" spans="2:21" s="9" customFormat="1" ht="22" customHeight="1">
      <c r="B17" s="119" t="s">
        <v>82</v>
      </c>
      <c r="C17" s="120"/>
      <c r="D17" s="17"/>
      <c r="E17" s="17"/>
      <c r="F17" s="17"/>
      <c r="G17" s="17"/>
      <c r="H17" s="18"/>
      <c r="I17" s="18"/>
      <c r="J17" s="18"/>
      <c r="K17" s="18"/>
      <c r="L17" s="18"/>
      <c r="M17" s="18"/>
      <c r="N17" s="19"/>
      <c r="O17" s="19"/>
      <c r="P17" s="19"/>
      <c r="Q17" s="19"/>
    </row>
    <row r="18" spans="2:21" s="7" customFormat="1" ht="9.5" customHeight="1">
      <c r="B18" s="23"/>
      <c r="C18" s="23"/>
      <c r="D18" s="23"/>
      <c r="E18" s="23"/>
      <c r="F18" s="23"/>
      <c r="G18" s="23"/>
      <c r="H18" s="23"/>
      <c r="I18" s="23"/>
      <c r="J18" s="23"/>
      <c r="K18" s="23"/>
      <c r="L18" s="23"/>
      <c r="M18" s="23"/>
      <c r="N18" s="23"/>
      <c r="O18" s="23"/>
      <c r="P18" s="23"/>
      <c r="Q18" s="23"/>
    </row>
    <row r="19" spans="2:21" ht="17.5" customHeight="1">
      <c r="B19" s="110" t="s">
        <v>87</v>
      </c>
      <c r="C19" s="110"/>
      <c r="D19" s="110"/>
      <c r="E19" s="110"/>
      <c r="F19" s="110"/>
      <c r="G19" s="110"/>
      <c r="H19" s="110"/>
      <c r="I19" s="110"/>
      <c r="J19" s="110"/>
      <c r="K19" s="110"/>
      <c r="L19" s="110"/>
      <c r="M19" s="110"/>
      <c r="N19" s="110"/>
      <c r="O19" s="110"/>
      <c r="P19" s="110"/>
      <c r="Q19" s="110"/>
    </row>
    <row r="20" spans="2:21" s="7" customFormat="1" ht="9.5" customHeight="1">
      <c r="B20" s="23"/>
      <c r="C20" s="23"/>
      <c r="D20" s="23"/>
      <c r="E20" s="23"/>
      <c r="F20" s="23"/>
      <c r="G20" s="23"/>
      <c r="H20" s="23"/>
      <c r="I20" s="23"/>
      <c r="J20" s="23"/>
      <c r="K20" s="23"/>
      <c r="L20" s="23"/>
      <c r="M20" s="23"/>
      <c r="N20" s="23"/>
      <c r="O20" s="23"/>
      <c r="P20" s="23"/>
      <c r="Q20" s="23"/>
    </row>
    <row r="21" spans="2:21" ht="22" customHeight="1">
      <c r="B21" s="109" t="s">
        <v>24</v>
      </c>
      <c r="C21" s="109"/>
      <c r="D21" s="17"/>
      <c r="E21" s="17"/>
      <c r="F21" s="17"/>
      <c r="G21" s="17"/>
      <c r="H21" s="18"/>
      <c r="I21" s="18"/>
      <c r="J21" s="18"/>
      <c r="K21" s="18"/>
      <c r="L21" s="18"/>
      <c r="M21" s="18"/>
      <c r="N21" s="19"/>
      <c r="O21" s="19"/>
      <c r="P21" s="19"/>
      <c r="Q21" s="19"/>
      <c r="T21" s="109"/>
      <c r="U21" s="109"/>
    </row>
    <row r="22" spans="2:21" ht="22" customHeight="1">
      <c r="B22" s="115" t="s">
        <v>3</v>
      </c>
      <c r="C22" s="118"/>
      <c r="D22" s="17"/>
      <c r="E22" s="17"/>
      <c r="F22" s="17"/>
      <c r="G22" s="17"/>
      <c r="H22" s="18"/>
      <c r="I22" s="18"/>
      <c r="J22" s="18"/>
      <c r="K22" s="18"/>
      <c r="L22" s="18"/>
      <c r="M22" s="18"/>
      <c r="N22" s="19"/>
      <c r="O22" s="19"/>
      <c r="P22" s="19"/>
      <c r="Q22" s="19"/>
      <c r="T22" s="116"/>
      <c r="U22" s="116"/>
    </row>
    <row r="23" spans="2:21" ht="22" customHeight="1">
      <c r="B23" s="115" t="s">
        <v>1</v>
      </c>
      <c r="C23" s="115"/>
      <c r="D23" s="17"/>
      <c r="E23" s="17"/>
      <c r="F23" s="17"/>
      <c r="G23" s="17"/>
      <c r="H23" s="19"/>
      <c r="I23" s="19"/>
      <c r="J23" s="19"/>
      <c r="K23" s="19"/>
      <c r="L23" s="19"/>
      <c r="M23" s="19"/>
      <c r="N23" s="19"/>
      <c r="O23" s="19"/>
      <c r="P23" s="19"/>
      <c r="Q23" s="19"/>
      <c r="T23" s="116"/>
      <c r="U23" s="116"/>
    </row>
    <row r="24" spans="2:21" ht="22" customHeight="1">
      <c r="B24" s="115" t="s">
        <v>2</v>
      </c>
      <c r="C24" s="115"/>
      <c r="D24" s="17"/>
      <c r="E24" s="17"/>
      <c r="F24" s="17"/>
      <c r="G24" s="17"/>
      <c r="H24" s="19"/>
      <c r="I24" s="19"/>
      <c r="J24" s="19"/>
      <c r="K24" s="19"/>
      <c r="L24" s="19"/>
      <c r="M24" s="19"/>
      <c r="N24" s="19"/>
      <c r="O24" s="19"/>
      <c r="P24" s="19"/>
      <c r="Q24" s="19"/>
      <c r="T24" s="116"/>
      <c r="U24" s="116"/>
    </row>
    <row r="25" spans="2:21" ht="22" customHeight="1">
      <c r="B25" s="115" t="s">
        <v>27</v>
      </c>
      <c r="C25" s="115"/>
      <c r="D25" s="17"/>
      <c r="E25" s="17"/>
      <c r="F25" s="17"/>
      <c r="G25" s="17"/>
      <c r="H25" s="19"/>
      <c r="I25" s="19"/>
      <c r="J25" s="19"/>
      <c r="K25" s="19"/>
      <c r="L25" s="19"/>
      <c r="M25" s="19"/>
      <c r="N25" s="19"/>
      <c r="O25" s="19"/>
      <c r="P25" s="19"/>
      <c r="Q25" s="19"/>
      <c r="T25" s="44"/>
      <c r="U25" s="44"/>
    </row>
    <row r="26" spans="2:21" ht="22" customHeight="1">
      <c r="B26" s="109" t="s">
        <v>25</v>
      </c>
      <c r="C26" s="109"/>
      <c r="D26" s="17"/>
      <c r="E26" s="17"/>
      <c r="F26" s="17"/>
      <c r="G26" s="17"/>
      <c r="H26" s="18"/>
      <c r="I26" s="18"/>
      <c r="J26" s="18"/>
      <c r="K26" s="18"/>
      <c r="L26" s="18"/>
      <c r="M26" s="18"/>
      <c r="N26" s="19"/>
      <c r="O26" s="19"/>
      <c r="P26" s="19"/>
      <c r="Q26" s="19"/>
      <c r="T26" s="109"/>
      <c r="U26" s="117"/>
    </row>
    <row r="27" spans="2:21" ht="22" customHeight="1">
      <c r="B27" s="109" t="s">
        <v>26</v>
      </c>
      <c r="C27" s="109"/>
      <c r="D27" s="17"/>
      <c r="E27" s="17"/>
      <c r="F27" s="17"/>
      <c r="G27" s="17"/>
      <c r="H27" s="18"/>
      <c r="I27" s="18"/>
      <c r="J27" s="18"/>
      <c r="K27" s="18"/>
      <c r="L27" s="18"/>
      <c r="M27" s="18"/>
      <c r="N27" s="19"/>
      <c r="O27" s="19"/>
      <c r="P27" s="19"/>
      <c r="Q27" s="19"/>
      <c r="T27" s="109"/>
      <c r="U27" s="109"/>
    </row>
    <row r="28" spans="2:21" ht="22" customHeight="1">
      <c r="B28" s="109" t="s">
        <v>5</v>
      </c>
      <c r="C28" s="109"/>
      <c r="D28" s="82">
        <f>IFERROR(IF(J10="Market-Based GHG Goal",SUM(D21,D27),SUM(D21,D26)), "")</f>
        <v>0</v>
      </c>
      <c r="E28" s="82">
        <f>IFERROR(IF(K10="Market-Based GHG Goal",SUM(E21,E27),SUM(E21,E26)), "")</f>
        <v>0</v>
      </c>
      <c r="F28" s="82">
        <f t="shared" ref="F28:P28" si="1">IFERROR(IF(L10="Market-Based GHG Goal",SUM(F21,F27),SUM(F21,F26)), "")</f>
        <v>0</v>
      </c>
      <c r="G28" s="82">
        <f t="shared" si="1"/>
        <v>0</v>
      </c>
      <c r="H28" s="82">
        <f t="shared" si="1"/>
        <v>0</v>
      </c>
      <c r="I28" s="82">
        <f t="shared" si="1"/>
        <v>0</v>
      </c>
      <c r="J28" s="82">
        <f t="shared" si="1"/>
        <v>0</v>
      </c>
      <c r="K28" s="82">
        <f t="shared" si="1"/>
        <v>0</v>
      </c>
      <c r="L28" s="82">
        <f t="shared" si="1"/>
        <v>0</v>
      </c>
      <c r="M28" s="82">
        <f t="shared" si="1"/>
        <v>0</v>
      </c>
      <c r="N28" s="82">
        <f t="shared" si="1"/>
        <v>0</v>
      </c>
      <c r="O28" s="82">
        <f t="shared" si="1"/>
        <v>0</v>
      </c>
      <c r="P28" s="82">
        <f t="shared" si="1"/>
        <v>0</v>
      </c>
      <c r="Q28" s="82">
        <f>IFERROR(IF(W10="Market-Based GHG Goal",SUM(Q21,Q27),SUM(Q21,Q26)), "")</f>
        <v>0</v>
      </c>
      <c r="T28" s="109"/>
      <c r="U28" s="109"/>
    </row>
    <row r="29" spans="2:21" ht="22" customHeight="1">
      <c r="B29" s="109" t="s">
        <v>19</v>
      </c>
      <c r="C29" s="109"/>
      <c r="D29" s="17"/>
      <c r="E29" s="17"/>
      <c r="F29" s="17"/>
      <c r="G29" s="17"/>
      <c r="H29" s="18"/>
      <c r="I29" s="18"/>
      <c r="J29" s="18"/>
      <c r="K29" s="18"/>
      <c r="L29" s="18"/>
      <c r="M29" s="18"/>
      <c r="N29" s="19"/>
      <c r="O29" s="19"/>
      <c r="P29" s="19"/>
      <c r="Q29" s="19"/>
      <c r="T29" s="43"/>
      <c r="U29" s="43"/>
    </row>
    <row r="30" spans="2:21" s="7" customFormat="1" ht="9.5" customHeight="1">
      <c r="B30" s="23"/>
      <c r="C30" s="23"/>
      <c r="D30" s="23"/>
      <c r="E30" s="23"/>
      <c r="F30" s="23"/>
      <c r="G30" s="23"/>
      <c r="H30" s="23"/>
      <c r="I30" s="23"/>
      <c r="J30" s="23"/>
      <c r="K30" s="23"/>
      <c r="L30" s="23"/>
      <c r="M30" s="23"/>
      <c r="N30" s="23"/>
      <c r="O30" s="23"/>
      <c r="P30" s="23"/>
      <c r="Q30" s="23"/>
    </row>
    <row r="31" spans="2:21" ht="17.5" customHeight="1">
      <c r="B31" s="110" t="s">
        <v>88</v>
      </c>
      <c r="C31" s="110"/>
      <c r="D31" s="110"/>
      <c r="E31" s="110"/>
      <c r="F31" s="110"/>
      <c r="G31" s="110"/>
      <c r="H31" s="110"/>
      <c r="I31" s="110"/>
      <c r="J31" s="110"/>
      <c r="K31" s="110"/>
      <c r="L31" s="110"/>
      <c r="M31" s="110"/>
      <c r="N31" s="110"/>
      <c r="O31" s="110"/>
      <c r="P31" s="110"/>
      <c r="Q31" s="110"/>
    </row>
    <row r="32" spans="2:21" s="7" customFormat="1" ht="9.5" customHeight="1">
      <c r="B32" s="23"/>
      <c r="C32" s="23"/>
      <c r="D32" s="23"/>
      <c r="E32" s="23"/>
      <c r="F32" s="23"/>
      <c r="G32" s="23"/>
      <c r="H32" s="23"/>
      <c r="I32" s="23"/>
      <c r="J32" s="23"/>
      <c r="K32" s="23"/>
      <c r="L32" s="23"/>
      <c r="M32" s="23"/>
      <c r="N32" s="23"/>
      <c r="O32" s="23"/>
      <c r="P32" s="23"/>
      <c r="Q32" s="23"/>
    </row>
    <row r="33" spans="2:20" ht="22" customHeight="1">
      <c r="B33" s="105" t="s">
        <v>29</v>
      </c>
      <c r="C33" s="105"/>
      <c r="D33" s="82" t="str">
        <f>IF(D28&lt;&gt;0,($D$28-D28), "")</f>
        <v/>
      </c>
      <c r="E33" s="82" t="str">
        <f>IF(E28&lt;&gt;0,($D$28-E28), "")</f>
        <v/>
      </c>
      <c r="F33" s="82" t="str">
        <f t="shared" ref="F33:Q33" si="2">IF(F28&lt;&gt;0,($D$28-F28), "")</f>
        <v/>
      </c>
      <c r="G33" s="82" t="str">
        <f t="shared" si="2"/>
        <v/>
      </c>
      <c r="H33" s="82" t="str">
        <f t="shared" si="2"/>
        <v/>
      </c>
      <c r="I33" s="82" t="str">
        <f t="shared" si="2"/>
        <v/>
      </c>
      <c r="J33" s="82" t="str">
        <f t="shared" si="2"/>
        <v/>
      </c>
      <c r="K33" s="82" t="str">
        <f t="shared" si="2"/>
        <v/>
      </c>
      <c r="L33" s="82" t="str">
        <f t="shared" si="2"/>
        <v/>
      </c>
      <c r="M33" s="82" t="str">
        <f t="shared" si="2"/>
        <v/>
      </c>
      <c r="N33" s="82" t="str">
        <f t="shared" si="2"/>
        <v/>
      </c>
      <c r="O33" s="82" t="str">
        <f t="shared" si="2"/>
        <v/>
      </c>
      <c r="P33" s="82" t="str">
        <f t="shared" si="2"/>
        <v/>
      </c>
      <c r="Q33" s="82" t="str">
        <f t="shared" si="2"/>
        <v/>
      </c>
    </row>
    <row r="34" spans="2:20" ht="22" customHeight="1">
      <c r="B34" s="105" t="s">
        <v>28</v>
      </c>
      <c r="C34" s="105"/>
      <c r="D34" s="83" t="str">
        <f>IF(D28&lt;&gt;0,D33/$D$28, "")</f>
        <v/>
      </c>
      <c r="E34" s="83" t="str">
        <f>IF(E28&lt;&gt;0,E33/$D$28, "")</f>
        <v/>
      </c>
      <c r="F34" s="83" t="str">
        <f t="shared" ref="F34:Q34" si="3">IF(F28&lt;&gt;0,F33/$D$28, "")</f>
        <v/>
      </c>
      <c r="G34" s="83" t="str">
        <f t="shared" si="3"/>
        <v/>
      </c>
      <c r="H34" s="83" t="str">
        <f t="shared" si="3"/>
        <v/>
      </c>
      <c r="I34" s="83" t="str">
        <f t="shared" si="3"/>
        <v/>
      </c>
      <c r="J34" s="83" t="str">
        <f t="shared" si="3"/>
        <v/>
      </c>
      <c r="K34" s="83" t="str">
        <f t="shared" si="3"/>
        <v/>
      </c>
      <c r="L34" s="83" t="str">
        <f t="shared" si="3"/>
        <v/>
      </c>
      <c r="M34" s="83" t="str">
        <f t="shared" si="3"/>
        <v/>
      </c>
      <c r="N34" s="83" t="str">
        <f t="shared" si="3"/>
        <v/>
      </c>
      <c r="O34" s="83" t="str">
        <f t="shared" si="3"/>
        <v/>
      </c>
      <c r="P34" s="83" t="str">
        <f t="shared" si="3"/>
        <v/>
      </c>
      <c r="Q34" s="83" t="str">
        <f t="shared" si="3"/>
        <v/>
      </c>
    </row>
    <row r="35" spans="2:20" s="7" customFormat="1" ht="9.5" customHeight="1">
      <c r="B35" s="23"/>
      <c r="C35" s="23"/>
      <c r="D35" s="23"/>
      <c r="E35" s="23"/>
      <c r="F35" s="23"/>
      <c r="G35" s="23"/>
      <c r="H35" s="23"/>
      <c r="I35" s="23"/>
      <c r="J35" s="23"/>
      <c r="K35" s="23"/>
      <c r="L35" s="23"/>
      <c r="M35" s="23"/>
      <c r="N35" s="23"/>
      <c r="O35" s="23"/>
      <c r="P35" s="23"/>
      <c r="Q35" s="23"/>
    </row>
    <row r="36" spans="2:20" ht="17.5" customHeight="1">
      <c r="B36" s="110" t="s">
        <v>110</v>
      </c>
      <c r="C36" s="110"/>
      <c r="D36" s="110"/>
      <c r="E36" s="110"/>
      <c r="F36" s="110"/>
      <c r="G36" s="110"/>
      <c r="H36" s="110"/>
      <c r="I36" s="110"/>
      <c r="J36" s="110"/>
      <c r="K36" s="110"/>
      <c r="L36" s="110"/>
      <c r="M36" s="110"/>
      <c r="N36" s="110"/>
      <c r="O36" s="110"/>
      <c r="P36" s="110"/>
      <c r="Q36" s="110"/>
    </row>
    <row r="37" spans="2:20" s="7" customFormat="1" ht="9.5" customHeight="1">
      <c r="B37" s="23"/>
      <c r="C37" s="23"/>
      <c r="D37" s="23"/>
      <c r="E37" s="23"/>
      <c r="F37" s="23"/>
      <c r="G37" s="23"/>
      <c r="H37" s="23"/>
      <c r="I37" s="23"/>
      <c r="J37" s="23"/>
      <c r="K37" s="23"/>
      <c r="L37" s="23"/>
      <c r="M37" s="23"/>
      <c r="N37" s="23"/>
      <c r="O37" s="23"/>
      <c r="P37" s="23"/>
      <c r="Q37" s="23"/>
    </row>
    <row r="38" spans="2:20" s="14" customFormat="1" ht="22" customHeight="1">
      <c r="B38" s="105" t="s">
        <v>23</v>
      </c>
      <c r="C38" s="105"/>
      <c r="D38" s="71">
        <f>IF(D40&lt;&gt;0, SUM(D39:D40), 0)</f>
        <v>0</v>
      </c>
      <c r="E38" s="71">
        <f>IF(E40&lt;&gt;0, SUM(E39:E40), 0)</f>
        <v>0</v>
      </c>
      <c r="F38" s="71">
        <f>IF(F40&lt;&gt;0, SUM(F39:F40), 0)</f>
        <v>0</v>
      </c>
      <c r="G38" s="71">
        <f>IF(G40&lt;&gt;0, SUM(G39:G40), 0)</f>
        <v>0</v>
      </c>
      <c r="H38" s="71">
        <f t="shared" ref="H38:Q38" si="4">IF(H40&lt;&gt;0, SUM(H39:H40), 0)</f>
        <v>0</v>
      </c>
      <c r="I38" s="71">
        <f t="shared" si="4"/>
        <v>0</v>
      </c>
      <c r="J38" s="71">
        <f t="shared" si="4"/>
        <v>0</v>
      </c>
      <c r="K38" s="71">
        <f t="shared" si="4"/>
        <v>0</v>
      </c>
      <c r="L38" s="71">
        <f t="shared" si="4"/>
        <v>0</v>
      </c>
      <c r="M38" s="71">
        <f t="shared" si="4"/>
        <v>0</v>
      </c>
      <c r="N38" s="71">
        <f t="shared" si="4"/>
        <v>0</v>
      </c>
      <c r="O38" s="71">
        <f t="shared" si="4"/>
        <v>0</v>
      </c>
      <c r="P38" s="71">
        <f t="shared" si="4"/>
        <v>0</v>
      </c>
      <c r="Q38" s="71">
        <f t="shared" si="4"/>
        <v>0</v>
      </c>
    </row>
    <row r="39" spans="2:20" ht="22" customHeight="1">
      <c r="B39" s="115" t="s">
        <v>4</v>
      </c>
      <c r="C39" s="115"/>
      <c r="D39" s="17"/>
      <c r="E39" s="17"/>
      <c r="F39" s="17"/>
      <c r="G39" s="17"/>
      <c r="H39" s="16"/>
      <c r="I39" s="16"/>
      <c r="J39" s="16"/>
      <c r="K39" s="16"/>
      <c r="L39" s="16"/>
      <c r="M39" s="17"/>
      <c r="N39" s="16"/>
      <c r="O39" s="16"/>
      <c r="P39" s="16"/>
      <c r="Q39" s="16"/>
      <c r="S39" s="116"/>
      <c r="T39" s="116"/>
    </row>
    <row r="40" spans="2:20" ht="22" customHeight="1">
      <c r="B40" s="115" t="s">
        <v>20</v>
      </c>
      <c r="C40" s="115"/>
      <c r="D40" s="20"/>
      <c r="E40" s="20"/>
      <c r="F40" s="20"/>
      <c r="G40" s="20"/>
      <c r="H40" s="20"/>
      <c r="I40" s="20"/>
      <c r="J40" s="20"/>
      <c r="K40" s="20"/>
      <c r="L40" s="20"/>
      <c r="M40" s="20"/>
      <c r="N40" s="20"/>
      <c r="O40" s="20"/>
      <c r="P40" s="20"/>
      <c r="Q40" s="20"/>
      <c r="S40" s="116"/>
      <c r="T40" s="116"/>
    </row>
    <row r="41" spans="2:20" ht="22" customHeight="1">
      <c r="B41" s="112" t="s">
        <v>43</v>
      </c>
      <c r="C41" s="112"/>
      <c r="D41" s="20"/>
      <c r="E41" s="20"/>
      <c r="F41" s="20"/>
      <c r="G41" s="20"/>
      <c r="H41" s="16"/>
      <c r="I41" s="16"/>
      <c r="J41" s="16"/>
      <c r="K41" s="16"/>
      <c r="L41" s="16"/>
      <c r="M41" s="17"/>
      <c r="N41" s="16"/>
      <c r="O41" s="16"/>
      <c r="P41" s="16"/>
      <c r="Q41" s="16"/>
      <c r="S41" s="44"/>
      <c r="T41" s="44"/>
    </row>
    <row r="42" spans="2:20" ht="22" customHeight="1">
      <c r="B42" s="112" t="s">
        <v>117</v>
      </c>
      <c r="C42" s="112"/>
      <c r="D42" s="20"/>
      <c r="E42" s="20"/>
      <c r="F42" s="20"/>
      <c r="G42" s="20"/>
      <c r="H42" s="16"/>
      <c r="I42" s="16"/>
      <c r="J42" s="16"/>
      <c r="K42" s="16"/>
      <c r="L42" s="16"/>
      <c r="M42" s="17"/>
      <c r="N42" s="16"/>
      <c r="O42" s="16"/>
      <c r="P42" s="16"/>
      <c r="Q42" s="16"/>
      <c r="S42" s="44"/>
      <c r="T42" s="44"/>
    </row>
    <row r="43" spans="2:20" ht="22" customHeight="1">
      <c r="B43" s="112" t="s">
        <v>22</v>
      </c>
      <c r="C43" s="112"/>
      <c r="D43" s="21"/>
      <c r="E43" s="21"/>
      <c r="F43" s="21"/>
      <c r="G43" s="21"/>
      <c r="H43" s="16"/>
      <c r="I43" s="16"/>
      <c r="J43" s="16"/>
      <c r="K43" s="16"/>
      <c r="L43" s="16"/>
      <c r="M43" s="16"/>
      <c r="N43" s="16"/>
      <c r="O43" s="16"/>
      <c r="P43" s="16"/>
      <c r="Q43" s="16"/>
      <c r="S43" s="116"/>
      <c r="T43" s="116"/>
    </row>
    <row r="44" spans="2:20" ht="22" customHeight="1">
      <c r="B44" s="112" t="s">
        <v>21</v>
      </c>
      <c r="C44" s="112"/>
      <c r="D44" s="84">
        <f t="shared" ref="D44:H44" si="5">D40-SUM(D41:D43)</f>
        <v>0</v>
      </c>
      <c r="E44" s="84">
        <f t="shared" si="5"/>
        <v>0</v>
      </c>
      <c r="F44" s="84">
        <f t="shared" si="5"/>
        <v>0</v>
      </c>
      <c r="G44" s="84">
        <f t="shared" si="5"/>
        <v>0</v>
      </c>
      <c r="H44" s="84">
        <f t="shared" si="5"/>
        <v>0</v>
      </c>
      <c r="I44" s="84">
        <f t="shared" ref="I44:Q44" si="6">I40-SUM(I41:I43)</f>
        <v>0</v>
      </c>
      <c r="J44" s="84">
        <f t="shared" si="6"/>
        <v>0</v>
      </c>
      <c r="K44" s="84">
        <f t="shared" si="6"/>
        <v>0</v>
      </c>
      <c r="L44" s="84">
        <f t="shared" si="6"/>
        <v>0</v>
      </c>
      <c r="M44" s="84">
        <f t="shared" si="6"/>
        <v>0</v>
      </c>
      <c r="N44" s="84">
        <f t="shared" si="6"/>
        <v>0</v>
      </c>
      <c r="O44" s="84">
        <f t="shared" si="6"/>
        <v>0</v>
      </c>
      <c r="P44" s="84">
        <f t="shared" si="6"/>
        <v>0</v>
      </c>
      <c r="Q44" s="84">
        <f t="shared" si="6"/>
        <v>0</v>
      </c>
      <c r="S44" s="44"/>
      <c r="T44" s="44"/>
    </row>
    <row r="45" spans="2:20" ht="22" customHeight="1">
      <c r="B45" s="105" t="s">
        <v>6</v>
      </c>
      <c r="C45" s="113"/>
      <c r="D45" s="17"/>
      <c r="E45" s="17"/>
      <c r="F45" s="17"/>
      <c r="G45" s="17"/>
      <c r="H45" s="16"/>
      <c r="I45" s="16"/>
      <c r="J45" s="16"/>
      <c r="K45" s="16"/>
      <c r="L45" s="16"/>
      <c r="M45" s="16"/>
      <c r="N45" s="16"/>
      <c r="O45" s="16"/>
      <c r="P45" s="16"/>
      <c r="Q45" s="16"/>
      <c r="S45" s="109"/>
      <c r="T45" s="109"/>
    </row>
    <row r="46" spans="2:20" ht="22" customHeight="1">
      <c r="B46" s="105" t="s">
        <v>7</v>
      </c>
      <c r="C46" s="113"/>
      <c r="D46" s="17"/>
      <c r="E46" s="17"/>
      <c r="F46" s="17"/>
      <c r="G46" s="17"/>
      <c r="H46" s="16"/>
      <c r="I46" s="16"/>
      <c r="J46" s="16"/>
      <c r="K46" s="16"/>
      <c r="L46" s="16"/>
      <c r="M46" s="16"/>
      <c r="N46" s="16"/>
      <c r="O46" s="16"/>
      <c r="P46" s="16"/>
      <c r="Q46" s="16"/>
      <c r="S46" s="43"/>
      <c r="T46" s="43"/>
    </row>
    <row r="47" spans="2:20" ht="22" customHeight="1">
      <c r="B47" s="105" t="s">
        <v>8</v>
      </c>
      <c r="C47" s="113"/>
      <c r="D47" s="17"/>
      <c r="E47" s="17"/>
      <c r="F47" s="17"/>
      <c r="G47" s="17"/>
      <c r="H47" s="16"/>
      <c r="I47" s="16"/>
      <c r="J47" s="16"/>
      <c r="K47" s="16"/>
      <c r="L47" s="16"/>
      <c r="M47" s="16"/>
      <c r="N47" s="16"/>
      <c r="O47" s="16"/>
      <c r="P47" s="16"/>
      <c r="Q47" s="16"/>
      <c r="S47" s="43"/>
      <c r="T47" s="43"/>
    </row>
    <row r="48" spans="2:20" ht="22" customHeight="1">
      <c r="B48" s="109" t="s">
        <v>9</v>
      </c>
      <c r="C48" s="109"/>
      <c r="D48" s="17"/>
      <c r="E48" s="17"/>
      <c r="F48" s="17"/>
      <c r="G48" s="17"/>
      <c r="H48" s="16"/>
      <c r="I48" s="16"/>
      <c r="J48" s="16"/>
      <c r="K48" s="16"/>
      <c r="L48" s="16"/>
      <c r="M48" s="16"/>
      <c r="N48" s="16"/>
      <c r="O48" s="16"/>
      <c r="P48" s="16"/>
      <c r="Q48" s="16"/>
      <c r="S48" s="111"/>
      <c r="T48" s="111"/>
    </row>
    <row r="49" spans="2:20" ht="22" customHeight="1">
      <c r="B49" s="108" t="s">
        <v>10</v>
      </c>
      <c r="C49" s="114"/>
      <c r="D49" s="17"/>
      <c r="E49" s="17"/>
      <c r="F49" s="17"/>
      <c r="G49" s="17"/>
      <c r="H49" s="16"/>
      <c r="I49" s="16"/>
      <c r="J49" s="16"/>
      <c r="K49" s="16"/>
      <c r="L49" s="16"/>
      <c r="M49" s="16"/>
      <c r="N49" s="16"/>
      <c r="O49" s="16"/>
      <c r="P49" s="16"/>
      <c r="Q49" s="16"/>
      <c r="S49" s="45"/>
      <c r="T49" s="45"/>
    </row>
    <row r="50" spans="2:20" ht="22" customHeight="1">
      <c r="B50" s="108" t="s">
        <v>11</v>
      </c>
      <c r="C50" s="114"/>
      <c r="D50" s="17"/>
      <c r="E50" s="17"/>
      <c r="F50" s="17"/>
      <c r="G50" s="17"/>
      <c r="H50" s="16"/>
      <c r="I50" s="16"/>
      <c r="J50" s="16"/>
      <c r="K50" s="16"/>
      <c r="L50" s="16"/>
      <c r="M50" s="16"/>
      <c r="N50" s="16"/>
      <c r="O50" s="16"/>
      <c r="P50" s="16"/>
      <c r="Q50" s="16"/>
      <c r="S50" s="45"/>
      <c r="T50" s="45"/>
    </row>
    <row r="51" spans="2:20" ht="22" customHeight="1">
      <c r="B51" s="108" t="s">
        <v>12</v>
      </c>
      <c r="C51" s="114"/>
      <c r="D51" s="17"/>
      <c r="E51" s="17"/>
      <c r="F51" s="17"/>
      <c r="G51" s="17"/>
      <c r="H51" s="16"/>
      <c r="I51" s="16"/>
      <c r="J51" s="16"/>
      <c r="K51" s="16"/>
      <c r="L51" s="16"/>
      <c r="M51" s="16"/>
      <c r="N51" s="16"/>
      <c r="O51" s="16"/>
      <c r="P51" s="16"/>
      <c r="Q51" s="16"/>
      <c r="S51" s="45"/>
      <c r="T51" s="45"/>
    </row>
    <row r="52" spans="2:20" ht="22" customHeight="1">
      <c r="B52" s="108" t="s">
        <v>13</v>
      </c>
      <c r="C52" s="114"/>
      <c r="D52" s="17"/>
      <c r="E52" s="17"/>
      <c r="F52" s="17"/>
      <c r="G52" s="17"/>
      <c r="H52" s="16"/>
      <c r="I52" s="16"/>
      <c r="J52" s="16"/>
      <c r="K52" s="16"/>
      <c r="L52" s="16"/>
      <c r="M52" s="16"/>
      <c r="N52" s="16"/>
      <c r="O52" s="16"/>
      <c r="P52" s="16"/>
      <c r="Q52" s="16"/>
      <c r="S52" s="45"/>
      <c r="T52" s="45"/>
    </row>
    <row r="53" spans="2:20" ht="22" customHeight="1">
      <c r="B53" s="108" t="s">
        <v>14</v>
      </c>
      <c r="C53" s="108"/>
      <c r="D53" s="17"/>
      <c r="E53" s="17"/>
      <c r="F53" s="17"/>
      <c r="G53" s="17"/>
      <c r="H53" s="16"/>
      <c r="I53" s="16"/>
      <c r="J53" s="16"/>
      <c r="K53" s="16"/>
      <c r="L53" s="16"/>
      <c r="M53" s="16"/>
      <c r="N53" s="16"/>
      <c r="O53" s="16"/>
      <c r="P53" s="16"/>
      <c r="Q53" s="16"/>
      <c r="S53" s="45"/>
      <c r="T53" s="45"/>
    </row>
    <row r="54" spans="2:20" ht="22" customHeight="1">
      <c r="B54" s="106" t="s">
        <v>16</v>
      </c>
      <c r="C54" s="107"/>
      <c r="D54" s="15"/>
      <c r="E54" s="15"/>
      <c r="F54" s="15"/>
      <c r="G54" s="15"/>
      <c r="H54" s="13"/>
      <c r="I54" s="13"/>
      <c r="J54" s="13"/>
      <c r="K54" s="13"/>
      <c r="L54" s="13"/>
      <c r="M54" s="13"/>
      <c r="N54" s="13"/>
      <c r="O54" s="13"/>
      <c r="P54" s="13"/>
      <c r="Q54" s="13"/>
    </row>
    <row r="55" spans="2:20" ht="22" customHeight="1">
      <c r="B55" s="106" t="s">
        <v>17</v>
      </c>
      <c r="C55" s="107"/>
      <c r="D55" s="15"/>
      <c r="E55" s="15"/>
      <c r="F55" s="15"/>
      <c r="G55" s="15"/>
      <c r="H55" s="13"/>
      <c r="I55" s="13"/>
      <c r="J55" s="13"/>
      <c r="K55" s="13"/>
      <c r="L55" s="13"/>
      <c r="M55" s="13"/>
      <c r="N55" s="13"/>
      <c r="O55" s="13"/>
      <c r="P55" s="13"/>
      <c r="Q55" s="13"/>
    </row>
    <row r="56" spans="2:20" ht="22" customHeight="1">
      <c r="B56" s="106" t="s">
        <v>18</v>
      </c>
      <c r="C56" s="107"/>
      <c r="D56" s="15"/>
      <c r="E56" s="15"/>
      <c r="F56" s="15"/>
      <c r="G56" s="15"/>
      <c r="H56" s="13"/>
      <c r="I56" s="13"/>
      <c r="J56" s="13"/>
      <c r="K56" s="13"/>
      <c r="L56" s="13"/>
      <c r="M56" s="13"/>
      <c r="N56" s="13"/>
      <c r="O56" s="13"/>
      <c r="P56" s="13"/>
      <c r="Q56" s="13"/>
    </row>
    <row r="57" spans="2:20" ht="22" customHeight="1">
      <c r="B57" s="106" t="s">
        <v>47</v>
      </c>
      <c r="C57" s="107"/>
      <c r="D57" s="15"/>
      <c r="E57" s="15"/>
      <c r="F57" s="15"/>
      <c r="G57" s="15"/>
      <c r="H57" s="13"/>
      <c r="I57" s="13"/>
      <c r="J57" s="13"/>
      <c r="K57" s="13"/>
      <c r="L57" s="13"/>
      <c r="M57" s="13"/>
      <c r="N57" s="13"/>
      <c r="O57" s="13"/>
      <c r="P57" s="13"/>
      <c r="Q57" s="13"/>
    </row>
    <row r="58" spans="2:20" ht="22" customHeight="1">
      <c r="B58" s="106" t="s">
        <v>48</v>
      </c>
      <c r="C58" s="107"/>
      <c r="D58" s="15"/>
      <c r="E58" s="15"/>
      <c r="F58" s="15"/>
      <c r="G58" s="15"/>
      <c r="H58" s="13"/>
      <c r="I58" s="13"/>
      <c r="J58" s="13"/>
      <c r="K58" s="13"/>
      <c r="L58" s="13"/>
      <c r="M58" s="13"/>
      <c r="N58" s="13"/>
      <c r="O58" s="13"/>
      <c r="P58" s="13"/>
      <c r="Q58" s="13"/>
    </row>
    <row r="59" spans="2:20" ht="22" customHeight="1">
      <c r="B59" s="106" t="s">
        <v>64</v>
      </c>
      <c r="C59" s="107"/>
      <c r="D59" s="15"/>
      <c r="E59" s="15"/>
      <c r="F59" s="15"/>
      <c r="G59" s="15"/>
      <c r="H59" s="13"/>
      <c r="I59" s="13"/>
      <c r="J59" s="13"/>
      <c r="K59" s="13"/>
      <c r="L59" s="13"/>
      <c r="M59" s="13"/>
      <c r="N59" s="13"/>
      <c r="O59" s="13"/>
      <c r="P59" s="13"/>
      <c r="Q59" s="13"/>
    </row>
    <row r="60" spans="2:20" ht="22" customHeight="1">
      <c r="B60" s="41" t="s">
        <v>66</v>
      </c>
      <c r="C60" s="42"/>
      <c r="D60" s="15"/>
      <c r="E60" s="15"/>
      <c r="F60" s="15"/>
      <c r="G60" s="15"/>
      <c r="H60" s="13"/>
      <c r="I60" s="13"/>
      <c r="J60" s="13"/>
      <c r="K60" s="13"/>
      <c r="L60" s="13"/>
      <c r="M60" s="13"/>
      <c r="N60" s="13"/>
      <c r="O60" s="13"/>
      <c r="P60" s="13"/>
      <c r="Q60" s="13"/>
    </row>
    <row r="61" spans="2:20" ht="22" customHeight="1">
      <c r="B61" s="106" t="s">
        <v>65</v>
      </c>
      <c r="C61" s="107"/>
      <c r="D61" s="15"/>
      <c r="E61" s="15"/>
      <c r="F61" s="15"/>
      <c r="G61" s="15"/>
      <c r="H61" s="13"/>
      <c r="I61" s="13"/>
      <c r="J61" s="13"/>
      <c r="K61" s="13"/>
      <c r="L61" s="13"/>
      <c r="M61" s="13"/>
      <c r="N61" s="13"/>
      <c r="O61" s="13"/>
      <c r="P61" s="13"/>
      <c r="Q61" s="13"/>
    </row>
    <row r="62" spans="2:20" ht="22" customHeight="1">
      <c r="B62" s="41" t="s">
        <v>67</v>
      </c>
      <c r="C62" s="42"/>
      <c r="D62" s="15"/>
      <c r="E62" s="15"/>
      <c r="F62" s="15"/>
      <c r="G62" s="15"/>
      <c r="H62" s="13"/>
      <c r="I62" s="13"/>
      <c r="J62" s="13"/>
      <c r="K62" s="13"/>
      <c r="L62" s="13"/>
      <c r="M62" s="13"/>
      <c r="N62" s="13"/>
      <c r="O62" s="13"/>
      <c r="P62" s="13"/>
      <c r="Q62" s="13"/>
    </row>
    <row r="63" spans="2:20" ht="22" customHeight="1">
      <c r="B63" s="108" t="s">
        <v>15</v>
      </c>
      <c r="C63" s="108"/>
      <c r="D63" s="15"/>
      <c r="E63" s="15"/>
      <c r="F63" s="15"/>
      <c r="G63" s="15"/>
      <c r="H63" s="16"/>
      <c r="I63" s="16"/>
      <c r="J63" s="16"/>
      <c r="K63" s="16"/>
      <c r="L63" s="16"/>
      <c r="M63" s="16"/>
      <c r="N63" s="16"/>
      <c r="O63" s="16"/>
      <c r="P63" s="16"/>
      <c r="Q63" s="16"/>
      <c r="S63" s="45"/>
      <c r="T63" s="45"/>
    </row>
    <row r="64" spans="2:20" ht="22" customHeight="1">
      <c r="B64" s="108" t="s">
        <v>15</v>
      </c>
      <c r="C64" s="108"/>
      <c r="D64" s="17"/>
      <c r="E64" s="17"/>
      <c r="F64" s="17"/>
      <c r="G64" s="17"/>
      <c r="H64" s="16"/>
      <c r="I64" s="16"/>
      <c r="J64" s="16"/>
      <c r="K64" s="16"/>
      <c r="L64" s="16"/>
      <c r="M64" s="16">
        <v>0</v>
      </c>
      <c r="N64" s="16"/>
      <c r="O64" s="16"/>
      <c r="P64" s="16"/>
      <c r="Q64" s="16"/>
    </row>
    <row r="65" spans="2:20" ht="22" customHeight="1">
      <c r="B65" s="108" t="s">
        <v>103</v>
      </c>
      <c r="C65" s="108"/>
      <c r="D65" s="82" t="str">
        <f t="shared" ref="D65:Q65" si="7">IFERROR(IF(SUM(D38,D45:D64)&lt;&gt;0, SUM(D45:D64)+(D38*3.412), ""),"")</f>
        <v/>
      </c>
      <c r="E65" s="82" t="str">
        <f t="shared" si="7"/>
        <v/>
      </c>
      <c r="F65" s="82" t="str">
        <f t="shared" si="7"/>
        <v/>
      </c>
      <c r="G65" s="82" t="str">
        <f t="shared" si="7"/>
        <v/>
      </c>
      <c r="H65" s="82" t="str">
        <f t="shared" si="7"/>
        <v/>
      </c>
      <c r="I65" s="82" t="str">
        <f t="shared" si="7"/>
        <v/>
      </c>
      <c r="J65" s="82" t="str">
        <f t="shared" si="7"/>
        <v/>
      </c>
      <c r="K65" s="82" t="str">
        <f t="shared" si="7"/>
        <v/>
      </c>
      <c r="L65" s="82" t="str">
        <f t="shared" si="7"/>
        <v/>
      </c>
      <c r="M65" s="82" t="str">
        <f t="shared" si="7"/>
        <v/>
      </c>
      <c r="N65" s="82" t="str">
        <f t="shared" si="7"/>
        <v/>
      </c>
      <c r="O65" s="82" t="str">
        <f t="shared" si="7"/>
        <v/>
      </c>
      <c r="P65" s="82" t="str">
        <f t="shared" si="7"/>
        <v/>
      </c>
      <c r="Q65" s="82" t="str">
        <f t="shared" si="7"/>
        <v/>
      </c>
    </row>
    <row r="66" spans="2:20" s="7" customFormat="1" ht="9.5" customHeight="1">
      <c r="B66" s="23"/>
      <c r="C66" s="23"/>
      <c r="D66" s="23"/>
      <c r="E66" s="23"/>
      <c r="F66" s="23"/>
      <c r="G66" s="23"/>
      <c r="H66" s="23"/>
      <c r="I66" s="23"/>
      <c r="J66" s="23"/>
      <c r="K66" s="23"/>
      <c r="L66" s="23"/>
      <c r="M66" s="23"/>
      <c r="N66" s="23"/>
      <c r="O66" s="23"/>
      <c r="P66" s="23"/>
      <c r="Q66" s="23"/>
    </row>
    <row r="67" spans="2:20" ht="17.5" customHeight="1">
      <c r="B67" s="110" t="s">
        <v>101</v>
      </c>
      <c r="C67" s="110"/>
      <c r="D67" s="110"/>
      <c r="E67" s="110"/>
      <c r="F67" s="110"/>
      <c r="G67" s="110"/>
      <c r="H67" s="110"/>
      <c r="I67" s="110"/>
      <c r="J67" s="110"/>
      <c r="K67" s="110"/>
      <c r="L67" s="110"/>
      <c r="M67" s="110"/>
      <c r="N67" s="110"/>
      <c r="O67" s="110"/>
      <c r="P67" s="110"/>
      <c r="Q67" s="110"/>
    </row>
    <row r="68" spans="2:20" s="7" customFormat="1" ht="9.5" customHeight="1">
      <c r="B68" s="23"/>
      <c r="C68" s="23"/>
      <c r="D68" s="23"/>
      <c r="E68" s="23"/>
      <c r="F68" s="23"/>
      <c r="G68" s="23"/>
      <c r="H68" s="23"/>
      <c r="I68" s="23"/>
      <c r="J68" s="23"/>
      <c r="K68" s="23"/>
      <c r="L68" s="23"/>
      <c r="M68" s="23"/>
      <c r="N68" s="23"/>
      <c r="O68" s="23"/>
      <c r="P68" s="23"/>
      <c r="Q68" s="23"/>
    </row>
    <row r="69" spans="2:20" s="14" customFormat="1" ht="22" customHeight="1">
      <c r="B69" s="106" t="s">
        <v>95</v>
      </c>
      <c r="C69" s="107"/>
      <c r="D69" s="17"/>
      <c r="E69" s="17"/>
      <c r="F69" s="17"/>
      <c r="G69" s="17"/>
      <c r="H69" s="16"/>
      <c r="I69" s="16"/>
      <c r="J69" s="16"/>
      <c r="K69" s="16"/>
      <c r="L69" s="16"/>
      <c r="M69" s="16"/>
      <c r="N69" s="16"/>
      <c r="O69" s="16"/>
      <c r="P69" s="16"/>
      <c r="Q69" s="16"/>
    </row>
    <row r="70" spans="2:20" ht="22" customHeight="1">
      <c r="B70" s="106" t="s">
        <v>47</v>
      </c>
      <c r="C70" s="107"/>
      <c r="D70" s="17"/>
      <c r="E70" s="17"/>
      <c r="F70" s="17"/>
      <c r="G70" s="17"/>
      <c r="H70" s="16"/>
      <c r="I70" s="16"/>
      <c r="J70" s="16"/>
      <c r="K70" s="16"/>
      <c r="L70" s="16"/>
      <c r="M70" s="16"/>
      <c r="N70" s="16"/>
      <c r="O70" s="16"/>
      <c r="P70" s="16"/>
      <c r="Q70" s="16"/>
      <c r="S70" s="109"/>
      <c r="T70" s="109"/>
    </row>
    <row r="71" spans="2:20" ht="22" customHeight="1">
      <c r="B71" s="106" t="s">
        <v>48</v>
      </c>
      <c r="C71" s="107"/>
      <c r="D71" s="17"/>
      <c r="E71" s="17"/>
      <c r="F71" s="17"/>
      <c r="G71" s="17"/>
      <c r="H71" s="16"/>
      <c r="I71" s="16"/>
      <c r="J71" s="16"/>
      <c r="K71" s="16"/>
      <c r="L71" s="16"/>
      <c r="M71" s="16"/>
      <c r="N71" s="16"/>
      <c r="O71" s="16"/>
      <c r="P71" s="16"/>
      <c r="Q71" s="16"/>
      <c r="S71" s="43"/>
      <c r="T71" s="43"/>
    </row>
    <row r="72" spans="2:20" ht="22" customHeight="1">
      <c r="B72" s="106" t="s">
        <v>64</v>
      </c>
      <c r="C72" s="107"/>
      <c r="D72" s="17"/>
      <c r="E72" s="17"/>
      <c r="F72" s="17"/>
      <c r="G72" s="17"/>
      <c r="H72" s="16"/>
      <c r="I72" s="16"/>
      <c r="J72" s="16"/>
      <c r="K72" s="16"/>
      <c r="L72" s="16"/>
      <c r="M72" s="16"/>
      <c r="N72" s="16"/>
      <c r="O72" s="16"/>
      <c r="P72" s="16"/>
      <c r="Q72" s="16"/>
      <c r="S72" s="111"/>
      <c r="T72" s="111"/>
    </row>
    <row r="73" spans="2:20" ht="22" customHeight="1">
      <c r="B73" s="41" t="s">
        <v>66</v>
      </c>
      <c r="C73" s="42"/>
      <c r="D73" s="17"/>
      <c r="E73" s="17"/>
      <c r="F73" s="17"/>
      <c r="G73" s="17"/>
      <c r="H73" s="16"/>
      <c r="I73" s="16"/>
      <c r="J73" s="16"/>
      <c r="K73" s="16"/>
      <c r="L73" s="16"/>
      <c r="M73" s="16"/>
      <c r="N73" s="16"/>
      <c r="O73" s="16"/>
      <c r="P73" s="16"/>
      <c r="Q73" s="16"/>
      <c r="S73" s="43"/>
      <c r="T73" s="43"/>
    </row>
    <row r="74" spans="2:20" ht="22" customHeight="1">
      <c r="B74" s="106" t="s">
        <v>65</v>
      </c>
      <c r="C74" s="107"/>
      <c r="D74" s="17"/>
      <c r="E74" s="17"/>
      <c r="F74" s="17"/>
      <c r="G74" s="17"/>
      <c r="H74" s="16"/>
      <c r="I74" s="16"/>
      <c r="J74" s="16"/>
      <c r="K74" s="16"/>
      <c r="L74" s="16"/>
      <c r="M74" s="16"/>
      <c r="N74" s="16"/>
      <c r="O74" s="16"/>
      <c r="P74" s="16"/>
      <c r="Q74" s="16"/>
      <c r="S74" s="43"/>
      <c r="T74" s="43"/>
    </row>
    <row r="75" spans="2:20" ht="22" customHeight="1">
      <c r="B75" s="41" t="s">
        <v>67</v>
      </c>
      <c r="C75" s="42"/>
      <c r="D75" s="17"/>
      <c r="E75" s="17"/>
      <c r="F75" s="17"/>
      <c r="G75" s="17"/>
      <c r="H75" s="16"/>
      <c r="I75" s="16"/>
      <c r="J75" s="16"/>
      <c r="K75" s="16"/>
      <c r="L75" s="16"/>
      <c r="M75" s="16"/>
      <c r="N75" s="16"/>
      <c r="O75" s="16"/>
      <c r="P75" s="16"/>
      <c r="Q75" s="16"/>
      <c r="S75" s="43"/>
      <c r="T75" s="43"/>
    </row>
    <row r="76" spans="2:20" ht="22" customHeight="1">
      <c r="B76" s="108" t="s">
        <v>118</v>
      </c>
      <c r="C76" s="108"/>
      <c r="D76" s="17"/>
      <c r="E76" s="17"/>
      <c r="F76" s="17"/>
      <c r="G76" s="17"/>
      <c r="H76" s="16"/>
      <c r="I76" s="16"/>
      <c r="J76" s="16"/>
      <c r="K76" s="16"/>
      <c r="L76" s="16"/>
      <c r="M76" s="16"/>
      <c r="N76" s="16"/>
      <c r="O76" s="16"/>
      <c r="P76" s="16"/>
      <c r="Q76" s="16"/>
      <c r="S76" s="45"/>
      <c r="T76" s="45"/>
    </row>
    <row r="77" spans="2:20" ht="22" customHeight="1">
      <c r="B77" s="108" t="s">
        <v>15</v>
      </c>
      <c r="C77" s="108"/>
      <c r="D77" s="17"/>
      <c r="E77" s="17"/>
      <c r="F77" s="17"/>
      <c r="G77" s="17"/>
      <c r="H77" s="16"/>
      <c r="I77" s="16"/>
      <c r="J77" s="16"/>
      <c r="K77" s="16"/>
      <c r="L77" s="16"/>
      <c r="M77" s="16"/>
      <c r="N77" s="16"/>
      <c r="O77" s="16"/>
      <c r="P77" s="16"/>
      <c r="Q77" s="16"/>
    </row>
    <row r="78" spans="2:20" ht="22" customHeight="1">
      <c r="B78" s="109" t="s">
        <v>49</v>
      </c>
      <c r="C78" s="109"/>
      <c r="D78" s="82" t="str">
        <f t="shared" ref="D78:P78" si="8">IFERROR(IF(SUM(D69:D77)&lt;&gt;0, SUM(D70:D77)+(D69*3.412), ""),"")</f>
        <v/>
      </c>
      <c r="E78" s="82" t="str">
        <f t="shared" si="8"/>
        <v/>
      </c>
      <c r="F78" s="82" t="str">
        <f t="shared" si="8"/>
        <v/>
      </c>
      <c r="G78" s="82" t="str">
        <f t="shared" si="8"/>
        <v/>
      </c>
      <c r="H78" s="82" t="str">
        <f t="shared" si="8"/>
        <v/>
      </c>
      <c r="I78" s="82" t="str">
        <f t="shared" si="8"/>
        <v/>
      </c>
      <c r="J78" s="82" t="str">
        <f t="shared" si="8"/>
        <v/>
      </c>
      <c r="K78" s="82" t="str">
        <f t="shared" si="8"/>
        <v/>
      </c>
      <c r="L78" s="82" t="str">
        <f t="shared" si="8"/>
        <v/>
      </c>
      <c r="M78" s="82" t="str">
        <f t="shared" si="8"/>
        <v/>
      </c>
      <c r="N78" s="82" t="str">
        <f t="shared" si="8"/>
        <v/>
      </c>
      <c r="O78" s="82" t="str">
        <f t="shared" si="8"/>
        <v/>
      </c>
      <c r="P78" s="82" t="str">
        <f t="shared" si="8"/>
        <v/>
      </c>
      <c r="Q78" s="82" t="str">
        <f>IFERROR(IF(OR(R69,Q77,Q72)&lt;&gt;0, SUM(Q70:Q77)+(Q69*3.412), ""),"")</f>
        <v/>
      </c>
    </row>
    <row r="79" spans="2:20" s="7" customFormat="1" ht="9.5" customHeight="1">
      <c r="B79" s="23"/>
      <c r="C79" s="23"/>
      <c r="D79" s="23"/>
      <c r="E79" s="23"/>
      <c r="F79" s="23"/>
      <c r="G79" s="23"/>
      <c r="H79" s="23"/>
      <c r="I79" s="23"/>
      <c r="J79" s="23"/>
      <c r="K79" s="23"/>
      <c r="L79" s="23"/>
      <c r="M79" s="23"/>
      <c r="N79" s="23"/>
      <c r="O79" s="23"/>
      <c r="P79" s="23"/>
      <c r="Q79" s="23"/>
    </row>
    <row r="80" spans="2:20" ht="17.5" customHeight="1">
      <c r="B80" s="110" t="s">
        <v>102</v>
      </c>
      <c r="C80" s="110"/>
      <c r="D80" s="110"/>
      <c r="E80" s="110"/>
      <c r="F80" s="110"/>
      <c r="G80" s="110"/>
      <c r="H80" s="110"/>
      <c r="I80" s="110"/>
      <c r="J80" s="110"/>
      <c r="K80" s="110"/>
      <c r="L80" s="110"/>
      <c r="M80" s="110"/>
      <c r="N80" s="110"/>
      <c r="O80" s="110"/>
      <c r="P80" s="110"/>
      <c r="Q80" s="110"/>
    </row>
    <row r="81" spans="2:17" s="7" customFormat="1" ht="9.5" customHeight="1">
      <c r="B81" s="23"/>
      <c r="C81" s="23"/>
      <c r="D81" s="23"/>
      <c r="E81" s="23"/>
      <c r="F81" s="23"/>
      <c r="G81" s="23"/>
      <c r="H81" s="23"/>
      <c r="I81" s="23"/>
      <c r="J81" s="23"/>
      <c r="K81" s="23"/>
      <c r="L81" s="23"/>
      <c r="M81" s="23"/>
      <c r="N81" s="23"/>
      <c r="O81" s="23"/>
      <c r="P81" s="23"/>
      <c r="Q81" s="23"/>
    </row>
    <row r="82" spans="2:17" s="14" customFormat="1" ht="22" customHeight="1">
      <c r="B82" s="105" t="s">
        <v>77</v>
      </c>
      <c r="C82" s="105"/>
      <c r="D82" s="85" t="str">
        <f>IF(D28&lt;&gt;0,$D$28*(1-$D$9),"")</f>
        <v/>
      </c>
      <c r="E82" s="85">
        <f t="shared" ref="E82:Q82" si="9">$D$28*(1-$D$9)</f>
        <v>0</v>
      </c>
      <c r="F82" s="85">
        <f t="shared" si="9"/>
        <v>0</v>
      </c>
      <c r="G82" s="85">
        <f t="shared" si="9"/>
        <v>0</v>
      </c>
      <c r="H82" s="85">
        <f t="shared" si="9"/>
        <v>0</v>
      </c>
      <c r="I82" s="85">
        <f t="shared" si="9"/>
        <v>0</v>
      </c>
      <c r="J82" s="85">
        <f t="shared" si="9"/>
        <v>0</v>
      </c>
      <c r="K82" s="85">
        <f t="shared" si="9"/>
        <v>0</v>
      </c>
      <c r="L82" s="85">
        <f t="shared" si="9"/>
        <v>0</v>
      </c>
      <c r="M82" s="85">
        <f t="shared" si="9"/>
        <v>0</v>
      </c>
      <c r="N82" s="85">
        <f t="shared" si="9"/>
        <v>0</v>
      </c>
      <c r="O82" s="85">
        <f t="shared" si="9"/>
        <v>0</v>
      </c>
      <c r="P82" s="85">
        <f t="shared" si="9"/>
        <v>0</v>
      </c>
      <c r="Q82" s="85">
        <f t="shared" si="9"/>
        <v>0</v>
      </c>
    </row>
    <row r="83" spans="2:17" s="14" customFormat="1" ht="22" customHeight="1">
      <c r="B83" s="105" t="s">
        <v>74</v>
      </c>
      <c r="C83" s="105"/>
      <c r="D83" s="86">
        <v>0</v>
      </c>
      <c r="E83" s="86" t="str">
        <f t="shared" ref="E83:Q83" si="10">IF(E34&lt;&gt;"",E34-D34,"")</f>
        <v/>
      </c>
      <c r="F83" s="86" t="str">
        <f t="shared" si="10"/>
        <v/>
      </c>
      <c r="G83" s="86" t="str">
        <f t="shared" si="10"/>
        <v/>
      </c>
      <c r="H83" s="86" t="str">
        <f t="shared" si="10"/>
        <v/>
      </c>
      <c r="I83" s="86" t="str">
        <f t="shared" si="10"/>
        <v/>
      </c>
      <c r="J83" s="86" t="str">
        <f t="shared" si="10"/>
        <v/>
      </c>
      <c r="K83" s="86" t="str">
        <f t="shared" si="10"/>
        <v/>
      </c>
      <c r="L83" s="86" t="str">
        <f t="shared" si="10"/>
        <v/>
      </c>
      <c r="M83" s="86" t="str">
        <f t="shared" si="10"/>
        <v/>
      </c>
      <c r="N83" s="86" t="str">
        <f t="shared" si="10"/>
        <v/>
      </c>
      <c r="O83" s="86" t="str">
        <f t="shared" si="10"/>
        <v/>
      </c>
      <c r="P83" s="86" t="str">
        <f t="shared" si="10"/>
        <v/>
      </c>
      <c r="Q83" s="86" t="str">
        <f t="shared" si="10"/>
        <v/>
      </c>
    </row>
    <row r="84" spans="2:17" ht="22" customHeight="1">
      <c r="B84" s="53" t="s">
        <v>79</v>
      </c>
      <c r="C84" s="54"/>
      <c r="D84" s="87" t="str">
        <f t="shared" ref="D84:Q84" si="11">IF(D28&lt;&gt;0,SUM(D38*3.412,D45:D47),"")</f>
        <v/>
      </c>
      <c r="E84" s="87" t="str">
        <f t="shared" si="11"/>
        <v/>
      </c>
      <c r="F84" s="87" t="str">
        <f t="shared" si="11"/>
        <v/>
      </c>
      <c r="G84" s="87" t="str">
        <f t="shared" si="11"/>
        <v/>
      </c>
      <c r="H84" s="87" t="str">
        <f t="shared" si="11"/>
        <v/>
      </c>
      <c r="I84" s="87" t="str">
        <f t="shared" si="11"/>
        <v/>
      </c>
      <c r="J84" s="87" t="str">
        <f t="shared" si="11"/>
        <v/>
      </c>
      <c r="K84" s="87" t="str">
        <f t="shared" si="11"/>
        <v/>
      </c>
      <c r="L84" s="87" t="str">
        <f t="shared" si="11"/>
        <v/>
      </c>
      <c r="M84" s="87" t="str">
        <f t="shared" si="11"/>
        <v/>
      </c>
      <c r="N84" s="87" t="str">
        <f t="shared" si="11"/>
        <v/>
      </c>
      <c r="O84" s="87" t="str">
        <f t="shared" si="11"/>
        <v/>
      </c>
      <c r="P84" s="87" t="str">
        <f t="shared" si="11"/>
        <v/>
      </c>
      <c r="Q84" s="87" t="str">
        <f t="shared" si="11"/>
        <v/>
      </c>
    </row>
    <row r="85" spans="2:17" ht="22" customHeight="1">
      <c r="B85" s="103" t="s">
        <v>113</v>
      </c>
      <c r="C85" s="104"/>
      <c r="D85" s="88" t="str">
        <f t="shared" ref="D85:Q85" si="12">IFERROR(D27/D84*1000, "")</f>
        <v/>
      </c>
      <c r="E85" s="88" t="str">
        <f t="shared" si="12"/>
        <v/>
      </c>
      <c r="F85" s="88" t="str">
        <f t="shared" si="12"/>
        <v/>
      </c>
      <c r="G85" s="88" t="str">
        <f t="shared" si="12"/>
        <v/>
      </c>
      <c r="H85" s="88" t="str">
        <f t="shared" si="12"/>
        <v/>
      </c>
      <c r="I85" s="88" t="str">
        <f t="shared" si="12"/>
        <v/>
      </c>
      <c r="J85" s="88" t="str">
        <f t="shared" si="12"/>
        <v/>
      </c>
      <c r="K85" s="88" t="str">
        <f t="shared" si="12"/>
        <v/>
      </c>
      <c r="L85" s="88" t="str">
        <f t="shared" si="12"/>
        <v/>
      </c>
      <c r="M85" s="88" t="str">
        <f t="shared" si="12"/>
        <v/>
      </c>
      <c r="N85" s="88" t="str">
        <f t="shared" si="12"/>
        <v/>
      </c>
      <c r="O85" s="88" t="str">
        <f t="shared" si="12"/>
        <v/>
      </c>
      <c r="P85" s="88" t="str">
        <f t="shared" si="12"/>
        <v/>
      </c>
      <c r="Q85" s="88" t="str">
        <f t="shared" si="12"/>
        <v/>
      </c>
    </row>
    <row r="86" spans="2:17" ht="22" customHeight="1">
      <c r="B86" s="103" t="s">
        <v>114</v>
      </c>
      <c r="C86" s="104"/>
      <c r="D86" s="89" t="str">
        <f t="shared" ref="D86:Q86" si="13">IFERROR(D26/D84*1000, "")</f>
        <v/>
      </c>
      <c r="E86" s="89" t="str">
        <f t="shared" si="13"/>
        <v/>
      </c>
      <c r="F86" s="89" t="str">
        <f t="shared" si="13"/>
        <v/>
      </c>
      <c r="G86" s="89" t="str">
        <f t="shared" si="13"/>
        <v/>
      </c>
      <c r="H86" s="89" t="str">
        <f t="shared" si="13"/>
        <v/>
      </c>
      <c r="I86" s="89" t="str">
        <f t="shared" si="13"/>
        <v/>
      </c>
      <c r="J86" s="89" t="str">
        <f t="shared" si="13"/>
        <v/>
      </c>
      <c r="K86" s="89" t="str">
        <f t="shared" si="13"/>
        <v/>
      </c>
      <c r="L86" s="89" t="str">
        <f t="shared" si="13"/>
        <v/>
      </c>
      <c r="M86" s="89" t="str">
        <f t="shared" si="13"/>
        <v/>
      </c>
      <c r="N86" s="89" t="str">
        <f t="shared" si="13"/>
        <v/>
      </c>
      <c r="O86" s="89" t="str">
        <f t="shared" si="13"/>
        <v/>
      </c>
      <c r="P86" s="89" t="str">
        <f t="shared" si="13"/>
        <v/>
      </c>
      <c r="Q86" s="89" t="str">
        <f t="shared" si="13"/>
        <v/>
      </c>
    </row>
    <row r="87" spans="2:17" ht="22" customHeight="1">
      <c r="B87" s="53" t="s">
        <v>80</v>
      </c>
      <c r="C87" s="54"/>
      <c r="D87" s="87" t="str">
        <f t="shared" ref="D87:Q87" si="14">IF(D28&lt;&gt;0,$D84-D84,"")</f>
        <v/>
      </c>
      <c r="E87" s="87" t="str">
        <f t="shared" si="14"/>
        <v/>
      </c>
      <c r="F87" s="87" t="str">
        <f t="shared" si="14"/>
        <v/>
      </c>
      <c r="G87" s="87" t="str">
        <f t="shared" si="14"/>
        <v/>
      </c>
      <c r="H87" s="87" t="str">
        <f t="shared" si="14"/>
        <v/>
      </c>
      <c r="I87" s="87" t="str">
        <f t="shared" si="14"/>
        <v/>
      </c>
      <c r="J87" s="87" t="str">
        <f t="shared" si="14"/>
        <v/>
      </c>
      <c r="K87" s="87" t="str">
        <f t="shared" si="14"/>
        <v/>
      </c>
      <c r="L87" s="87" t="str">
        <f t="shared" si="14"/>
        <v/>
      </c>
      <c r="M87" s="87" t="str">
        <f t="shared" si="14"/>
        <v/>
      </c>
      <c r="N87" s="87" t="str">
        <f t="shared" si="14"/>
        <v/>
      </c>
      <c r="O87" s="87" t="str">
        <f t="shared" si="14"/>
        <v/>
      </c>
      <c r="P87" s="87" t="str">
        <f t="shared" si="14"/>
        <v/>
      </c>
      <c r="Q87" s="87" t="str">
        <f t="shared" si="14"/>
        <v/>
      </c>
    </row>
    <row r="88" spans="2:17" ht="22" customHeight="1">
      <c r="B88" s="53" t="s">
        <v>75</v>
      </c>
      <c r="C88" s="54"/>
      <c r="D88" s="87" t="str">
        <f t="shared" ref="D88:Q88" si="15">IF(D28&lt;&gt;0,D39-$D39,"")</f>
        <v/>
      </c>
      <c r="E88" s="87" t="str">
        <f t="shared" si="15"/>
        <v/>
      </c>
      <c r="F88" s="87" t="str">
        <f t="shared" si="15"/>
        <v/>
      </c>
      <c r="G88" s="87" t="str">
        <f t="shared" si="15"/>
        <v/>
      </c>
      <c r="H88" s="87" t="str">
        <f t="shared" si="15"/>
        <v/>
      </c>
      <c r="I88" s="87" t="str">
        <f t="shared" si="15"/>
        <v/>
      </c>
      <c r="J88" s="87" t="str">
        <f t="shared" si="15"/>
        <v/>
      </c>
      <c r="K88" s="87" t="str">
        <f t="shared" si="15"/>
        <v/>
      </c>
      <c r="L88" s="87" t="str">
        <f t="shared" si="15"/>
        <v/>
      </c>
      <c r="M88" s="87" t="str">
        <f t="shared" si="15"/>
        <v/>
      </c>
      <c r="N88" s="87" t="str">
        <f t="shared" si="15"/>
        <v/>
      </c>
      <c r="O88" s="87" t="str">
        <f t="shared" si="15"/>
        <v/>
      </c>
      <c r="P88" s="87" t="str">
        <f t="shared" si="15"/>
        <v/>
      </c>
      <c r="Q88" s="87" t="str">
        <f t="shared" si="15"/>
        <v/>
      </c>
    </row>
    <row r="89" spans="2:17" ht="22" customHeight="1">
      <c r="B89" s="53" t="s">
        <v>78</v>
      </c>
      <c r="C89" s="54"/>
      <c r="D89" s="87" t="str">
        <f t="shared" ref="D89:Q89" si="16">IF(D28&lt;&gt;0,SUM(D41:D43)-SUM($D41:$D43),"")</f>
        <v/>
      </c>
      <c r="E89" s="87" t="str">
        <f t="shared" si="16"/>
        <v/>
      </c>
      <c r="F89" s="87" t="str">
        <f t="shared" si="16"/>
        <v/>
      </c>
      <c r="G89" s="87" t="str">
        <f t="shared" si="16"/>
        <v/>
      </c>
      <c r="H89" s="87" t="str">
        <f t="shared" si="16"/>
        <v/>
      </c>
      <c r="I89" s="87" t="str">
        <f t="shared" si="16"/>
        <v/>
      </c>
      <c r="J89" s="87" t="str">
        <f t="shared" si="16"/>
        <v/>
      </c>
      <c r="K89" s="87" t="str">
        <f t="shared" si="16"/>
        <v/>
      </c>
      <c r="L89" s="87" t="str">
        <f t="shared" si="16"/>
        <v/>
      </c>
      <c r="M89" s="87" t="str">
        <f t="shared" si="16"/>
        <v/>
      </c>
      <c r="N89" s="87" t="str">
        <f t="shared" si="16"/>
        <v/>
      </c>
      <c r="O89" s="87" t="str">
        <f t="shared" si="16"/>
        <v/>
      </c>
      <c r="P89" s="87" t="str">
        <f t="shared" si="16"/>
        <v/>
      </c>
      <c r="Q89" s="87" t="str">
        <f t="shared" si="16"/>
        <v/>
      </c>
    </row>
    <row r="90" spans="2:17" ht="22" customHeight="1">
      <c r="B90" s="53" t="s">
        <v>115</v>
      </c>
      <c r="C90" s="54"/>
      <c r="D90" s="87" t="str">
        <f t="shared" ref="D90:Q90" si="17">IF(D28&lt;&gt;0,D84*($D85-D85)/1000,"")</f>
        <v/>
      </c>
      <c r="E90" s="87" t="str">
        <f t="shared" si="17"/>
        <v/>
      </c>
      <c r="F90" s="87" t="str">
        <f t="shared" si="17"/>
        <v/>
      </c>
      <c r="G90" s="87" t="str">
        <f t="shared" si="17"/>
        <v/>
      </c>
      <c r="H90" s="87" t="str">
        <f t="shared" si="17"/>
        <v/>
      </c>
      <c r="I90" s="87" t="str">
        <f t="shared" si="17"/>
        <v/>
      </c>
      <c r="J90" s="87" t="str">
        <f t="shared" si="17"/>
        <v/>
      </c>
      <c r="K90" s="87" t="str">
        <f t="shared" si="17"/>
        <v/>
      </c>
      <c r="L90" s="87" t="str">
        <f t="shared" si="17"/>
        <v/>
      </c>
      <c r="M90" s="87" t="str">
        <f t="shared" si="17"/>
        <v/>
      </c>
      <c r="N90" s="87" t="str">
        <f t="shared" si="17"/>
        <v/>
      </c>
      <c r="O90" s="87" t="str">
        <f t="shared" si="17"/>
        <v/>
      </c>
      <c r="P90" s="87" t="str">
        <f t="shared" si="17"/>
        <v/>
      </c>
      <c r="Q90" s="87" t="str">
        <f t="shared" si="17"/>
        <v/>
      </c>
    </row>
    <row r="91" spans="2:17" s="7" customFormat="1" ht="9.5" customHeight="1">
      <c r="B91" s="23"/>
      <c r="C91" s="23"/>
      <c r="D91" s="23"/>
      <c r="E91" s="23"/>
      <c r="F91" s="23"/>
      <c r="G91" s="23"/>
      <c r="H91" s="23"/>
      <c r="I91" s="23"/>
      <c r="J91" s="23"/>
      <c r="K91" s="23"/>
      <c r="L91" s="23"/>
      <c r="M91" s="23"/>
      <c r="N91" s="23"/>
      <c r="O91" s="23"/>
      <c r="P91" s="23"/>
      <c r="Q91" s="23"/>
    </row>
    <row r="92" spans="2:17" ht="22" customHeight="1">
      <c r="B92" s="55" t="s">
        <v>116</v>
      </c>
    </row>
    <row r="93" spans="2:17" ht="34" customHeight="1">
      <c r="B93" s="103" t="s">
        <v>98</v>
      </c>
      <c r="C93" s="104"/>
      <c r="D93" s="87" t="str">
        <f t="shared" ref="D93:Q93" si="18">IF(D28&lt;&gt;0,$D22-D22,"")</f>
        <v/>
      </c>
      <c r="E93" s="87" t="str">
        <f t="shared" si="18"/>
        <v/>
      </c>
      <c r="F93" s="87" t="str">
        <f t="shared" si="18"/>
        <v/>
      </c>
      <c r="G93" s="87" t="str">
        <f t="shared" si="18"/>
        <v/>
      </c>
      <c r="H93" s="87" t="str">
        <f t="shared" si="18"/>
        <v/>
      </c>
      <c r="I93" s="87" t="str">
        <f t="shared" si="18"/>
        <v/>
      </c>
      <c r="J93" s="87" t="str">
        <f t="shared" si="18"/>
        <v/>
      </c>
      <c r="K93" s="87" t="str">
        <f t="shared" si="18"/>
        <v/>
      </c>
      <c r="L93" s="87" t="str">
        <f t="shared" si="18"/>
        <v/>
      </c>
      <c r="M93" s="87" t="str">
        <f t="shared" si="18"/>
        <v/>
      </c>
      <c r="N93" s="87" t="str">
        <f t="shared" si="18"/>
        <v/>
      </c>
      <c r="O93" s="87" t="str">
        <f t="shared" si="18"/>
        <v/>
      </c>
      <c r="P93" s="87" t="str">
        <f t="shared" si="18"/>
        <v/>
      </c>
      <c r="Q93" s="87" t="str">
        <f t="shared" si="18"/>
        <v/>
      </c>
    </row>
    <row r="94" spans="2:17" ht="34" customHeight="1">
      <c r="B94" s="103" t="s">
        <v>99</v>
      </c>
      <c r="C94" s="104"/>
      <c r="D94" s="87" t="str">
        <f t="shared" ref="D94:Q94" si="19">IF(D28&lt;&gt;0,$D23-D23,"")</f>
        <v/>
      </c>
      <c r="E94" s="87" t="str">
        <f t="shared" si="19"/>
        <v/>
      </c>
      <c r="F94" s="87" t="str">
        <f t="shared" si="19"/>
        <v/>
      </c>
      <c r="G94" s="87" t="str">
        <f t="shared" si="19"/>
        <v/>
      </c>
      <c r="H94" s="87" t="str">
        <f t="shared" si="19"/>
        <v/>
      </c>
      <c r="I94" s="87" t="str">
        <f t="shared" si="19"/>
        <v/>
      </c>
      <c r="J94" s="87" t="str">
        <f t="shared" si="19"/>
        <v/>
      </c>
      <c r="K94" s="87" t="str">
        <f t="shared" si="19"/>
        <v/>
      </c>
      <c r="L94" s="87" t="str">
        <f t="shared" si="19"/>
        <v/>
      </c>
      <c r="M94" s="87" t="str">
        <f t="shared" si="19"/>
        <v/>
      </c>
      <c r="N94" s="87" t="str">
        <f t="shared" si="19"/>
        <v/>
      </c>
      <c r="O94" s="87" t="str">
        <f t="shared" si="19"/>
        <v/>
      </c>
      <c r="P94" s="87" t="str">
        <f t="shared" si="19"/>
        <v/>
      </c>
      <c r="Q94" s="87" t="str">
        <f t="shared" si="19"/>
        <v/>
      </c>
    </row>
    <row r="95" spans="2:17" ht="34" customHeight="1">
      <c r="B95" s="103" t="s">
        <v>104</v>
      </c>
      <c r="C95" s="104"/>
      <c r="D95" s="87" t="str">
        <f t="shared" ref="D95:Q95" si="20">IF(D28&lt;&gt;0,($D24+$D25)-(D24+D25),"")</f>
        <v/>
      </c>
      <c r="E95" s="87" t="str">
        <f t="shared" si="20"/>
        <v/>
      </c>
      <c r="F95" s="87" t="str">
        <f t="shared" si="20"/>
        <v/>
      </c>
      <c r="G95" s="87" t="str">
        <f t="shared" si="20"/>
        <v/>
      </c>
      <c r="H95" s="87" t="str">
        <f t="shared" si="20"/>
        <v/>
      </c>
      <c r="I95" s="87" t="str">
        <f t="shared" si="20"/>
        <v/>
      </c>
      <c r="J95" s="87" t="str">
        <f t="shared" si="20"/>
        <v/>
      </c>
      <c r="K95" s="87" t="str">
        <f t="shared" si="20"/>
        <v/>
      </c>
      <c r="L95" s="87" t="str">
        <f t="shared" si="20"/>
        <v/>
      </c>
      <c r="M95" s="87" t="str">
        <f t="shared" si="20"/>
        <v/>
      </c>
      <c r="N95" s="87" t="str">
        <f t="shared" si="20"/>
        <v/>
      </c>
      <c r="O95" s="87" t="str">
        <f t="shared" si="20"/>
        <v/>
      </c>
      <c r="P95" s="87" t="str">
        <f t="shared" si="20"/>
        <v/>
      </c>
      <c r="Q95" s="87" t="str">
        <f t="shared" si="20"/>
        <v/>
      </c>
    </row>
    <row r="96" spans="2:17" ht="34" customHeight="1">
      <c r="B96" s="103" t="s">
        <v>97</v>
      </c>
      <c r="C96" s="104"/>
      <c r="D96" s="87" t="str">
        <f t="shared" ref="D96:Q96" si="21">IF(D28&lt;&gt;0,D87*$D85/1000,"")</f>
        <v/>
      </c>
      <c r="E96" s="87" t="str">
        <f t="shared" si="21"/>
        <v/>
      </c>
      <c r="F96" s="87" t="str">
        <f t="shared" si="21"/>
        <v/>
      </c>
      <c r="G96" s="87" t="str">
        <f t="shared" si="21"/>
        <v/>
      </c>
      <c r="H96" s="87" t="str">
        <f t="shared" si="21"/>
        <v/>
      </c>
      <c r="I96" s="87" t="str">
        <f t="shared" si="21"/>
        <v/>
      </c>
      <c r="J96" s="87" t="str">
        <f t="shared" si="21"/>
        <v/>
      </c>
      <c r="K96" s="87" t="str">
        <f t="shared" si="21"/>
        <v/>
      </c>
      <c r="L96" s="87" t="str">
        <f t="shared" si="21"/>
        <v/>
      </c>
      <c r="M96" s="87" t="str">
        <f t="shared" si="21"/>
        <v/>
      </c>
      <c r="N96" s="87" t="str">
        <f t="shared" si="21"/>
        <v/>
      </c>
      <c r="O96" s="87" t="str">
        <f t="shared" si="21"/>
        <v/>
      </c>
      <c r="P96" s="87" t="str">
        <f t="shared" si="21"/>
        <v/>
      </c>
      <c r="Q96" s="87" t="str">
        <f t="shared" si="21"/>
        <v/>
      </c>
    </row>
    <row r="97" spans="2:17" ht="34" customHeight="1">
      <c r="B97" s="103" t="s">
        <v>89</v>
      </c>
      <c r="C97" s="104"/>
      <c r="D97" s="87" t="str">
        <f t="shared" ref="D97:Q97" si="22">IF(D28&lt;&gt;0,D88*$D86/1000,"")</f>
        <v/>
      </c>
      <c r="E97" s="87" t="str">
        <f t="shared" si="22"/>
        <v/>
      </c>
      <c r="F97" s="87" t="str">
        <f t="shared" si="22"/>
        <v/>
      </c>
      <c r="G97" s="87" t="str">
        <f t="shared" si="22"/>
        <v/>
      </c>
      <c r="H97" s="87" t="str">
        <f t="shared" si="22"/>
        <v/>
      </c>
      <c r="I97" s="87" t="str">
        <f t="shared" si="22"/>
        <v/>
      </c>
      <c r="J97" s="87" t="str">
        <f t="shared" si="22"/>
        <v/>
      </c>
      <c r="K97" s="87" t="str">
        <f t="shared" si="22"/>
        <v/>
      </c>
      <c r="L97" s="87" t="str">
        <f t="shared" si="22"/>
        <v/>
      </c>
      <c r="M97" s="87" t="str">
        <f t="shared" si="22"/>
        <v/>
      </c>
      <c r="N97" s="87" t="str">
        <f t="shared" si="22"/>
        <v/>
      </c>
      <c r="O97" s="87" t="str">
        <f t="shared" si="22"/>
        <v/>
      </c>
      <c r="P97" s="87" t="str">
        <f t="shared" si="22"/>
        <v/>
      </c>
      <c r="Q97" s="87" t="str">
        <f t="shared" si="22"/>
        <v/>
      </c>
    </row>
    <row r="98" spans="2:17" ht="34" customHeight="1">
      <c r="B98" s="103" t="s">
        <v>90</v>
      </c>
      <c r="C98" s="104"/>
      <c r="D98" s="87" t="str">
        <f t="shared" ref="D98:Q98" si="23">IF(D28&lt;&gt;0,D89*$D86/1000,"")</f>
        <v/>
      </c>
      <c r="E98" s="87" t="str">
        <f t="shared" si="23"/>
        <v/>
      </c>
      <c r="F98" s="87" t="str">
        <f t="shared" si="23"/>
        <v/>
      </c>
      <c r="G98" s="87" t="str">
        <f t="shared" si="23"/>
        <v/>
      </c>
      <c r="H98" s="87" t="str">
        <f t="shared" si="23"/>
        <v/>
      </c>
      <c r="I98" s="87" t="str">
        <f t="shared" si="23"/>
        <v/>
      </c>
      <c r="J98" s="87" t="str">
        <f t="shared" si="23"/>
        <v/>
      </c>
      <c r="K98" s="87" t="str">
        <f t="shared" si="23"/>
        <v/>
      </c>
      <c r="L98" s="87" t="str">
        <f t="shared" si="23"/>
        <v/>
      </c>
      <c r="M98" s="87" t="str">
        <f t="shared" si="23"/>
        <v/>
      </c>
      <c r="N98" s="87" t="str">
        <f t="shared" si="23"/>
        <v/>
      </c>
      <c r="O98" s="87" t="str">
        <f t="shared" si="23"/>
        <v/>
      </c>
      <c r="P98" s="87" t="str">
        <f t="shared" si="23"/>
        <v/>
      </c>
      <c r="Q98" s="87" t="str">
        <f t="shared" si="23"/>
        <v/>
      </c>
    </row>
    <row r="99" spans="2:17" ht="34" customHeight="1">
      <c r="B99" s="103" t="s">
        <v>91</v>
      </c>
      <c r="C99" s="104"/>
      <c r="D99" s="87" t="str">
        <f t="shared" ref="D99:Q99" si="24">IF(D28&lt;&gt;0,D90-D97-D98,"")</f>
        <v/>
      </c>
      <c r="E99" s="87" t="str">
        <f t="shared" si="24"/>
        <v/>
      </c>
      <c r="F99" s="87" t="str">
        <f t="shared" si="24"/>
        <v/>
      </c>
      <c r="G99" s="87" t="str">
        <f t="shared" si="24"/>
        <v/>
      </c>
      <c r="H99" s="87" t="str">
        <f t="shared" si="24"/>
        <v/>
      </c>
      <c r="I99" s="87" t="str">
        <f t="shared" si="24"/>
        <v/>
      </c>
      <c r="J99" s="87" t="str">
        <f t="shared" si="24"/>
        <v/>
      </c>
      <c r="K99" s="87" t="str">
        <f t="shared" si="24"/>
        <v/>
      </c>
      <c r="L99" s="87" t="str">
        <f t="shared" si="24"/>
        <v/>
      </c>
      <c r="M99" s="87" t="str">
        <f t="shared" si="24"/>
        <v/>
      </c>
      <c r="N99" s="87" t="str">
        <f t="shared" si="24"/>
        <v/>
      </c>
      <c r="O99" s="87" t="str">
        <f t="shared" si="24"/>
        <v/>
      </c>
      <c r="P99" s="87" t="str">
        <f t="shared" si="24"/>
        <v/>
      </c>
      <c r="Q99" s="87" t="str">
        <f t="shared" si="24"/>
        <v/>
      </c>
    </row>
    <row r="100" spans="2:17" ht="22" customHeight="1">
      <c r="B100" s="55" t="s">
        <v>76</v>
      </c>
      <c r="C100" s="54"/>
      <c r="D100" s="90" t="str">
        <f t="shared" ref="D100:Q100" si="25">IF(D28&lt;&gt;0,SUM(D93:D99),"")</f>
        <v/>
      </c>
      <c r="E100" s="90" t="str">
        <f t="shared" si="25"/>
        <v/>
      </c>
      <c r="F100" s="90" t="str">
        <f t="shared" si="25"/>
        <v/>
      </c>
      <c r="G100" s="90" t="str">
        <f t="shared" si="25"/>
        <v/>
      </c>
      <c r="H100" s="90" t="str">
        <f t="shared" si="25"/>
        <v/>
      </c>
      <c r="I100" s="90" t="str">
        <f t="shared" si="25"/>
        <v/>
      </c>
      <c r="J100" s="90" t="str">
        <f t="shared" si="25"/>
        <v/>
      </c>
      <c r="K100" s="90" t="str">
        <f t="shared" si="25"/>
        <v/>
      </c>
      <c r="L100" s="90" t="str">
        <f t="shared" si="25"/>
        <v/>
      </c>
      <c r="M100" s="90" t="str">
        <f t="shared" si="25"/>
        <v/>
      </c>
      <c r="N100" s="90" t="str">
        <f t="shared" si="25"/>
        <v/>
      </c>
      <c r="O100" s="90" t="str">
        <f t="shared" si="25"/>
        <v/>
      </c>
      <c r="P100" s="90" t="str">
        <f t="shared" si="25"/>
        <v/>
      </c>
      <c r="Q100" s="90" t="str">
        <f t="shared" si="25"/>
        <v/>
      </c>
    </row>
  </sheetData>
  <mergeCells count="84">
    <mergeCell ref="J10:M10"/>
    <mergeCell ref="B4:Q4"/>
    <mergeCell ref="B5:Q5"/>
    <mergeCell ref="B6:Q6"/>
    <mergeCell ref="B7:Q7"/>
    <mergeCell ref="J9:M9"/>
    <mergeCell ref="B26:C26"/>
    <mergeCell ref="T26:U26"/>
    <mergeCell ref="B14:Q14"/>
    <mergeCell ref="B19:Q19"/>
    <mergeCell ref="B21:C21"/>
    <mergeCell ref="T21:U21"/>
    <mergeCell ref="B22:C22"/>
    <mergeCell ref="T22:U22"/>
    <mergeCell ref="B23:C23"/>
    <mergeCell ref="T23:U23"/>
    <mergeCell ref="B24:C24"/>
    <mergeCell ref="T24:U24"/>
    <mergeCell ref="B25:C25"/>
    <mergeCell ref="B16:C16"/>
    <mergeCell ref="B17:C17"/>
    <mergeCell ref="S39:T39"/>
    <mergeCell ref="B27:C27"/>
    <mergeCell ref="T27:U27"/>
    <mergeCell ref="B28:C28"/>
    <mergeCell ref="T28:U28"/>
    <mergeCell ref="B29:C29"/>
    <mergeCell ref="B31:Q31"/>
    <mergeCell ref="B33:C33"/>
    <mergeCell ref="B34:C34"/>
    <mergeCell ref="B36:Q36"/>
    <mergeCell ref="B38:C38"/>
    <mergeCell ref="B39:C39"/>
    <mergeCell ref="B40:C40"/>
    <mergeCell ref="S40:T40"/>
    <mergeCell ref="B41:C41"/>
    <mergeCell ref="B42:C42"/>
    <mergeCell ref="B43:C43"/>
    <mergeCell ref="S43:T43"/>
    <mergeCell ref="B54:C54"/>
    <mergeCell ref="B44:C44"/>
    <mergeCell ref="B45:C45"/>
    <mergeCell ref="S45:T45"/>
    <mergeCell ref="B46:C46"/>
    <mergeCell ref="B47:C47"/>
    <mergeCell ref="B48:C48"/>
    <mergeCell ref="S48:T48"/>
    <mergeCell ref="B49:C49"/>
    <mergeCell ref="B50:C50"/>
    <mergeCell ref="B51:C51"/>
    <mergeCell ref="B52:C52"/>
    <mergeCell ref="B53:C53"/>
    <mergeCell ref="S70:T70"/>
    <mergeCell ref="B71:C71"/>
    <mergeCell ref="B72:C72"/>
    <mergeCell ref="S72:T72"/>
    <mergeCell ref="B55:C55"/>
    <mergeCell ref="B56:C56"/>
    <mergeCell ref="B63:C63"/>
    <mergeCell ref="B64:C64"/>
    <mergeCell ref="B65:C65"/>
    <mergeCell ref="B67:Q67"/>
    <mergeCell ref="B57:C57"/>
    <mergeCell ref="B58:C58"/>
    <mergeCell ref="B59:C59"/>
    <mergeCell ref="B61:C61"/>
    <mergeCell ref="B69:C69"/>
    <mergeCell ref="B70:C70"/>
    <mergeCell ref="B82:C82"/>
    <mergeCell ref="B85:C85"/>
    <mergeCell ref="B86:C86"/>
    <mergeCell ref="B93:C93"/>
    <mergeCell ref="B94:C94"/>
    <mergeCell ref="B74:C74"/>
    <mergeCell ref="B76:C76"/>
    <mergeCell ref="B77:C77"/>
    <mergeCell ref="B78:C78"/>
    <mergeCell ref="B80:Q80"/>
    <mergeCell ref="B96:C96"/>
    <mergeCell ref="B97:C97"/>
    <mergeCell ref="B98:C98"/>
    <mergeCell ref="B99:C99"/>
    <mergeCell ref="B83:C83"/>
    <mergeCell ref="B95:C95"/>
  </mergeCells>
  <dataValidations count="1">
    <dataValidation allowBlank="1" showInputMessage="1" sqref="B12:B18 C12:H15 C18:H18" xr:uid="{0F384797-A850-4D38-9D89-1A1724F2CE35}"/>
  </dataValidations>
  <pageMargins left="0.7" right="0.7" top="0.75" bottom="0.75" header="0.3" footer="0.3"/>
  <pageSetup scale="75" orientation="portrait" r:id="rId1"/>
  <ignoredErrors>
    <ignoredError sqref="D89 E89:Q89 D84:E84" formulaRange="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68CABC7A-42AC-4657-B3AE-8DAF54EDE477}">
          <x14:formula1>
            <xm:f>'Data Validation'!$C$3:$C$4</xm:f>
          </x14:formula1>
          <xm:sqref>J10</xm:sqref>
        </x14:dataValidation>
        <x14:dataValidation type="list" allowBlank="1" showInputMessage="1" showErrorMessage="1" xr:uid="{7EC9BD46-0C75-4D6A-A20A-4C6CA947CC9D}">
          <x14:formula1>
            <xm:f>'Data Validation'!$A$2:$A$17</xm:f>
          </x14:formula1>
          <xm:sqref>D10</xm:sqref>
        </x14:dataValidation>
        <x14:dataValidation type="list" allowBlank="1" showInputMessage="1" showErrorMessage="1" xr:uid="{CE3E7621-F8CC-466D-BA8E-4A07BC98B82A}">
          <x14:formula1>
            <xm:f>'Data Validation'!$B$2:$B$14</xm:f>
          </x14:formula1>
          <xm:sqref>J9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8797-A840-46BA-9AAB-5075FCC9DB95}">
  <sheetPr codeName="Sheet2">
    <pageSetUpPr fitToPage="1"/>
  </sheetPr>
  <dimension ref="A1:T27"/>
  <sheetViews>
    <sheetView showGridLines="0" showZeros="0" zoomScale="75" zoomScaleNormal="75" workbookViewId="0">
      <selection activeCell="B7" sqref="B7:B8"/>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54</v>
      </c>
      <c r="C1" s="38"/>
      <c r="D1" s="38"/>
      <c r="E1" s="38"/>
      <c r="F1" s="38"/>
      <c r="G1" s="38"/>
      <c r="H1" s="38"/>
      <c r="I1" s="38"/>
      <c r="J1" s="32"/>
      <c r="K1" s="32"/>
      <c r="L1" s="32"/>
      <c r="M1" s="32"/>
      <c r="N1" s="32"/>
      <c r="O1" s="32"/>
      <c r="P1" s="32"/>
      <c r="Q1" s="32"/>
      <c r="R1" s="32"/>
      <c r="S1" s="32"/>
      <c r="T1" s="10"/>
    </row>
    <row r="2" spans="1:20" ht="14.75" customHeight="1">
      <c r="A2" s="3"/>
      <c r="B2" s="33"/>
      <c r="C2" s="34"/>
      <c r="D2" s="34"/>
      <c r="E2" s="34"/>
      <c r="F2" s="34"/>
      <c r="G2" s="34"/>
      <c r="H2" s="34"/>
      <c r="I2" s="34"/>
      <c r="J2" s="34"/>
      <c r="K2" s="34"/>
      <c r="L2" s="34"/>
      <c r="M2" s="34"/>
      <c r="N2" s="34"/>
      <c r="O2" s="34"/>
      <c r="P2" s="8"/>
      <c r="Q2" s="8"/>
      <c r="R2" s="8"/>
      <c r="S2" s="8"/>
    </row>
    <row r="3" spans="1:20" ht="15" customHeight="1">
      <c r="B3" s="75" t="s">
        <v>0</v>
      </c>
      <c r="C3" s="76"/>
      <c r="D3" s="76"/>
      <c r="E3" s="76"/>
      <c r="F3" s="76"/>
      <c r="G3" s="76"/>
      <c r="H3" s="76"/>
      <c r="I3" s="76"/>
      <c r="J3" s="76"/>
      <c r="K3" s="76"/>
      <c r="L3" s="76"/>
      <c r="M3" s="76"/>
      <c r="N3" s="77"/>
      <c r="O3" s="29"/>
      <c r="P3" s="29"/>
      <c r="Q3" s="29"/>
      <c r="R3" s="29"/>
      <c r="S3" s="29"/>
      <c r="T3" s="6"/>
    </row>
    <row r="4" spans="1:20" ht="76.75" customHeight="1">
      <c r="B4" s="137" t="s">
        <v>111</v>
      </c>
      <c r="C4" s="138"/>
      <c r="D4" s="138"/>
      <c r="E4" s="138"/>
      <c r="F4" s="138"/>
      <c r="G4" s="138"/>
      <c r="H4" s="138"/>
      <c r="I4" s="138"/>
      <c r="J4" s="138"/>
      <c r="K4" s="138"/>
      <c r="L4" s="138"/>
      <c r="M4" s="138"/>
      <c r="N4" s="139"/>
      <c r="O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7.75" customHeight="1">
      <c r="B7" s="31">
        <v>2021</v>
      </c>
      <c r="C7" s="136" t="s">
        <v>119</v>
      </c>
      <c r="D7" s="132"/>
      <c r="E7" s="132"/>
      <c r="F7" s="132"/>
      <c r="G7" s="132"/>
      <c r="H7" s="132"/>
      <c r="I7" s="132"/>
      <c r="J7" s="132"/>
      <c r="K7" s="132"/>
      <c r="L7" s="132"/>
      <c r="M7" s="132"/>
      <c r="N7" s="133"/>
      <c r="O7" s="24"/>
      <c r="P7" s="24"/>
      <c r="Q7" s="24"/>
      <c r="R7" s="24"/>
      <c r="S7" s="24"/>
      <c r="T7" s="5"/>
    </row>
    <row r="8" spans="1:20" ht="63" customHeight="1">
      <c r="B8" s="31">
        <v>2021</v>
      </c>
      <c r="C8" s="132" t="s">
        <v>120</v>
      </c>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3">
    <mergeCell ref="C6:N6"/>
    <mergeCell ref="C7:N7"/>
    <mergeCell ref="B4:N4"/>
    <mergeCell ref="C8:N8"/>
    <mergeCell ref="C9:N9"/>
    <mergeCell ref="C15:N15"/>
    <mergeCell ref="C16:N16"/>
    <mergeCell ref="C17:N17"/>
    <mergeCell ref="C10:N10"/>
    <mergeCell ref="C11:N11"/>
    <mergeCell ref="C12:N12"/>
    <mergeCell ref="C13:N13"/>
    <mergeCell ref="C14:N14"/>
  </mergeCells>
  <dataValidations count="1">
    <dataValidation allowBlank="1" showInputMessage="1" sqref="P8:S8" xr:uid="{09F523CF-A882-4C49-B87A-588242ABFC78}"/>
  </dataValidation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4B3-8238-4722-8D8E-6A39A13B3241}">
  <sheetPr codeName="Sheet3">
    <pageSetUpPr fitToPage="1"/>
  </sheetPr>
  <dimension ref="A1:P29"/>
  <sheetViews>
    <sheetView showGridLines="0" showZeros="0" zoomScale="75" zoomScaleNormal="75" workbookViewId="0">
      <selection activeCell="D41" sqref="D41"/>
    </sheetView>
  </sheetViews>
  <sheetFormatPr baseColWidth="10" defaultColWidth="8.83203125" defaultRowHeight="15"/>
  <cols>
    <col min="1" max="1" width="2.83203125" customWidth="1"/>
    <col min="2" max="2" width="39.6640625" customWidth="1"/>
    <col min="3" max="3" width="18.83203125" customWidth="1"/>
    <col min="4" max="5" width="12.5" customWidth="1"/>
    <col min="6" max="8" width="25.5" customWidth="1"/>
    <col min="9" max="13" width="12.5" customWidth="1"/>
    <col min="14" max="14" width="10.5" customWidth="1"/>
  </cols>
  <sheetData>
    <row r="1" spans="1:16" ht="36" customHeight="1">
      <c r="A1" s="2"/>
      <c r="B1" s="66" t="s">
        <v>59</v>
      </c>
      <c r="C1" s="32"/>
      <c r="D1" s="32"/>
      <c r="E1" s="32"/>
      <c r="F1" s="32"/>
      <c r="G1" s="32"/>
      <c r="H1" s="32"/>
      <c r="I1" s="32"/>
      <c r="J1" s="32"/>
      <c r="K1" s="32"/>
      <c r="L1" s="32"/>
      <c r="M1" s="32"/>
      <c r="N1" s="10"/>
    </row>
    <row r="2" spans="1:16" ht="14.75" customHeight="1">
      <c r="B2" s="8"/>
      <c r="C2" s="8"/>
      <c r="D2" s="8"/>
      <c r="E2" s="8"/>
      <c r="F2" s="8"/>
      <c r="G2" s="8"/>
      <c r="H2" s="8"/>
      <c r="I2" s="8"/>
      <c r="J2" s="8"/>
      <c r="K2" s="8"/>
      <c r="L2" s="8"/>
      <c r="M2" s="8"/>
    </row>
    <row r="3" spans="1:16" ht="15" customHeight="1">
      <c r="B3" s="140" t="s">
        <v>0</v>
      </c>
      <c r="C3" s="140"/>
      <c r="D3" s="140"/>
      <c r="E3" s="140"/>
      <c r="F3" s="140"/>
      <c r="G3" s="140"/>
      <c r="H3" s="140"/>
      <c r="I3" s="29"/>
      <c r="J3" s="29"/>
      <c r="K3" s="29"/>
      <c r="L3" s="29"/>
      <c r="M3" s="29"/>
      <c r="N3" s="6"/>
    </row>
    <row r="4" spans="1:16" ht="58.5" customHeight="1">
      <c r="B4" s="141" t="s">
        <v>112</v>
      </c>
      <c r="C4" s="141"/>
      <c r="D4" s="141"/>
      <c r="E4" s="141"/>
      <c r="F4" s="141"/>
      <c r="G4" s="141"/>
      <c r="H4" s="141"/>
      <c r="I4" s="30"/>
      <c r="J4" s="30"/>
      <c r="K4" s="30"/>
      <c r="L4" s="30"/>
      <c r="M4" s="30"/>
      <c r="N4" s="6"/>
    </row>
    <row r="5" spans="1:16" ht="14.75" customHeight="1">
      <c r="M5" s="7"/>
      <c r="N5" s="4"/>
    </row>
    <row r="6" spans="1:16" ht="15" customHeight="1">
      <c r="B6" s="79" t="s">
        <v>57</v>
      </c>
      <c r="C6" s="102"/>
      <c r="M6" s="7"/>
      <c r="N6" s="4"/>
    </row>
    <row r="7" spans="1:16" ht="14.75" customHeight="1">
      <c r="M7" s="7"/>
      <c r="N7" s="4"/>
    </row>
    <row r="8" spans="1:16" ht="37.5" customHeight="1">
      <c r="B8" s="79" t="s">
        <v>53</v>
      </c>
      <c r="C8" s="80" t="s">
        <v>52</v>
      </c>
      <c r="D8" s="81" t="s">
        <v>50</v>
      </c>
      <c r="E8" s="81" t="s">
        <v>51</v>
      </c>
      <c r="F8" s="81" t="s">
        <v>55</v>
      </c>
      <c r="G8" s="81" t="s">
        <v>63</v>
      </c>
      <c r="H8" s="81" t="s">
        <v>56</v>
      </c>
      <c r="I8" s="27"/>
      <c r="J8" s="27"/>
      <c r="K8" s="27"/>
      <c r="L8" s="27"/>
      <c r="M8" s="27"/>
    </row>
    <row r="9" spans="1:16" ht="20" customHeight="1">
      <c r="B9" s="35"/>
      <c r="C9" s="36"/>
      <c r="D9" s="37"/>
      <c r="E9" s="37"/>
      <c r="F9" s="36"/>
      <c r="G9" s="36"/>
      <c r="H9" s="36"/>
      <c r="I9" s="22"/>
      <c r="J9" s="22"/>
      <c r="K9" s="22"/>
      <c r="L9" s="22"/>
      <c r="M9" s="22"/>
      <c r="N9" s="5"/>
    </row>
    <row r="10" spans="1:16" ht="20" customHeight="1">
      <c r="B10" s="35"/>
      <c r="C10" s="36"/>
      <c r="D10" s="37"/>
      <c r="E10" s="37"/>
      <c r="F10" s="36"/>
      <c r="G10" s="36"/>
      <c r="H10" s="36"/>
      <c r="I10" s="24"/>
      <c r="J10" s="24"/>
      <c r="K10" s="24"/>
      <c r="L10" s="24"/>
      <c r="M10" s="24"/>
      <c r="N10" s="5"/>
    </row>
    <row r="11" spans="1:16" ht="20" customHeight="1">
      <c r="B11" s="35"/>
      <c r="C11" s="36"/>
      <c r="D11" s="37"/>
      <c r="E11" s="37"/>
      <c r="F11" s="36"/>
      <c r="G11" s="36"/>
      <c r="H11" s="36"/>
      <c r="I11" s="24"/>
      <c r="J11" s="25"/>
      <c r="K11" s="25"/>
      <c r="L11" s="25"/>
      <c r="M11" s="25"/>
      <c r="N11" s="5"/>
    </row>
    <row r="12" spans="1:16" ht="20" customHeight="1">
      <c r="B12" s="35"/>
      <c r="C12" s="36"/>
      <c r="D12" s="37"/>
      <c r="E12" s="37"/>
      <c r="F12" s="36"/>
      <c r="G12" s="36"/>
      <c r="H12" s="36"/>
      <c r="I12" s="24"/>
      <c r="J12" s="28"/>
      <c r="K12" s="28"/>
      <c r="L12" s="28"/>
      <c r="M12" s="8"/>
      <c r="P12" s="9"/>
    </row>
    <row r="13" spans="1:16" ht="20" customHeight="1">
      <c r="B13" s="35"/>
      <c r="C13" s="36"/>
      <c r="D13" s="37"/>
      <c r="E13" s="37"/>
      <c r="F13" s="36"/>
      <c r="G13" s="36"/>
      <c r="H13" s="36"/>
      <c r="I13" s="24"/>
    </row>
    <row r="14" spans="1:16" ht="20" customHeight="1">
      <c r="B14" s="35"/>
      <c r="C14" s="36"/>
      <c r="D14" s="37"/>
      <c r="E14" s="37"/>
      <c r="F14" s="36"/>
      <c r="G14" s="36"/>
      <c r="H14" s="36"/>
      <c r="I14" s="24"/>
    </row>
    <row r="15" spans="1:16" ht="20" customHeight="1">
      <c r="B15" s="35"/>
      <c r="C15" s="36"/>
      <c r="D15" s="37"/>
      <c r="E15" s="37"/>
      <c r="F15" s="36"/>
      <c r="G15" s="36"/>
      <c r="H15" s="36"/>
      <c r="I15" s="24"/>
    </row>
    <row r="16" spans="1:16" ht="20" customHeight="1">
      <c r="B16" s="35"/>
      <c r="C16" s="36"/>
      <c r="D16" s="37"/>
      <c r="E16" s="37"/>
      <c r="F16" s="36"/>
      <c r="G16" s="36"/>
      <c r="H16" s="36"/>
      <c r="I16" s="24"/>
    </row>
    <row r="17" spans="2:9" ht="20" customHeight="1">
      <c r="B17" s="35"/>
      <c r="C17" s="36"/>
      <c r="D17" s="37"/>
      <c r="E17" s="37"/>
      <c r="F17" s="36"/>
      <c r="G17" s="36"/>
      <c r="H17" s="36"/>
      <c r="I17" s="24"/>
    </row>
    <row r="18" spans="2:9" ht="20" customHeight="1">
      <c r="B18" s="35"/>
      <c r="C18" s="36"/>
      <c r="D18" s="37"/>
      <c r="E18" s="37"/>
      <c r="F18" s="36"/>
      <c r="G18" s="36"/>
      <c r="H18" s="36"/>
      <c r="I18" s="24"/>
    </row>
    <row r="19" spans="2:9" ht="20" customHeight="1">
      <c r="B19" s="35"/>
      <c r="C19" s="36"/>
      <c r="D19" s="37"/>
      <c r="E19" s="37"/>
      <c r="F19" s="36"/>
      <c r="G19" s="36"/>
      <c r="H19" s="36"/>
      <c r="I19" s="24"/>
    </row>
    <row r="20" spans="2:9" ht="20" customHeight="1">
      <c r="B20" s="35"/>
      <c r="C20" s="36"/>
      <c r="D20" s="37"/>
      <c r="E20" s="37"/>
      <c r="F20" s="36"/>
      <c r="G20" s="36"/>
      <c r="H20" s="36"/>
      <c r="I20" s="24"/>
    </row>
    <row r="21" spans="2:9" ht="20" customHeight="1">
      <c r="B21" s="35"/>
      <c r="C21" s="36"/>
      <c r="D21" s="37"/>
      <c r="E21" s="37"/>
      <c r="F21" s="36"/>
      <c r="G21" s="36"/>
      <c r="H21" s="36"/>
      <c r="I21" s="24"/>
    </row>
    <row r="22" spans="2:9" ht="20" customHeight="1">
      <c r="B22" s="35"/>
      <c r="C22" s="36"/>
      <c r="D22" s="37"/>
      <c r="E22" s="37"/>
      <c r="F22" s="36"/>
      <c r="G22" s="36"/>
      <c r="H22" s="36"/>
      <c r="I22" s="24"/>
    </row>
    <row r="23" spans="2:9" ht="20" customHeight="1">
      <c r="B23" s="35"/>
      <c r="C23" s="36"/>
      <c r="D23" s="37"/>
      <c r="E23" s="37"/>
      <c r="F23" s="36"/>
      <c r="G23" s="36"/>
      <c r="H23" s="36"/>
      <c r="I23" s="24"/>
    </row>
    <row r="24" spans="2:9" ht="20" customHeight="1">
      <c r="B24" s="35"/>
      <c r="C24" s="36"/>
      <c r="D24" s="37"/>
      <c r="E24" s="37"/>
      <c r="F24" s="36"/>
      <c r="G24" s="36"/>
      <c r="H24" s="36"/>
      <c r="I24" s="24"/>
    </row>
    <row r="25" spans="2:9" ht="20" customHeight="1">
      <c r="B25" s="35"/>
      <c r="C25" s="36"/>
      <c r="D25" s="37"/>
      <c r="E25" s="37"/>
      <c r="F25" s="36"/>
      <c r="G25" s="36"/>
      <c r="H25" s="36"/>
      <c r="I25" s="24"/>
    </row>
    <row r="26" spans="2:9" ht="20" customHeight="1">
      <c r="B26" s="35"/>
      <c r="C26" s="36"/>
      <c r="D26" s="37"/>
      <c r="E26" s="37"/>
      <c r="F26" s="36"/>
      <c r="G26" s="36"/>
      <c r="H26" s="36"/>
      <c r="I26" s="24"/>
    </row>
    <row r="27" spans="2:9" ht="20" customHeight="1">
      <c r="B27" s="35"/>
      <c r="C27" s="36"/>
      <c r="D27" s="37"/>
      <c r="E27" s="37"/>
      <c r="F27" s="36"/>
      <c r="G27" s="36"/>
      <c r="H27" s="36"/>
      <c r="I27" s="24"/>
    </row>
    <row r="28" spans="2:9" ht="20" customHeight="1">
      <c r="B28" s="35"/>
      <c r="C28" s="36"/>
      <c r="D28" s="37"/>
      <c r="E28" s="37"/>
      <c r="F28" s="36"/>
      <c r="G28" s="36"/>
      <c r="H28" s="36"/>
      <c r="I28" s="24"/>
    </row>
    <row r="29" spans="2:9" ht="20" customHeight="1">
      <c r="B29" s="35"/>
      <c r="C29" s="36"/>
      <c r="D29" s="37"/>
      <c r="E29" s="37"/>
      <c r="F29" s="36"/>
      <c r="G29" s="36"/>
      <c r="H29" s="36"/>
      <c r="I29" s="24"/>
    </row>
  </sheetData>
  <mergeCells count="2">
    <mergeCell ref="B3:H3"/>
    <mergeCell ref="B4:H4"/>
  </mergeCells>
  <dataValidations count="1">
    <dataValidation allowBlank="1" showInputMessage="1" sqref="J10:M10" xr:uid="{97A57631-50C7-4EEB-90A2-CA393C10D1D9}"/>
  </dataValidations>
  <pageMargins left="0.7" right="0.7" top="0.75" bottom="0.75" header="0.3"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5A54-DA90-483D-8A7D-13C74E0C4E2C}">
  <sheetPr codeName="Sheet4">
    <pageSetUpPr fitToPage="1"/>
  </sheetPr>
  <dimension ref="A1:T27"/>
  <sheetViews>
    <sheetView showGridLines="0" showZeros="0" zoomScale="75" zoomScaleNormal="75" workbookViewId="0">
      <selection activeCell="S13" sqref="S13"/>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61</v>
      </c>
      <c r="C1" s="38"/>
      <c r="D1" s="38"/>
      <c r="E1" s="38"/>
      <c r="F1" s="38"/>
      <c r="G1" s="38"/>
      <c r="H1" s="38"/>
      <c r="I1" s="38"/>
      <c r="J1" s="32"/>
      <c r="K1" s="32"/>
      <c r="L1" s="32"/>
      <c r="M1" s="32"/>
      <c r="N1" s="32"/>
      <c r="O1" s="32"/>
      <c r="P1" s="32"/>
      <c r="Q1" s="32"/>
      <c r="R1" s="32"/>
      <c r="S1" s="32"/>
      <c r="T1" s="10"/>
    </row>
    <row r="2" spans="1:20" ht="14.75" customHeight="1">
      <c r="A2" s="3"/>
      <c r="B2" s="33"/>
      <c r="C2" s="33"/>
      <c r="D2" s="33"/>
      <c r="E2" s="33"/>
      <c r="F2" s="33"/>
      <c r="G2" s="33"/>
      <c r="H2" s="33"/>
      <c r="I2" s="33"/>
      <c r="J2" s="33"/>
      <c r="K2" s="33"/>
      <c r="L2" s="33"/>
      <c r="M2" s="33"/>
      <c r="N2" s="33"/>
      <c r="O2" s="33"/>
      <c r="P2" s="8"/>
      <c r="Q2" s="8"/>
      <c r="R2" s="8"/>
      <c r="S2" s="8"/>
    </row>
    <row r="3" spans="1:20" ht="15" customHeight="1">
      <c r="B3" s="142" t="s">
        <v>0</v>
      </c>
      <c r="C3" s="143"/>
      <c r="D3" s="143"/>
      <c r="E3" s="143"/>
      <c r="F3" s="143"/>
      <c r="G3" s="143"/>
      <c r="H3" s="143"/>
      <c r="I3" s="143"/>
      <c r="J3" s="143"/>
      <c r="K3" s="143"/>
      <c r="L3" s="143"/>
      <c r="M3" s="143"/>
      <c r="N3" s="144"/>
      <c r="O3" s="29"/>
      <c r="P3" s="29"/>
      <c r="Q3" s="29"/>
      <c r="R3" s="29"/>
      <c r="S3" s="29"/>
      <c r="T3" s="6"/>
    </row>
    <row r="4" spans="1:20" ht="38.75" customHeight="1">
      <c r="B4" s="137" t="s">
        <v>109</v>
      </c>
      <c r="C4" s="138"/>
      <c r="D4" s="138"/>
      <c r="E4" s="138"/>
      <c r="F4" s="138"/>
      <c r="G4" s="138"/>
      <c r="H4" s="138"/>
      <c r="I4" s="138"/>
      <c r="J4" s="138"/>
      <c r="K4" s="138"/>
      <c r="L4" s="138"/>
      <c r="M4" s="138"/>
      <c r="N4" s="139"/>
      <c r="O4" s="30"/>
      <c r="P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0.75" customHeight="1">
      <c r="B7" s="31"/>
      <c r="C7" s="132"/>
      <c r="D7" s="132"/>
      <c r="E7" s="132"/>
      <c r="F7" s="132"/>
      <c r="G7" s="132"/>
      <c r="H7" s="132"/>
      <c r="I7" s="132"/>
      <c r="J7" s="132"/>
      <c r="K7" s="132"/>
      <c r="L7" s="132"/>
      <c r="M7" s="132"/>
      <c r="N7" s="133"/>
      <c r="O7" s="24"/>
      <c r="P7" s="24"/>
      <c r="Q7" s="24"/>
      <c r="R7" s="24"/>
      <c r="S7" s="24"/>
      <c r="T7" s="5"/>
    </row>
    <row r="8" spans="1:20" ht="50.75" customHeight="1">
      <c r="B8" s="31"/>
      <c r="C8" s="132"/>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4">
    <mergeCell ref="C15:N15"/>
    <mergeCell ref="C16:N16"/>
    <mergeCell ref="C17:N17"/>
    <mergeCell ref="C9:N9"/>
    <mergeCell ref="C10:N10"/>
    <mergeCell ref="C11:N11"/>
    <mergeCell ref="C12:N12"/>
    <mergeCell ref="C13:N13"/>
    <mergeCell ref="C14:N14"/>
    <mergeCell ref="C8:N8"/>
    <mergeCell ref="B3:N3"/>
    <mergeCell ref="B4:N4"/>
    <mergeCell ref="C6:N6"/>
    <mergeCell ref="C7:N7"/>
  </mergeCells>
  <dataValidations count="1">
    <dataValidation allowBlank="1" showInputMessage="1" sqref="P8:S8" xr:uid="{37F58E86-3953-4E24-AF5D-7DC13DC5C37D}"/>
  </dataValidations>
  <pageMargins left="0.7" right="0.7" top="0.75" bottom="0.75" header="0.3" footer="0.3"/>
  <pageSetup scale="75"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B291-A965-4328-AACD-AD10E266B092}">
  <sheetPr codeName="Sheet5"/>
  <dimension ref="B1:AC55"/>
  <sheetViews>
    <sheetView showGridLines="0" zoomScale="75" zoomScaleNormal="75" workbookViewId="0">
      <selection activeCell="O23" sqref="O23"/>
    </sheetView>
  </sheetViews>
  <sheetFormatPr baseColWidth="10" defaultColWidth="8.6640625" defaultRowHeight="15"/>
  <cols>
    <col min="1" max="1" width="2.83203125" style="7" customWidth="1"/>
    <col min="2" max="11" width="8.6640625" style="7"/>
    <col min="12" max="13" width="26.83203125" style="7" customWidth="1"/>
    <col min="14" max="14" width="16.83203125" style="7" customWidth="1"/>
    <col min="15" max="15" width="21.83203125" style="7" customWidth="1"/>
    <col min="16" max="16" width="16.1640625" style="7" customWidth="1"/>
    <col min="17" max="17" width="13.83203125" style="7" customWidth="1"/>
    <col min="18" max="21" width="8.6640625" style="7" customWidth="1"/>
    <col min="22" max="16384" width="8.6640625" style="7"/>
  </cols>
  <sheetData>
    <row r="1" spans="2:29" ht="26">
      <c r="B1" s="66" t="s">
        <v>68</v>
      </c>
      <c r="K1" s="98" t="s">
        <v>94</v>
      </c>
    </row>
    <row r="2" spans="2:29" ht="14.75" customHeight="1">
      <c r="B2" s="32"/>
    </row>
    <row r="3" spans="2:29" ht="14.75" customHeight="1">
      <c r="B3" s="142" t="s">
        <v>0</v>
      </c>
      <c r="C3" s="143"/>
      <c r="D3" s="143"/>
      <c r="E3" s="143"/>
      <c r="F3" s="143"/>
      <c r="G3" s="143"/>
      <c r="H3" s="143"/>
      <c r="I3" s="143"/>
      <c r="J3" s="143"/>
      <c r="K3" s="143"/>
      <c r="L3" s="143"/>
      <c r="M3" s="143"/>
      <c r="N3" s="143"/>
      <c r="O3" s="143"/>
      <c r="P3" s="144"/>
    </row>
    <row r="4" spans="2:29" ht="37.25" customHeight="1">
      <c r="B4" s="137" t="s">
        <v>107</v>
      </c>
      <c r="C4" s="138"/>
      <c r="D4" s="138"/>
      <c r="E4" s="138"/>
      <c r="F4" s="138"/>
      <c r="G4" s="138"/>
      <c r="H4" s="138"/>
      <c r="I4" s="138"/>
      <c r="J4" s="138"/>
      <c r="K4" s="138"/>
      <c r="L4" s="138"/>
      <c r="M4" s="138"/>
      <c r="N4" s="138"/>
      <c r="O4" s="138"/>
      <c r="P4" s="139"/>
    </row>
    <row r="10" spans="2:29" ht="62.75" customHeight="1">
      <c r="P10"/>
    </row>
    <row r="11" spans="2:29" ht="16">
      <c r="O11"/>
      <c r="P11" s="52" t="str">
        <f>'Portfolio Emissions'!D12</f>
        <v>Select Base Year</v>
      </c>
      <c r="Q11" s="52" t="str">
        <f>'Portfolio Emissions'!E12</f>
        <v/>
      </c>
      <c r="R11" s="52" t="str">
        <f>'Portfolio Emissions'!F12</f>
        <v/>
      </c>
      <c r="S11" s="52" t="str">
        <f>'Portfolio Emissions'!G12</f>
        <v/>
      </c>
      <c r="T11" s="52" t="str">
        <f>'Portfolio Emissions'!H12</f>
        <v/>
      </c>
      <c r="U11" s="52" t="str">
        <f>'Portfolio Emissions'!I12</f>
        <v/>
      </c>
      <c r="V11" s="52" t="str">
        <f>'Portfolio Emissions'!J12</f>
        <v/>
      </c>
      <c r="W11" s="52" t="str">
        <f>'Portfolio Emissions'!K12</f>
        <v/>
      </c>
      <c r="X11" s="52" t="str">
        <f>'Portfolio Emissions'!L12</f>
        <v/>
      </c>
      <c r="Y11" s="52" t="str">
        <f>'Portfolio Emissions'!M12</f>
        <v/>
      </c>
      <c r="Z11" s="52" t="str">
        <f>'Portfolio Emissions'!N12</f>
        <v/>
      </c>
      <c r="AA11" s="52" t="str">
        <f>'Portfolio Emissions'!O12</f>
        <v/>
      </c>
      <c r="AB11" s="52" t="str">
        <f>'Portfolio Emissions'!P12</f>
        <v/>
      </c>
      <c r="AC11" s="52" t="str">
        <f>'Portfolio Emissions'!Q12</f>
        <v/>
      </c>
    </row>
    <row r="12" spans="2:29" ht="16">
      <c r="O12" s="67" t="s">
        <v>24</v>
      </c>
      <c r="P12" s="71">
        <f>'Portfolio Emissions'!D21</f>
        <v>0</v>
      </c>
      <c r="Q12" s="71">
        <f>'Portfolio Emissions'!E21</f>
        <v>0</v>
      </c>
      <c r="R12" s="71">
        <f>'Portfolio Emissions'!F21</f>
        <v>0</v>
      </c>
      <c r="S12" s="71">
        <f>'Portfolio Emissions'!G21</f>
        <v>0</v>
      </c>
      <c r="T12" s="71">
        <f>'Portfolio Emissions'!H21</f>
        <v>0</v>
      </c>
      <c r="U12" s="71">
        <f>'Portfolio Emissions'!I21</f>
        <v>0</v>
      </c>
      <c r="V12" s="71">
        <f>'Portfolio Emissions'!J21</f>
        <v>0</v>
      </c>
      <c r="W12" s="71">
        <f>'Portfolio Emissions'!K21</f>
        <v>0</v>
      </c>
      <c r="X12" s="71">
        <f>'Portfolio Emissions'!L21</f>
        <v>0</v>
      </c>
      <c r="Y12" s="71">
        <f>'Portfolio Emissions'!M21</f>
        <v>0</v>
      </c>
      <c r="Z12" s="71">
        <f>'Portfolio Emissions'!N21</f>
        <v>0</v>
      </c>
      <c r="AA12" s="71">
        <f>'Portfolio Emissions'!O21</f>
        <v>0</v>
      </c>
      <c r="AB12" s="71">
        <f>'Portfolio Emissions'!P21</f>
        <v>0</v>
      </c>
      <c r="AC12" s="71">
        <f>'Portfolio Emissions'!Q21</f>
        <v>0</v>
      </c>
    </row>
    <row r="13" spans="2:29" ht="16">
      <c r="O13" s="67" t="s">
        <v>105</v>
      </c>
      <c r="P13" s="71">
        <f>IF('Portfolio Emissions'!$J$10="Market-Based GHG Goal",'Portfolio Emissions'!D27,E26)</f>
        <v>0</v>
      </c>
      <c r="Q13" s="71">
        <f>IF('Portfolio Emissions'!$J$10="Market-Based GHG Goal",'Portfolio Emissions'!E27,F26)</f>
        <v>0</v>
      </c>
      <c r="R13" s="71">
        <f>IF('Portfolio Emissions'!$J$10="Market-Based GHG Goal",'Portfolio Emissions'!F27,G26)</f>
        <v>0</v>
      </c>
      <c r="S13" s="71">
        <f>IF('Portfolio Emissions'!$J$10="Market-Based GHG Goal",'Portfolio Emissions'!G27,H26)</f>
        <v>0</v>
      </c>
      <c r="T13" s="71">
        <f>IF('Portfolio Emissions'!$J$10="Market-Based GHG Goal",'Portfolio Emissions'!H27,I26)</f>
        <v>0</v>
      </c>
      <c r="U13" s="71">
        <f>IF('Portfolio Emissions'!$J$10="Market-Based GHG Goal",'Portfolio Emissions'!I27,J26)</f>
        <v>0</v>
      </c>
      <c r="V13" s="71">
        <f>IF('Portfolio Emissions'!$J$10="Market-Based GHG Goal",'Portfolio Emissions'!J27,K26)</f>
        <v>0</v>
      </c>
      <c r="W13" s="71">
        <f>IF('Portfolio Emissions'!$J$10="Market-Based GHG Goal",'Portfolio Emissions'!K27,L26)</f>
        <v>0</v>
      </c>
      <c r="X13" s="71">
        <f>IF('Portfolio Emissions'!$J$10="Market-Based GHG Goal",'Portfolio Emissions'!L27,M26)</f>
        <v>0</v>
      </c>
      <c r="Y13" s="71">
        <f>IF('Portfolio Emissions'!$J$10="Market-Based GHG Goal",'Portfolio Emissions'!M27,N26)</f>
        <v>0</v>
      </c>
      <c r="Z13" s="71" t="str">
        <f>IF('Portfolio Emissions'!$J$10="Market-Based GHG Goal",'Portfolio Emissions'!N27,O26)</f>
        <v>Base Year</v>
      </c>
      <c r="AA13" s="71" t="str">
        <f>IF('Portfolio Emissions'!$J$10="Market-Based GHG Goal",'Portfolio Emissions'!O27,P26)</f>
        <v>Select Base Year</v>
      </c>
      <c r="AB13" s="71">
        <f>IF('Portfolio Emissions'!$J$10="Market-Based GHG Goal",'Portfolio Emissions'!P27,Q26)</f>
        <v>0</v>
      </c>
      <c r="AC13" s="71">
        <f>IF('Portfolio Emissions'!$J$10="Market-Based GHG Goal",'Portfolio Emissions'!Q27,R26)</f>
        <v>0</v>
      </c>
    </row>
    <row r="14" spans="2:29" ht="16">
      <c r="O14" s="67" t="s">
        <v>106</v>
      </c>
      <c r="P14" s="71" t="str">
        <f>'Portfolio Emissions'!D82</f>
        <v/>
      </c>
      <c r="Q14" s="71">
        <f>'Portfolio Emissions'!E82</f>
        <v>0</v>
      </c>
      <c r="R14" s="71">
        <f>'Portfolio Emissions'!F82</f>
        <v>0</v>
      </c>
      <c r="S14" s="71">
        <f>'Portfolio Emissions'!G82</f>
        <v>0</v>
      </c>
      <c r="T14" s="71">
        <f>'Portfolio Emissions'!H82</f>
        <v>0</v>
      </c>
      <c r="U14" s="71">
        <f>'Portfolio Emissions'!I82</f>
        <v>0</v>
      </c>
      <c r="V14" s="71">
        <f>'Portfolio Emissions'!J82</f>
        <v>0</v>
      </c>
      <c r="W14" s="71">
        <f>'Portfolio Emissions'!K82</f>
        <v>0</v>
      </c>
      <c r="X14" s="71">
        <f>'Portfolio Emissions'!L82</f>
        <v>0</v>
      </c>
      <c r="Y14" s="71">
        <f>'Portfolio Emissions'!M82</f>
        <v>0</v>
      </c>
      <c r="Z14" s="71">
        <f>'Portfolio Emissions'!N82</f>
        <v>0</v>
      </c>
      <c r="AA14" s="71">
        <f>'Portfolio Emissions'!O82</f>
        <v>0</v>
      </c>
      <c r="AB14" s="71">
        <f>'Portfolio Emissions'!P82</f>
        <v>0</v>
      </c>
      <c r="AC14" s="71">
        <f>'Portfolio Emissions'!Q82</f>
        <v>0</v>
      </c>
    </row>
    <row r="16" spans="2:29">
      <c r="O16"/>
    </row>
    <row r="17" spans="15:18">
      <c r="O17"/>
    </row>
    <row r="26" spans="15:18">
      <c r="O26" s="68" t="s">
        <v>69</v>
      </c>
      <c r="P26" s="91" t="str">
        <f>IF('Portfolio Emissions'!D10="","Select Base Year",'Portfolio Emissions'!D10)</f>
        <v>Select Base Year</v>
      </c>
    </row>
    <row r="27" spans="15:18">
      <c r="O27" s="68" t="s">
        <v>70</v>
      </c>
      <c r="P27" s="65">
        <v>2021</v>
      </c>
    </row>
    <row r="29" spans="15:18" ht="41.5" customHeight="1">
      <c r="O29" s="69" t="s">
        <v>71</v>
      </c>
      <c r="P29" s="70" t="s">
        <v>72</v>
      </c>
      <c r="Q29" s="70" t="s">
        <v>73</v>
      </c>
      <c r="R29" s="49"/>
    </row>
    <row r="30" spans="15:18" ht="29.25" customHeight="1">
      <c r="O30" s="96" t="str">
        <f>P26</f>
        <v>Select Base Year</v>
      </c>
      <c r="P30" s="99">
        <f>'Portfolio Emissions'!D28</f>
        <v>0</v>
      </c>
      <c r="Q30" s="94" t="e">
        <f>P30/P30</f>
        <v>#DIV/0!</v>
      </c>
      <c r="R30" s="50"/>
    </row>
    <row r="31" spans="15:18" ht="29.25" customHeight="1">
      <c r="O31" s="92" t="str">
        <f>'Portfolio Emissions'!B93</f>
        <v>Scope 1 
Stationary</v>
      </c>
      <c r="P31" s="93" t="e">
        <f>-HLOOKUP($P$27,'Portfolio Emissions'!$E$12:$Q$100,ROW('Portfolio Emissions'!E93)-ROW('Portfolio Emissions'!E$12)+1)</f>
        <v>#N/A</v>
      </c>
      <c r="Q31" s="94" t="e">
        <f>P31/P30</f>
        <v>#N/A</v>
      </c>
      <c r="R31" s="50"/>
    </row>
    <row r="32" spans="15:18" ht="29.25" customHeight="1">
      <c r="O32" s="92" t="str">
        <f>'Portfolio Emissions'!B94</f>
        <v>Scope 1 
Mobile</v>
      </c>
      <c r="P32" s="93" t="e">
        <f>-HLOOKUP($P$27,'Portfolio Emissions'!$E$12:$Q$100,ROW('Portfolio Emissions'!E94)-ROW('Portfolio Emissions'!E$12)+1)</f>
        <v>#N/A</v>
      </c>
      <c r="Q32" s="94" t="e">
        <f>P32/P30</f>
        <v>#N/A</v>
      </c>
      <c r="R32" s="50"/>
    </row>
    <row r="33" spans="15:18" ht="29.25" customHeight="1">
      <c r="O33" s="92" t="str">
        <f>'Portfolio Emissions'!B95</f>
        <v>Scope 1 
Fugitive &amp; Process</v>
      </c>
      <c r="P33" s="93" t="e">
        <f>-HLOOKUP($P$27,'Portfolio Emissions'!$E$12:$Q$100,ROW('Portfolio Emissions'!E95)-ROW('Portfolio Emissions'!E$12)+1)</f>
        <v>#N/A</v>
      </c>
      <c r="Q33" s="94" t="e">
        <f>P33/P30</f>
        <v>#N/A</v>
      </c>
      <c r="R33" s="50"/>
    </row>
    <row r="34" spans="15:18" ht="32">
      <c r="O34" s="92" t="str">
        <f>'Portfolio Emissions'!B96</f>
        <v>Scope 2 
Change in Energy Use</v>
      </c>
      <c r="P34" s="93" t="e">
        <f>-HLOOKUP($P$27,'Portfolio Emissions'!$E$12:$Q$100,ROW('Portfolio Emissions'!E96)-ROW('Portfolio Emissions'!E$12)+1)</f>
        <v>#N/A</v>
      </c>
      <c r="Q34" s="94" t="e">
        <f>P34/P30</f>
        <v>#N/A</v>
      </c>
      <c r="R34" s="50"/>
    </row>
    <row r="35" spans="15:18" ht="32">
      <c r="O35" s="92" t="str">
        <f>'Portfolio Emissions'!B97</f>
        <v>Scope 2 
On-site Renewables</v>
      </c>
      <c r="P35" s="93" t="e">
        <f>-HLOOKUP($P$27,'Portfolio Emissions'!$E$12:$Q$100,ROW('Portfolio Emissions'!E97)-ROW('Portfolio Emissions'!E$12)+1)</f>
        <v>#N/A</v>
      </c>
      <c r="Q35" s="94" t="e">
        <f>P35/P30</f>
        <v>#N/A</v>
      </c>
      <c r="R35" s="51"/>
    </row>
    <row r="36" spans="15:18" ht="32">
      <c r="O36" s="92" t="str">
        <f>'Portfolio Emissions'!B98</f>
        <v>Scope 2 
Off-site Renewables</v>
      </c>
      <c r="P36" s="93" t="e">
        <f>-HLOOKUP($P$27,'Portfolio Emissions'!$E$12:$Q$100,ROW('Portfolio Emissions'!E98)-ROW('Portfolio Emissions'!E$12)+1)</f>
        <v>#N/A</v>
      </c>
      <c r="Q36" s="95" t="e">
        <f>P36/P30</f>
        <v>#N/A</v>
      </c>
      <c r="R36" s="51"/>
    </row>
    <row r="37" spans="15:18" ht="32">
      <c r="O37" s="92" t="str">
        <f>'Portfolio Emissions'!B99</f>
        <v>Scope 2 
Greening of Grid / Other</v>
      </c>
      <c r="P37" s="93" t="e">
        <f>-HLOOKUP($P$27,'Portfolio Emissions'!$E$12:$Q$100,ROW('Portfolio Emissions'!E99)-ROW('Portfolio Emissions'!E$12)+1)</f>
        <v>#N/A</v>
      </c>
      <c r="Q37" s="95" t="e">
        <f>P37/P30</f>
        <v>#N/A</v>
      </c>
    </row>
    <row r="38" spans="15:18">
      <c r="O38" s="100">
        <f>P27</f>
        <v>2021</v>
      </c>
      <c r="P38" s="99" t="e">
        <f>HLOOKUP($P$27,'Portfolio Emissions'!$E$12:$Q$95,ROW('Portfolio Emissions'!E28)-ROW('Portfolio Emissions'!E$12)+1)</f>
        <v>#N/A</v>
      </c>
      <c r="Q38" s="101" t="e">
        <f>(P38-P30)/P30</f>
        <v>#N/A</v>
      </c>
    </row>
    <row r="39" spans="15:18">
      <c r="O39" s="46"/>
      <c r="P39" s="47"/>
      <c r="Q39" s="48"/>
    </row>
    <row r="46" spans="15:18" ht="32">
      <c r="O46" s="69" t="s">
        <v>71</v>
      </c>
      <c r="P46" s="70" t="s">
        <v>72</v>
      </c>
      <c r="Q46" s="70" t="s">
        <v>73</v>
      </c>
    </row>
    <row r="47" spans="15:18">
      <c r="O47" s="96" t="str">
        <f>P26</f>
        <v>Select Base Year</v>
      </c>
      <c r="P47" s="97" t="e">
        <f>Q30</f>
        <v>#DIV/0!</v>
      </c>
      <c r="Q47" s="94" t="e">
        <f>P47/P47</f>
        <v>#DIV/0!</v>
      </c>
    </row>
    <row r="48" spans="15:18" ht="29.25" customHeight="1">
      <c r="O48" s="92" t="str">
        <f>O31</f>
        <v>Scope 1 
Stationary</v>
      </c>
      <c r="P48" s="94" t="e">
        <f>P31/$P$30</f>
        <v>#N/A</v>
      </c>
      <c r="Q48" s="94" t="e">
        <f>P48/P47</f>
        <v>#N/A</v>
      </c>
    </row>
    <row r="49" spans="15:17" ht="29.25" customHeight="1">
      <c r="O49" s="92" t="str">
        <f>O32</f>
        <v>Scope 1 
Mobile</v>
      </c>
      <c r="P49" s="94" t="e">
        <f>P32/$P$30</f>
        <v>#N/A</v>
      </c>
      <c r="Q49" s="94" t="e">
        <f>P49/P47</f>
        <v>#N/A</v>
      </c>
    </row>
    <row r="50" spans="15:17" ht="29.25" customHeight="1">
      <c r="O50" s="92" t="str">
        <f>O33</f>
        <v>Scope 1 
Fugitive &amp; Process</v>
      </c>
      <c r="P50" s="94" t="e">
        <f>P33/$P$30</f>
        <v>#N/A</v>
      </c>
      <c r="Q50" s="94" t="e">
        <f>P50/P47</f>
        <v>#N/A</v>
      </c>
    </row>
    <row r="51" spans="15:17" ht="29.25" customHeight="1">
      <c r="O51" s="92" t="str">
        <f t="shared" ref="O51:O54" si="0">O34</f>
        <v>Scope 2 
Change in Energy Use</v>
      </c>
      <c r="P51" s="94" t="e">
        <f t="shared" ref="P51:P54" si="1">P34/$P$30</f>
        <v>#N/A</v>
      </c>
      <c r="Q51" s="94" t="e">
        <f>P51/P47</f>
        <v>#N/A</v>
      </c>
    </row>
    <row r="52" spans="15:17" ht="29.25" customHeight="1">
      <c r="O52" s="92" t="str">
        <f t="shared" si="0"/>
        <v>Scope 2 
On-site Renewables</v>
      </c>
      <c r="P52" s="94" t="e">
        <f t="shared" si="1"/>
        <v>#N/A</v>
      </c>
      <c r="Q52" s="94" t="e">
        <f>P52/P47</f>
        <v>#N/A</v>
      </c>
    </row>
    <row r="53" spans="15:17" ht="29.25" customHeight="1">
      <c r="O53" s="92" t="str">
        <f t="shared" si="0"/>
        <v>Scope 2 
Off-site Renewables</v>
      </c>
      <c r="P53" s="94" t="e">
        <f t="shared" si="1"/>
        <v>#N/A</v>
      </c>
      <c r="Q53" s="95" t="e">
        <f>P53/P47</f>
        <v>#N/A</v>
      </c>
    </row>
    <row r="54" spans="15:17" ht="29.25" customHeight="1">
      <c r="O54" s="92" t="str">
        <f t="shared" si="0"/>
        <v>Scope 2 
Greening of Grid / Other</v>
      </c>
      <c r="P54" s="94" t="e">
        <f t="shared" si="1"/>
        <v>#N/A</v>
      </c>
      <c r="Q54" s="95" t="e">
        <f>P54/P47</f>
        <v>#N/A</v>
      </c>
    </row>
    <row r="55" spans="15:17">
      <c r="O55" s="100">
        <f>P27</f>
        <v>2021</v>
      </c>
      <c r="P55" s="101" t="e">
        <f>SUM(P47:P54)</f>
        <v>#DIV/0!</v>
      </c>
      <c r="Q55" s="101" t="e">
        <f>(P55-P47)/P47</f>
        <v>#DIV/0!</v>
      </c>
    </row>
  </sheetData>
  <mergeCells count="2">
    <mergeCell ref="B4:P4"/>
    <mergeCell ref="B3:P3"/>
  </mergeCells>
  <conditionalFormatting sqref="R30:R36">
    <cfRule type="expression" dxfId="2" priority="1">
      <formula>R30&lt;0</formula>
    </cfRule>
    <cfRule type="expression" dxfId="1" priority="2">
      <formula>R30&gt;0</formula>
    </cfRule>
  </conditionalFormatting>
  <dataValidations disablePrompts="1" count="1">
    <dataValidation type="list" allowBlank="1" showInputMessage="1" showErrorMessage="1" sqref="P27" xr:uid="{AFF68359-80BC-43E9-A326-FF87FAD804B6}">
      <formula1>#REF!</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627D-E1AF-47E7-8979-1CE389DE5C24}">
  <sheetPr codeName="Sheet6"/>
  <dimension ref="A1:C18"/>
  <sheetViews>
    <sheetView workbookViewId="0">
      <selection activeCell="B11" sqref="B11"/>
    </sheetView>
  </sheetViews>
  <sheetFormatPr baseColWidth="10" defaultColWidth="8.83203125" defaultRowHeight="15"/>
  <cols>
    <col min="1" max="1" width="18.5" style="40" customWidth="1"/>
    <col min="2" max="3" width="26.1640625" customWidth="1"/>
  </cols>
  <sheetData>
    <row r="1" spans="1:3">
      <c r="A1" s="39" t="s">
        <v>62</v>
      </c>
      <c r="B1" s="1" t="s">
        <v>30</v>
      </c>
    </row>
    <row r="3" spans="1:3">
      <c r="A3" s="40">
        <v>2016</v>
      </c>
      <c r="B3" t="s">
        <v>31</v>
      </c>
      <c r="C3" t="s">
        <v>45</v>
      </c>
    </row>
    <row r="4" spans="1:3" ht="15.5" customHeight="1">
      <c r="A4" s="40">
        <v>2017</v>
      </c>
      <c r="B4" s="26" t="s">
        <v>32</v>
      </c>
      <c r="C4" t="s">
        <v>46</v>
      </c>
    </row>
    <row r="5" spans="1:3">
      <c r="A5" s="40">
        <v>2018</v>
      </c>
      <c r="B5" s="26" t="s">
        <v>42</v>
      </c>
    </row>
    <row r="6" spans="1:3">
      <c r="A6" s="40">
        <v>2019</v>
      </c>
      <c r="B6" s="26" t="s">
        <v>33</v>
      </c>
    </row>
    <row r="7" spans="1:3">
      <c r="A7" s="40">
        <v>2020</v>
      </c>
      <c r="B7" s="26" t="s">
        <v>34</v>
      </c>
    </row>
    <row r="8" spans="1:3">
      <c r="A8" s="40">
        <v>2021</v>
      </c>
      <c r="B8" s="26" t="s">
        <v>35</v>
      </c>
    </row>
    <row r="9" spans="1:3">
      <c r="A9" s="40">
        <v>2022</v>
      </c>
      <c r="B9" s="26" t="s">
        <v>36</v>
      </c>
    </row>
    <row r="10" spans="1:3">
      <c r="A10" s="40">
        <v>2023</v>
      </c>
      <c r="B10" s="26" t="s">
        <v>37</v>
      </c>
    </row>
    <row r="11" spans="1:3">
      <c r="A11" s="40">
        <v>2024</v>
      </c>
      <c r="B11" s="26" t="s">
        <v>38</v>
      </c>
    </row>
    <row r="12" spans="1:3">
      <c r="A12" s="40">
        <v>2025</v>
      </c>
      <c r="B12" s="26" t="s">
        <v>41</v>
      </c>
    </row>
    <row r="13" spans="1:3">
      <c r="A13" s="40">
        <v>2026</v>
      </c>
      <c r="B13" s="26" t="s">
        <v>39</v>
      </c>
    </row>
    <row r="14" spans="1:3">
      <c r="A14" s="40">
        <v>2027</v>
      </c>
      <c r="B14" s="26" t="s">
        <v>40</v>
      </c>
    </row>
    <row r="15" spans="1:3">
      <c r="A15" s="40">
        <v>2028</v>
      </c>
      <c r="B15" s="26"/>
    </row>
    <row r="16" spans="1:3">
      <c r="A16" s="40">
        <v>2029</v>
      </c>
      <c r="B16" s="26"/>
    </row>
    <row r="17" spans="1:2">
      <c r="A17" s="40">
        <v>2030</v>
      </c>
      <c r="B17" s="26"/>
    </row>
    <row r="18" spans="1:2">
      <c r="B18" s="26"/>
    </row>
  </sheetData>
  <pageMargins left="0.7" right="0.7" top="0.75" bottom="0.75" header="0.3" footer="0.3"/>
  <pageSetup orientation="portrait" r:id="rId1"/>
  <ignoredErrors>
    <ignoredError sqref="B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E535153CA7F34E92A311355DEBD131" ma:contentTypeVersion="19" ma:contentTypeDescription="Create a new document." ma:contentTypeScope="" ma:versionID="3669ec3ff234216544e8fe3f9f2c5089">
  <xsd:schema xmlns:xsd="http://www.w3.org/2001/XMLSchema" xmlns:xs="http://www.w3.org/2001/XMLSchema" xmlns:p="http://schemas.microsoft.com/office/2006/metadata/properties" xmlns:ns2="2cb0f1ed-79b7-4bc1-8e72-7f523cda35c2" xmlns:ns3="0b49f87b-f563-40ee-8a9c-6574c9eaad2e" xmlns:ns4="fa6a9aea-fb0f-4ddd-aff8-712634b7d5fe" targetNamespace="http://schemas.microsoft.com/office/2006/metadata/properties" ma:root="true" ma:fieldsID="3ab0bf8b16b55edaed438f83301dac96" ns2:_="" ns3:_="" ns4:_="">
    <xsd:import namespace="2cb0f1ed-79b7-4bc1-8e72-7f523cda35c2"/>
    <xsd:import namespace="0b49f87b-f563-40ee-8a9c-6574c9eaad2e"/>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0f1ed-79b7-4bc1-8e72-7f523cda3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49f87b-f563-40ee-8a9c-6574c9eaad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ffda441-63e9-43c7-ab6b-ffe99893bf12}" ma:internalName="TaxCatchAll" ma:showField="CatchAllData" ma:web="0b49f87b-f563-40ee-8a9c-6574c9eaad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2cb0f1ed-79b7-4bc1-8e72-7f523cda35c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3C886C-73CD-4ECB-83BE-969658B9AAF7}">
  <ds:schemaRefs>
    <ds:schemaRef ds:uri="http://schemas.microsoft.com/sharepoint/v3/contenttype/forms"/>
  </ds:schemaRefs>
</ds:datastoreItem>
</file>

<file path=customXml/itemProps2.xml><?xml version="1.0" encoding="utf-8"?>
<ds:datastoreItem xmlns:ds="http://schemas.openxmlformats.org/officeDocument/2006/customXml" ds:itemID="{56557E00-3853-4381-B623-A3D484C1A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0f1ed-79b7-4bc1-8e72-7f523cda35c2"/>
    <ds:schemaRef ds:uri="0b49f87b-f563-40ee-8a9c-6574c9eaad2e"/>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BFDA27-7A45-4138-9CC7-B84F32DA48C2}">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infopath/2007/PartnerControls"/>
    <ds:schemaRef ds:uri="0b49f87b-f563-40ee-8a9c-6574c9eaad2e"/>
    <ds:schemaRef ds:uri="2cb0f1ed-79b7-4bc1-8e72-7f523cda35c2"/>
    <ds:schemaRef ds:uri="http://schemas.microsoft.com/office/2006/metadata/properties"/>
    <ds:schemaRef ds:uri="fa6a9aea-fb0f-4ddd-aff8-712634b7d5f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Display</vt:lpstr>
      <vt:lpstr>Data Validation</vt:lpstr>
      <vt:lpstr>Comments!Print_Area</vt:lpstr>
      <vt:lpstr>'Emissions Reduction Initiatives'!Print_Area</vt:lpstr>
      <vt:lpstr>'Facility Emissions'!Print_Area</vt:lpstr>
      <vt:lpstr>'Portfolio Emissions'!Print_Area</vt:lpstr>
    </vt:vector>
  </TitlesOfParts>
  <Manager/>
  <Company>ICF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Applegate, Sydney</dc:creator>
  <cp:keywords/>
  <dc:description/>
  <cp:lastModifiedBy>Root, Mark M.</cp:lastModifiedBy>
  <cp:revision/>
  <dcterms:created xsi:type="dcterms:W3CDTF">2020-03-20T20:13:19Z</dcterms:created>
  <dcterms:modified xsi:type="dcterms:W3CDTF">2024-01-12T20:23:01Z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0x01010055E535153CA7F34E92A311355DEBD131</vt:lpwstr>
  </property>
  <property fmtid="{D5CDD505-2E9C-101B-9397-08002B2CF9AE}" pid="3" name="MediaServiceImageTags">
    <vt:lpwstr/>
  </property>
</Properties>
</file>