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15" windowWidth="28395" windowHeight="12015" activeTab="1"/>
  </bookViews>
  <sheets>
    <sheet name="LFS - LP" sheetId="3" r:id="rId1"/>
    <sheet name="HFS - LP" sheetId="2" r:id="rId2"/>
    <sheet name="RP" sheetId="1" r:id="rId3"/>
    <sheet name="export" sheetId="4" r:id="rId4"/>
  </sheets>
  <calcPr calcId="145621"/>
</workbook>
</file>

<file path=xl/calcChain.xml><?xml version="1.0" encoding="utf-8"?>
<calcChain xmlns="http://schemas.openxmlformats.org/spreadsheetml/2006/main">
  <c r="B6" i="4" l="1"/>
  <c r="B7" i="4"/>
  <c r="B8" i="4"/>
  <c r="B9" i="4"/>
  <c r="B10" i="4"/>
  <c r="B11" i="4"/>
  <c r="B12" i="4"/>
  <c r="B13" i="4"/>
  <c r="B14" i="4"/>
  <c r="B15" i="4"/>
  <c r="B16" i="4"/>
  <c r="B17" i="4"/>
  <c r="B18" i="4"/>
  <c r="B19" i="4"/>
  <c r="B20" i="4"/>
  <c r="B21" i="4"/>
  <c r="B22" i="4"/>
  <c r="B23" i="4"/>
  <c r="B24" i="4"/>
  <c r="B25" i="4"/>
  <c r="B26" i="4"/>
  <c r="H37" i="1"/>
  <c r="H36" i="1"/>
  <c r="H35" i="1"/>
  <c r="H34" i="1"/>
  <c r="H33" i="1"/>
  <c r="H32" i="1"/>
  <c r="H31" i="1"/>
  <c r="H30" i="1"/>
  <c r="H29" i="1"/>
  <c r="H28" i="1"/>
  <c r="H27" i="1"/>
  <c r="H26" i="1"/>
  <c r="H25" i="1"/>
  <c r="H24" i="1"/>
  <c r="H23" i="1"/>
  <c r="H22" i="1"/>
  <c r="H21" i="1"/>
  <c r="H20" i="1"/>
  <c r="H19" i="1"/>
  <c r="H18" i="1"/>
  <c r="H17" i="1"/>
  <c r="A90" i="4"/>
  <c r="A91" i="4" l="1"/>
  <c r="B91" i="4"/>
  <c r="C91" i="4"/>
  <c r="D91" i="4"/>
  <c r="A92" i="4"/>
  <c r="B92" i="4"/>
  <c r="C92" i="4"/>
  <c r="D92" i="4"/>
  <c r="A93" i="4"/>
  <c r="B93" i="4"/>
  <c r="C93" i="4"/>
  <c r="D93" i="4"/>
  <c r="A94" i="4"/>
  <c r="B94" i="4"/>
  <c r="C94" i="4"/>
  <c r="D94" i="4"/>
  <c r="A95" i="4"/>
  <c r="B95" i="4"/>
  <c r="C95" i="4"/>
  <c r="D95" i="4"/>
  <c r="A96" i="4"/>
  <c r="B96" i="4"/>
  <c r="C96" i="4"/>
  <c r="D96" i="4"/>
  <c r="A97" i="4"/>
  <c r="B97" i="4"/>
  <c r="C97" i="4"/>
  <c r="D97" i="4"/>
  <c r="A98" i="4"/>
  <c r="B98" i="4"/>
  <c r="C98" i="4"/>
  <c r="D98" i="4"/>
  <c r="A99" i="4"/>
  <c r="B99" i="4"/>
  <c r="C99" i="4"/>
  <c r="D99" i="4"/>
  <c r="A100" i="4"/>
  <c r="B100" i="4"/>
  <c r="C100" i="4"/>
  <c r="D100" i="4"/>
  <c r="A101" i="4"/>
  <c r="B101" i="4"/>
  <c r="C101" i="4"/>
  <c r="D101" i="4"/>
  <c r="A102" i="4"/>
  <c r="B102" i="4"/>
  <c r="C102" i="4"/>
  <c r="D102" i="4"/>
  <c r="A103" i="4"/>
  <c r="B103" i="4"/>
  <c r="C103" i="4"/>
  <c r="D103" i="4"/>
  <c r="A104" i="4"/>
  <c r="B104" i="4"/>
  <c r="C104" i="4"/>
  <c r="D104" i="4"/>
  <c r="A105" i="4"/>
  <c r="B105" i="4"/>
  <c r="C105" i="4"/>
  <c r="D105" i="4"/>
  <c r="A75" i="4"/>
  <c r="B75" i="4"/>
  <c r="C75" i="4"/>
  <c r="D75" i="4"/>
  <c r="A76" i="4"/>
  <c r="B76" i="4"/>
  <c r="C76" i="4"/>
  <c r="D76" i="4"/>
  <c r="A77" i="4"/>
  <c r="B77" i="4"/>
  <c r="C77" i="4"/>
  <c r="D77" i="4"/>
  <c r="A78" i="4"/>
  <c r="B78" i="4"/>
  <c r="C78" i="4"/>
  <c r="D78" i="4"/>
  <c r="A79" i="4"/>
  <c r="B79" i="4"/>
  <c r="C79" i="4"/>
  <c r="D79" i="4"/>
  <c r="A80" i="4"/>
  <c r="B80" i="4"/>
  <c r="C80" i="4"/>
  <c r="D80" i="4"/>
  <c r="A81" i="4"/>
  <c r="B81" i="4"/>
  <c r="C81" i="4"/>
  <c r="D81" i="4"/>
  <c r="A82" i="4"/>
  <c r="B82" i="4"/>
  <c r="C82" i="4"/>
  <c r="D82" i="4"/>
  <c r="A83" i="4"/>
  <c r="B83" i="4"/>
  <c r="C83" i="4"/>
  <c r="D83" i="4"/>
  <c r="A84" i="4"/>
  <c r="B84" i="4"/>
  <c r="C84" i="4"/>
  <c r="D84" i="4"/>
  <c r="A85" i="4"/>
  <c r="B85" i="4"/>
  <c r="C85" i="4"/>
  <c r="D85" i="4"/>
  <c r="A86" i="4"/>
  <c r="B86" i="4"/>
  <c r="C86" i="4"/>
  <c r="D86" i="4"/>
  <c r="A87" i="4"/>
  <c r="B87" i="4"/>
  <c r="C87" i="4"/>
  <c r="D87" i="4"/>
  <c r="A88" i="4"/>
  <c r="B88" i="4"/>
  <c r="C88" i="4"/>
  <c r="D88" i="4"/>
  <c r="A89" i="4"/>
  <c r="B89" i="4"/>
  <c r="C89" i="4"/>
  <c r="D89" i="4"/>
  <c r="A74" i="4"/>
  <c r="A52" i="4"/>
  <c r="B52" i="4"/>
  <c r="C52" i="4"/>
  <c r="D52" i="4"/>
  <c r="A53" i="4"/>
  <c r="B53" i="4"/>
  <c r="C53" i="4"/>
  <c r="D53" i="4"/>
  <c r="A54" i="4"/>
  <c r="B54" i="4"/>
  <c r="C54" i="4"/>
  <c r="D54" i="4"/>
  <c r="A55" i="4"/>
  <c r="B55" i="4"/>
  <c r="C55" i="4"/>
  <c r="D55" i="4"/>
  <c r="A56" i="4"/>
  <c r="B56" i="4"/>
  <c r="C56" i="4"/>
  <c r="D56" i="4"/>
  <c r="A57" i="4"/>
  <c r="B57" i="4"/>
  <c r="C57" i="4"/>
  <c r="D57" i="4"/>
  <c r="A58" i="4"/>
  <c r="B58" i="4"/>
  <c r="C58" i="4"/>
  <c r="D58" i="4"/>
  <c r="A59" i="4"/>
  <c r="B59" i="4"/>
  <c r="C59" i="4"/>
  <c r="D59" i="4"/>
  <c r="A60" i="4"/>
  <c r="B60" i="4"/>
  <c r="C60" i="4"/>
  <c r="D60" i="4"/>
  <c r="A61" i="4"/>
  <c r="B61" i="4"/>
  <c r="C61" i="4"/>
  <c r="D61" i="4"/>
  <c r="A62" i="4"/>
  <c r="B62" i="4"/>
  <c r="C62" i="4"/>
  <c r="D62" i="4"/>
  <c r="A63" i="4"/>
  <c r="B63" i="4"/>
  <c r="C63" i="4"/>
  <c r="D63" i="4"/>
  <c r="A64" i="4"/>
  <c r="B64" i="4"/>
  <c r="C64" i="4"/>
  <c r="D64" i="4"/>
  <c r="A65" i="4"/>
  <c r="B65" i="4"/>
  <c r="C65" i="4"/>
  <c r="D65" i="4"/>
  <c r="A66" i="4"/>
  <c r="B66" i="4"/>
  <c r="C66" i="4"/>
  <c r="D66" i="4"/>
  <c r="A67" i="4"/>
  <c r="B67" i="4"/>
  <c r="C67" i="4"/>
  <c r="D67" i="4"/>
  <c r="A68" i="4"/>
  <c r="B68" i="4"/>
  <c r="C68" i="4"/>
  <c r="D68" i="4"/>
  <c r="A69" i="4"/>
  <c r="B69" i="4"/>
  <c r="C69" i="4"/>
  <c r="D69" i="4"/>
  <c r="A70" i="4"/>
  <c r="B70" i="4"/>
  <c r="C70" i="4"/>
  <c r="D70" i="4"/>
  <c r="A71" i="4"/>
  <c r="B71" i="4"/>
  <c r="C71" i="4"/>
  <c r="D71" i="4"/>
  <c r="A72" i="4"/>
  <c r="B72" i="4"/>
  <c r="C72" i="4"/>
  <c r="D72" i="4"/>
  <c r="A73" i="4"/>
  <c r="B73" i="4"/>
  <c r="C73" i="4"/>
  <c r="D73" i="4"/>
  <c r="A28" i="4"/>
  <c r="B28" i="4"/>
  <c r="C28" i="4"/>
  <c r="D28" i="4"/>
  <c r="A29" i="4"/>
  <c r="B29" i="4"/>
  <c r="C29" i="4"/>
  <c r="D29" i="4"/>
  <c r="A30" i="4"/>
  <c r="B30" i="4"/>
  <c r="C30" i="4"/>
  <c r="D30" i="4"/>
  <c r="A31" i="4"/>
  <c r="B31" i="4"/>
  <c r="C31" i="4"/>
  <c r="D31" i="4"/>
  <c r="A32" i="4"/>
  <c r="B32" i="4"/>
  <c r="C32" i="4"/>
  <c r="D32" i="4"/>
  <c r="A33" i="4"/>
  <c r="B33" i="4"/>
  <c r="C33" i="4"/>
  <c r="D33" i="4"/>
  <c r="A34" i="4"/>
  <c r="B34" i="4"/>
  <c r="C34" i="4"/>
  <c r="D34" i="4"/>
  <c r="A35" i="4"/>
  <c r="B35" i="4"/>
  <c r="C35" i="4"/>
  <c r="D35" i="4"/>
  <c r="A36" i="4"/>
  <c r="B36" i="4"/>
  <c r="C36" i="4"/>
  <c r="D36" i="4"/>
  <c r="A37" i="4"/>
  <c r="B37" i="4"/>
  <c r="C37" i="4"/>
  <c r="D37" i="4"/>
  <c r="A38" i="4"/>
  <c r="B38" i="4"/>
  <c r="C38" i="4"/>
  <c r="D38" i="4"/>
  <c r="A39" i="4"/>
  <c r="B39" i="4"/>
  <c r="C39" i="4"/>
  <c r="D39" i="4"/>
  <c r="A40" i="4"/>
  <c r="B40" i="4"/>
  <c r="C40" i="4"/>
  <c r="D40" i="4"/>
  <c r="A41" i="4"/>
  <c r="B41" i="4"/>
  <c r="C41" i="4"/>
  <c r="D41" i="4"/>
  <c r="A42" i="4"/>
  <c r="B42" i="4"/>
  <c r="C42" i="4"/>
  <c r="D42" i="4"/>
  <c r="A43" i="4"/>
  <c r="B43" i="4"/>
  <c r="C43" i="4"/>
  <c r="D43" i="4"/>
  <c r="A44" i="4"/>
  <c r="B44" i="4"/>
  <c r="C44" i="4"/>
  <c r="D44" i="4"/>
  <c r="A45" i="4"/>
  <c r="B45" i="4"/>
  <c r="C45" i="4"/>
  <c r="D45" i="4"/>
  <c r="A46" i="4"/>
  <c r="B46" i="4"/>
  <c r="C46" i="4"/>
  <c r="D46" i="4"/>
  <c r="A47" i="4"/>
  <c r="B47" i="4"/>
  <c r="C47" i="4"/>
  <c r="D47" i="4"/>
  <c r="A48" i="4"/>
  <c r="B48" i="4"/>
  <c r="C48" i="4"/>
  <c r="D48" i="4"/>
  <c r="A49" i="4"/>
  <c r="B49" i="4"/>
  <c r="C49" i="4"/>
  <c r="D49" i="4"/>
  <c r="A50" i="4"/>
  <c r="B50" i="4"/>
  <c r="C50" i="4"/>
  <c r="D50" i="4"/>
  <c r="A27" i="4"/>
  <c r="A1" i="4"/>
  <c r="A2" i="4"/>
  <c r="B2" i="4"/>
  <c r="C2" i="4"/>
  <c r="D2" i="4"/>
  <c r="A3" i="4"/>
  <c r="B3" i="4"/>
  <c r="C3" i="4"/>
  <c r="D3" i="4"/>
  <c r="A4" i="4"/>
  <c r="B4" i="4"/>
  <c r="C4" i="4"/>
  <c r="D4" i="4"/>
  <c r="A5" i="4"/>
  <c r="B5" i="4"/>
  <c r="C5" i="4"/>
  <c r="D5" i="4"/>
  <c r="A6" i="4"/>
  <c r="C6" i="4"/>
  <c r="D6" i="4"/>
  <c r="A7" i="4"/>
  <c r="C7" i="4"/>
  <c r="D7" i="4"/>
  <c r="A8" i="4"/>
  <c r="C8" i="4"/>
  <c r="D8" i="4"/>
  <c r="A9" i="4"/>
  <c r="C9" i="4"/>
  <c r="D9" i="4"/>
  <c r="A10" i="4"/>
  <c r="C10" i="4"/>
  <c r="D10" i="4"/>
  <c r="A11" i="4"/>
  <c r="C11" i="4"/>
  <c r="D11" i="4"/>
  <c r="A12" i="4"/>
  <c r="C12" i="4"/>
  <c r="D12" i="4"/>
  <c r="A13" i="4"/>
  <c r="C13" i="4"/>
  <c r="D13" i="4"/>
  <c r="A14" i="4"/>
  <c r="C14" i="4"/>
  <c r="D14" i="4"/>
  <c r="A15" i="4"/>
  <c r="C15" i="4"/>
  <c r="D15" i="4"/>
  <c r="A16" i="4"/>
  <c r="C16" i="4"/>
  <c r="D16" i="4"/>
  <c r="A17" i="4"/>
  <c r="C17" i="4"/>
  <c r="D17" i="4"/>
  <c r="A18" i="4"/>
  <c r="C18" i="4"/>
  <c r="D18" i="4"/>
  <c r="A19" i="4"/>
  <c r="C19" i="4"/>
  <c r="D19" i="4"/>
  <c r="A20" i="4"/>
  <c r="C20" i="4"/>
  <c r="D20" i="4"/>
  <c r="A21" i="4"/>
  <c r="C21" i="4"/>
  <c r="D21" i="4"/>
  <c r="A22" i="4"/>
  <c r="C22" i="4"/>
  <c r="D22" i="4"/>
  <c r="A23" i="4"/>
  <c r="C23" i="4"/>
  <c r="D23" i="4"/>
  <c r="A24" i="4"/>
  <c r="C24" i="4"/>
  <c r="D24" i="4"/>
  <c r="A25" i="4"/>
  <c r="C25" i="4"/>
  <c r="D25" i="4"/>
  <c r="A26" i="4"/>
  <c r="C26" i="4"/>
  <c r="D26" i="4"/>
  <c r="K30" i="3" l="1"/>
  <c r="K29" i="3"/>
  <c r="J27" i="3"/>
  <c r="O27" i="3"/>
  <c r="K27" i="3" s="1"/>
  <c r="O28" i="3"/>
  <c r="K28" i="3" s="1"/>
  <c r="O26" i="3"/>
  <c r="K26" i="3" s="1"/>
  <c r="O25" i="3"/>
  <c r="K25" i="3" s="1"/>
  <c r="O24" i="3"/>
  <c r="K24" i="3" s="1"/>
  <c r="O23" i="3"/>
  <c r="K23" i="3" s="1"/>
  <c r="O22" i="3"/>
  <c r="K22" i="3" s="1"/>
  <c r="O21" i="3"/>
  <c r="K21" i="3" s="1"/>
  <c r="O20" i="3"/>
  <c r="K20" i="3" s="1"/>
  <c r="O19" i="3"/>
  <c r="K19" i="3" s="1"/>
  <c r="O18" i="3"/>
  <c r="K18" i="3" s="1"/>
  <c r="O17" i="3"/>
  <c r="K17" i="3" s="1"/>
  <c r="O16" i="3"/>
  <c r="K16" i="3" s="1"/>
  <c r="O15" i="3"/>
  <c r="K15" i="3" s="1"/>
  <c r="O14" i="3"/>
  <c r="K14" i="3" s="1"/>
  <c r="O13" i="3"/>
  <c r="K13" i="3" s="1"/>
  <c r="O12" i="3"/>
  <c r="K12" i="3" s="1"/>
  <c r="O11" i="3"/>
  <c r="K11" i="3" s="1"/>
  <c r="O10" i="3"/>
  <c r="K10" i="3" s="1"/>
  <c r="O9" i="3"/>
  <c r="K9" i="3" s="1"/>
  <c r="J23" i="2"/>
  <c r="J22" i="2"/>
  <c r="J21" i="2"/>
  <c r="J20" i="2"/>
  <c r="J19" i="2"/>
  <c r="J18" i="2"/>
  <c r="J17" i="2"/>
  <c r="J16" i="2"/>
  <c r="J15" i="2"/>
  <c r="J14" i="2"/>
  <c r="J13" i="2"/>
  <c r="J12" i="2"/>
  <c r="J11" i="2"/>
  <c r="J10" i="2"/>
  <c r="J9" i="2"/>
  <c r="O23" i="2"/>
  <c r="K23" i="2" s="1"/>
  <c r="O22" i="2"/>
  <c r="K22" i="2" s="1"/>
  <c r="O21" i="2"/>
  <c r="K21" i="2" s="1"/>
  <c r="O20" i="2"/>
  <c r="K20" i="2" s="1"/>
  <c r="O19" i="2"/>
  <c r="K19" i="2" s="1"/>
  <c r="O18" i="2"/>
  <c r="K18" i="2" s="1"/>
  <c r="O17" i="2"/>
  <c r="K17" i="2" s="1"/>
  <c r="O16" i="2"/>
  <c r="K16" i="2" s="1"/>
  <c r="O15" i="2"/>
  <c r="K15" i="2" s="1"/>
  <c r="O14" i="2"/>
  <c r="K14" i="2" s="1"/>
  <c r="O13" i="2"/>
  <c r="K13" i="2" s="1"/>
  <c r="O12" i="2"/>
  <c r="K12" i="2" s="1"/>
  <c r="O11" i="2"/>
  <c r="K11" i="2" s="1"/>
  <c r="O10" i="2"/>
  <c r="K10" i="2" s="1"/>
  <c r="O9" i="2"/>
  <c r="K9" i="2" s="1"/>
  <c r="J26" i="3"/>
  <c r="J25" i="3"/>
  <c r="J24" i="3"/>
  <c r="J23" i="3"/>
  <c r="J22" i="3"/>
  <c r="J21" i="3"/>
  <c r="J20" i="3"/>
  <c r="J19" i="3"/>
  <c r="J18" i="3"/>
  <c r="J17" i="3"/>
  <c r="J16" i="3"/>
  <c r="J15" i="3"/>
  <c r="J14" i="3"/>
  <c r="J13" i="3"/>
  <c r="J12" i="3"/>
  <c r="J11" i="3"/>
  <c r="J10" i="3"/>
  <c r="J9" i="3"/>
  <c r="I17" i="3"/>
  <c r="G28" i="3"/>
  <c r="C28" i="3" s="1"/>
  <c r="G27" i="3"/>
  <c r="C27" i="3" s="1"/>
  <c r="B27" i="3"/>
  <c r="G26" i="3"/>
  <c r="C26" i="3" s="1"/>
  <c r="B26" i="3"/>
  <c r="G25" i="3"/>
  <c r="C25" i="3" s="1"/>
  <c r="B25" i="3"/>
  <c r="G24" i="3"/>
  <c r="C24" i="3" s="1"/>
  <c r="B24" i="3"/>
  <c r="G23" i="3"/>
  <c r="C23" i="3" s="1"/>
  <c r="B23" i="3"/>
  <c r="G22" i="3"/>
  <c r="C22" i="3" s="1"/>
  <c r="B22" i="3"/>
  <c r="G21" i="3"/>
  <c r="C21" i="3" s="1"/>
  <c r="B21" i="3"/>
  <c r="G20" i="3"/>
  <c r="C20" i="3" s="1"/>
  <c r="B20" i="3"/>
  <c r="G19" i="3"/>
  <c r="C19" i="3" s="1"/>
  <c r="B19" i="3"/>
  <c r="G18" i="3"/>
  <c r="C18" i="3" s="1"/>
  <c r="B18" i="3"/>
  <c r="G17" i="3"/>
  <c r="C17" i="3" s="1"/>
  <c r="B17" i="3"/>
  <c r="G16" i="3"/>
  <c r="C16" i="3" s="1"/>
  <c r="B16" i="3"/>
  <c r="G15" i="3"/>
  <c r="C15" i="3" s="1"/>
  <c r="B15" i="3"/>
  <c r="G14" i="3"/>
  <c r="C14" i="3" s="1"/>
  <c r="B14" i="3"/>
  <c r="G13" i="3"/>
  <c r="C13" i="3" s="1"/>
  <c r="B13" i="3"/>
  <c r="G12" i="3"/>
  <c r="C12" i="3" s="1"/>
  <c r="B12" i="3"/>
  <c r="G11" i="3"/>
  <c r="C11" i="3" s="1"/>
  <c r="B11" i="3"/>
  <c r="G10" i="3"/>
  <c r="C10" i="3" s="1"/>
  <c r="B10" i="3"/>
  <c r="G9" i="3"/>
  <c r="C9" i="3" s="1"/>
  <c r="B9" i="3"/>
  <c r="G8" i="3"/>
  <c r="C8" i="3" s="1"/>
  <c r="B8" i="3"/>
  <c r="B23" i="2"/>
  <c r="B22" i="2"/>
  <c r="B21" i="2"/>
  <c r="B20" i="2"/>
  <c r="B19" i="2"/>
  <c r="B18" i="2"/>
  <c r="B17" i="2"/>
  <c r="B16" i="2"/>
  <c r="B15" i="2"/>
  <c r="B14" i="2"/>
  <c r="B13" i="2"/>
  <c r="B12" i="2"/>
  <c r="B11" i="2"/>
  <c r="B10" i="2"/>
  <c r="G23" i="2"/>
  <c r="G22" i="2"/>
  <c r="G21" i="2"/>
  <c r="G20" i="2"/>
  <c r="G19" i="2"/>
  <c r="G18" i="2"/>
  <c r="G17" i="2"/>
  <c r="G16" i="2"/>
  <c r="G15" i="2"/>
  <c r="G14" i="2"/>
  <c r="G13" i="2"/>
  <c r="G12" i="2"/>
  <c r="G11" i="2"/>
  <c r="G10" i="2"/>
  <c r="C23" i="2"/>
  <c r="C22" i="2"/>
  <c r="C21" i="2"/>
  <c r="C20" i="2"/>
  <c r="C19" i="2"/>
  <c r="C18" i="2"/>
  <c r="C17" i="2"/>
  <c r="C16" i="2"/>
  <c r="C15" i="2"/>
  <c r="C14" i="2"/>
  <c r="C13" i="2"/>
  <c r="C12" i="2"/>
  <c r="C11" i="2"/>
  <c r="C10" i="2"/>
  <c r="C9" i="2"/>
  <c r="G9" i="2"/>
  <c r="B9" i="2"/>
  <c r="C16" i="1"/>
  <c r="C15" i="1"/>
  <c r="C14" i="1"/>
  <c r="C13" i="1"/>
  <c r="B13" i="1"/>
  <c r="B12" i="1"/>
  <c r="B11" i="1"/>
  <c r="B10" i="1"/>
  <c r="B9" i="1"/>
  <c r="B16" i="1"/>
  <c r="B15" i="1"/>
  <c r="B14" i="1"/>
  <c r="C11" i="1"/>
  <c r="C12" i="1"/>
  <c r="C17" i="1"/>
  <c r="D17" i="1"/>
  <c r="B17" i="1" s="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B32" i="1"/>
  <c r="C32" i="1"/>
  <c r="B33" i="1"/>
  <c r="C33" i="1"/>
  <c r="B34" i="1"/>
  <c r="C34" i="1"/>
  <c r="B35" i="1"/>
  <c r="C35" i="1"/>
  <c r="B36" i="1"/>
  <c r="C36" i="1"/>
  <c r="B37" i="1"/>
  <c r="C37" i="1"/>
  <c r="C10" i="1"/>
  <c r="C9" i="1"/>
</calcChain>
</file>

<file path=xl/comments1.xml><?xml version="1.0" encoding="utf-8"?>
<comments xmlns="http://schemas.openxmlformats.org/spreadsheetml/2006/main">
  <authors>
    <author>Lisgo Steve</author>
  </authors>
  <commentList>
    <comment ref="B3" authorId="0">
      <text>
        <r>
          <rPr>
            <b/>
            <sz val="8"/>
            <color indexed="81"/>
            <rFont val="Tahoma"/>
            <family val="2"/>
          </rPr>
          <t>Lisgo Steve:</t>
        </r>
        <r>
          <rPr>
            <sz val="8"/>
            <color indexed="81"/>
            <rFont val="Tahoma"/>
            <family val="2"/>
          </rPr>
          <t xml:space="preserve">
Radial RHO shift of RP data</t>
        </r>
      </text>
    </comment>
    <comment ref="J3" authorId="0">
      <text>
        <r>
          <rPr>
            <b/>
            <sz val="8"/>
            <color indexed="81"/>
            <rFont val="Tahoma"/>
            <family val="2"/>
          </rPr>
          <t>Lisgo Steve:</t>
        </r>
        <r>
          <rPr>
            <sz val="8"/>
            <color indexed="81"/>
            <rFont val="Tahoma"/>
            <family val="2"/>
          </rPr>
          <t xml:space="preserve">
Radial RHO shift of RP data</t>
        </r>
      </text>
    </comment>
    <comment ref="I17" authorId="0">
      <text>
        <r>
          <rPr>
            <b/>
            <sz val="8"/>
            <color indexed="81"/>
            <rFont val="Tahoma"/>
            <family val="2"/>
          </rPr>
          <t>Lisgo Steve:</t>
        </r>
        <r>
          <rPr>
            <sz val="8"/>
            <color indexed="81"/>
            <rFont val="Tahoma"/>
            <family val="2"/>
          </rPr>
          <t xml:space="preserve">
According to the magnetic equilibirum, this is where the SOL transitions to the secondary PFZ for the upper, outer target, i.e. I looked up the RHO value for ring #39 on the grid in the .g3 file.  Then, I shifted the data so that the jsat peak is located at this location, i.e. the transition from SOL to secondary PFZ.
</t>
        </r>
      </text>
    </comment>
    <comment ref="M17" authorId="0">
      <text>
        <r>
          <rPr>
            <b/>
            <sz val="8"/>
            <color indexed="81"/>
            <rFont val="Tahoma"/>
            <family val="2"/>
          </rPr>
          <t>Lisgo Steve:</t>
        </r>
        <r>
          <rPr>
            <sz val="8"/>
            <color indexed="81"/>
            <rFont val="Tahoma"/>
            <family val="2"/>
          </rPr>
          <t xml:space="preserve">
Jsat peaks at the second separatrix.
</t>
        </r>
      </text>
    </comment>
    <comment ref="E19" authorId="0">
      <text>
        <r>
          <rPr>
            <b/>
            <sz val="8"/>
            <color indexed="81"/>
            <rFont val="Tahoma"/>
            <family val="2"/>
          </rPr>
          <t>Lisgo Steve:</t>
        </r>
        <r>
          <rPr>
            <sz val="8"/>
            <color indexed="81"/>
            <rFont val="Tahoma"/>
            <family val="2"/>
          </rPr>
          <t xml:space="preserve">
In the simplest situation, want the jsat peak located at the separatrix, so a RHO shift is applied to make sure this is the case.</t>
        </r>
      </text>
    </comment>
    <comment ref="E27" authorId="0">
      <text>
        <r>
          <rPr>
            <b/>
            <sz val="8"/>
            <color indexed="81"/>
            <rFont val="Tahoma"/>
            <family val="2"/>
          </rPr>
          <t>Lisgo Steve:</t>
        </r>
        <r>
          <rPr>
            <sz val="8"/>
            <color indexed="81"/>
            <rFont val="Tahoma"/>
            <family val="2"/>
          </rPr>
          <t xml:space="preserve">
Originally 3.03E+02, but edited to match the RP pe profile</t>
        </r>
      </text>
    </comment>
    <comment ref="B28" authorId="0">
      <text>
        <r>
          <rPr>
            <b/>
            <sz val="8"/>
            <color indexed="81"/>
            <rFont val="Tahoma"/>
            <family val="2"/>
          </rPr>
          <t>Lisgo Steve:</t>
        </r>
        <r>
          <rPr>
            <sz val="8"/>
            <color indexed="81"/>
            <rFont val="Tahoma"/>
            <family val="2"/>
          </rPr>
          <t xml:space="preserve">
These orange points were added by hand.  The RHO value of the first point was set based on the match between the upstream and target Te's between this LP point and the one above, i.e. the start of isothermal plasma parallel to the field lines.  All guesswork of course, but not much else to do/try.  The values farther out are set to zero so that the code knows to use the RP data to set the target boundary conditions in the (very) 
far-SOL.</t>
        </r>
      </text>
    </comment>
    <comment ref="D28" authorId="0">
      <text>
        <r>
          <rPr>
            <b/>
            <sz val="8"/>
            <color indexed="81"/>
            <rFont val="Tahoma"/>
            <family val="2"/>
          </rPr>
          <t>Lisgo Steve:</t>
        </r>
        <r>
          <rPr>
            <sz val="8"/>
            <color indexed="81"/>
            <rFont val="Tahoma"/>
            <family val="2"/>
          </rPr>
          <t xml:space="preserve">
These orange points were added by hand.  The RHO value of the first point was set based on the match between the upstream and target Te's between this LP point and the one above, i.e. the start of isothermal plasma parallel to the field lines.  All guesswork of course, but not much else to do/try.  The values farther out are set to zero so that the code knows to use the RP data to set the target boundary conditions in the (very) 
far-SOL.</t>
        </r>
      </text>
    </comment>
    <comment ref="J28" authorId="0">
      <text>
        <r>
          <rPr>
            <b/>
            <sz val="8"/>
            <color indexed="81"/>
            <rFont val="Tahoma"/>
            <family val="2"/>
          </rPr>
          <t>Lisgo Steve:</t>
        </r>
        <r>
          <rPr>
            <sz val="8"/>
            <color indexed="81"/>
            <rFont val="Tahoma"/>
            <family val="2"/>
          </rPr>
          <t xml:space="preserve">
These orange points were added by hand.  The RHO value of the first point was set based on the match between the upstream and target Te's between this LP point and the one above, i.e. the start of isothermal plasma parallel to the field lines.  All guesswork of course, but not much else to do/try.  The values farther out are set to zero so that the code knows to use the RP data to set the target boundary conditions in the (very) 
far-SOL.</t>
        </r>
      </text>
    </comment>
    <comment ref="L28" authorId="0">
      <text>
        <r>
          <rPr>
            <b/>
            <sz val="8"/>
            <color indexed="81"/>
            <rFont val="Tahoma"/>
            <family val="2"/>
          </rPr>
          <t>Lisgo Steve:</t>
        </r>
        <r>
          <rPr>
            <sz val="8"/>
            <color indexed="81"/>
            <rFont val="Tahoma"/>
            <family val="2"/>
          </rPr>
          <t xml:space="preserve">
These orange points were added by hand.  The RHO value of the first point was set based on the match between the upstream and target Te's between this LP point and the one above, i.e. the start of isothermal plasma parallel to the field lines.  All guesswork of course, but not much else to do/try.  The values farther out are set to zero so that the code knows to use the RP data to set the target boundary conditions in the (very) 
far-SOL.</t>
        </r>
      </text>
    </comment>
  </commentList>
</comments>
</file>

<file path=xl/comments2.xml><?xml version="1.0" encoding="utf-8"?>
<comments xmlns="http://schemas.openxmlformats.org/spreadsheetml/2006/main">
  <authors>
    <author>Lisgo Steve</author>
  </authors>
  <commentList>
    <comment ref="B2" authorId="0">
      <text>
        <r>
          <rPr>
            <b/>
            <sz val="8"/>
            <color indexed="81"/>
            <rFont val="Tahoma"/>
            <family val="2"/>
          </rPr>
          <t>Lisgo Steve:</t>
        </r>
        <r>
          <rPr>
            <sz val="8"/>
            <color indexed="81"/>
            <rFont val="Tahoma"/>
            <family val="2"/>
          </rPr>
          <t xml:space="preserve">
Radial RHO shift of SX data</t>
        </r>
      </text>
    </comment>
    <comment ref="B3" authorId="0">
      <text>
        <r>
          <rPr>
            <b/>
            <sz val="8"/>
            <color indexed="81"/>
            <rFont val="Tahoma"/>
            <family val="2"/>
          </rPr>
          <t>Lisgo Steve:</t>
        </r>
        <r>
          <rPr>
            <sz val="8"/>
            <color indexed="81"/>
            <rFont val="Tahoma"/>
            <family val="2"/>
          </rPr>
          <t xml:space="preserve">
Radial RHO shift of RP data</t>
        </r>
      </text>
    </comment>
    <comment ref="J3" authorId="0">
      <text>
        <r>
          <rPr>
            <b/>
            <sz val="8"/>
            <color indexed="81"/>
            <rFont val="Tahoma"/>
            <family val="2"/>
          </rPr>
          <t>Lisgo Steve:</t>
        </r>
        <r>
          <rPr>
            <sz val="8"/>
            <color indexed="81"/>
            <rFont val="Tahoma"/>
            <family val="2"/>
          </rPr>
          <t xml:space="preserve">
Radial RHO shift of RP data</t>
        </r>
      </text>
    </comment>
    <comment ref="I12" authorId="0">
      <text>
        <r>
          <rPr>
            <b/>
            <sz val="8"/>
            <color indexed="81"/>
            <rFont val="Tahoma"/>
            <family val="2"/>
          </rPr>
          <t>Lisgo Steve:</t>
        </r>
        <r>
          <rPr>
            <sz val="8"/>
            <color indexed="81"/>
            <rFont val="Tahoma"/>
            <family val="2"/>
          </rPr>
          <t xml:space="preserve">
This is the RHO value for the second separatrix on the grid, i.e. the transition from SOL to PFZ, although the "SOL" here is really a private region.</t>
        </r>
      </text>
    </comment>
    <comment ref="M12" authorId="0">
      <text>
        <r>
          <rPr>
            <b/>
            <sz val="8"/>
            <color indexed="81"/>
            <rFont val="Tahoma"/>
            <family val="2"/>
          </rPr>
          <t>Lisgo Steve:</t>
        </r>
        <r>
          <rPr>
            <sz val="8"/>
            <color indexed="81"/>
            <rFont val="Tahoma"/>
            <family val="2"/>
          </rPr>
          <t xml:space="preserve">
Peak value.</t>
        </r>
      </text>
    </comment>
    <comment ref="B14" authorId="0">
      <text>
        <r>
          <rPr>
            <b/>
            <sz val="8"/>
            <color indexed="81"/>
            <rFont val="Tahoma"/>
            <family val="2"/>
          </rPr>
          <t>Lisgo Steve:</t>
        </r>
        <r>
          <rPr>
            <sz val="8"/>
            <color indexed="81"/>
            <rFont val="Tahoma"/>
            <family val="2"/>
          </rPr>
          <t xml:space="preserve">
These points do not map to the outer midplane, i.e. they are in the "shadowed region" or "private region" between the inner target and the centre column.  Only the 5 points above this are shown on the plot.</t>
        </r>
      </text>
    </comment>
    <comment ref="M18" authorId="0">
      <text>
        <r>
          <rPr>
            <b/>
            <sz val="8"/>
            <color indexed="81"/>
            <rFont val="Tahoma"/>
            <family val="2"/>
          </rPr>
          <t>Lisgo Steve:</t>
        </r>
        <r>
          <rPr>
            <sz val="8"/>
            <color indexed="81"/>
            <rFont val="Tahoma"/>
            <family val="2"/>
          </rPr>
          <t xml:space="preserve">
There was a big peak here, which is unphysical.  So, replaced with an interpolated value.
</t>
        </r>
      </text>
    </comment>
  </commentList>
</comments>
</file>

<file path=xl/comments3.xml><?xml version="1.0" encoding="utf-8"?>
<comments xmlns="http://schemas.openxmlformats.org/spreadsheetml/2006/main">
  <authors>
    <author>Lisgo Steve</author>
  </authors>
  <commentList>
    <comment ref="B2" authorId="0">
      <text>
        <r>
          <rPr>
            <b/>
            <sz val="8"/>
            <color indexed="81"/>
            <rFont val="Tahoma"/>
            <family val="2"/>
          </rPr>
          <t>Lisgo Steve:</t>
        </r>
        <r>
          <rPr>
            <sz val="8"/>
            <color indexed="81"/>
            <rFont val="Tahoma"/>
            <family val="2"/>
          </rPr>
          <t xml:space="preserve">
Radial RHO shift of SX data</t>
        </r>
      </text>
    </comment>
    <comment ref="B3" authorId="0">
      <text>
        <r>
          <rPr>
            <b/>
            <sz val="8"/>
            <color indexed="81"/>
            <rFont val="Tahoma"/>
            <family val="2"/>
          </rPr>
          <t>Lisgo Steve:</t>
        </r>
        <r>
          <rPr>
            <sz val="8"/>
            <color indexed="81"/>
            <rFont val="Tahoma"/>
            <family val="2"/>
          </rPr>
          <t xml:space="preserve">
Radial RHO shift of RP data</t>
        </r>
      </text>
    </comment>
    <comment ref="C4" authorId="0">
      <text>
        <r>
          <rPr>
            <b/>
            <sz val="8"/>
            <color indexed="81"/>
            <rFont val="Tahoma"/>
            <family val="2"/>
          </rPr>
          <t>Lisgo Steve:</t>
        </r>
        <r>
          <rPr>
            <sz val="8"/>
            <color indexed="81"/>
            <rFont val="Tahoma"/>
            <family val="2"/>
          </rPr>
          <t xml:space="preserve">
pe multiplier</t>
        </r>
      </text>
    </comment>
    <comment ref="G9" authorId="0">
      <text>
        <r>
          <rPr>
            <b/>
            <sz val="8"/>
            <color indexed="81"/>
            <rFont val="Tahoma"/>
            <family val="2"/>
          </rPr>
          <t>Lisgo Steve:</t>
        </r>
        <r>
          <rPr>
            <sz val="8"/>
            <color indexed="81"/>
            <rFont val="Tahoma"/>
            <family val="2"/>
          </rPr>
          <t xml:space="preserve">
Te data from SX PHA</t>
        </r>
      </text>
    </comment>
    <comment ref="B23" authorId="0">
      <text>
        <r>
          <rPr>
            <b/>
            <sz val="8"/>
            <color indexed="81"/>
            <rFont val="Tahoma"/>
            <family val="2"/>
          </rPr>
          <t>Lisgo Steve:</t>
        </r>
        <r>
          <rPr>
            <sz val="8"/>
            <color indexed="81"/>
            <rFont val="Tahoma"/>
            <family val="2"/>
          </rPr>
          <t xml:space="preserve">
Just marking the RP point that is used to mark the transition between using LP data at the lower outer target and when using RP data mapped down to the target instead (because of missing or bad LP data).  I used Te to set the transition point, i.e. where the LP and RP temperatures match, implying isothermal conditions in the SOL parallel to the field lines.  It's safe to use RP data to set the target boundary conditions outside of this point.</t>
        </r>
      </text>
    </comment>
    <comment ref="J49" authorId="0">
      <text>
        <r>
          <rPr>
            <b/>
            <sz val="8"/>
            <color indexed="81"/>
            <rFont val="Tahoma"/>
            <family val="2"/>
          </rPr>
          <t>Lisgo Steve:</t>
        </r>
        <r>
          <rPr>
            <sz val="8"/>
            <color indexed="81"/>
            <rFont val="Tahoma"/>
            <family val="2"/>
          </rPr>
          <t xml:space="preserve">
According to the magnetic equilibirum, this is where the SOL transitions to the secondary PFZ.  So, locate the jsat peak at this location by shifting the data a little bit.
</t>
        </r>
      </text>
    </comment>
  </commentList>
</comments>
</file>

<file path=xl/sharedStrings.xml><?xml version="1.0" encoding="utf-8"?>
<sst xmlns="http://schemas.openxmlformats.org/spreadsheetml/2006/main" count="104" uniqueCount="28">
  <si>
    <t>{NUMBER</t>
  </si>
  <si>
    <t>OF</t>
  </si>
  <si>
    <t>COLUMNS}</t>
  </si>
  <si>
    <t>*</t>
  </si>
  <si>
    <t>rho</t>
  </si>
  <si>
    <t>n_e</t>
  </si>
  <si>
    <t>v||</t>
  </si>
  <si>
    <t>Te</t>
  </si>
  <si>
    <t>(m)</t>
  </si>
  <si>
    <t>(m-3)</t>
  </si>
  <si>
    <t>(M)</t>
  </si>
  <si>
    <t>(eV)</t>
  </si>
  <si>
    <t>{DATA}</t>
  </si>
  <si>
    <t>{END}</t>
  </si>
  <si>
    <t>jsat</t>
  </si>
  <si>
    <t>(Am-2)</t>
  </si>
  <si>
    <t>RP - revised</t>
  </si>
  <si>
    <t>pe</t>
  </si>
  <si>
    <t>(Pa)</t>
  </si>
  <si>
    <t>ne</t>
  </si>
  <si>
    <t>MULTIPLIER</t>
  </si>
  <si>
    <t>SHIFT</t>
  </si>
  <si>
    <t>rho_shift</t>
  </si>
  <si>
    <t>Inner Upper</t>
  </si>
  <si>
    <t>Inner Lower</t>
  </si>
  <si>
    <t>Outer Lower</t>
  </si>
  <si>
    <t>Outer Upper</t>
  </si>
  <si>
    <t>ne_fit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</si>
</sst>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0.0000"/>
    <numFmt numFmtId="167" formatCode="0.0000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color indexed="81"/>
      <name val="Tahoma"/>
      <family val="2"/>
    </font>
    <font>
      <b/>
      <sz val="8"/>
      <color indexed="81"/>
      <name val="Tahoma"/>
      <family val="2"/>
    </font>
    <font>
      <sz val="11"/>
      <color rgb="FF00B0F0"/>
      <name val="Calibri"/>
      <family val="2"/>
      <scheme val="minor"/>
    </font>
    <font>
      <sz val="11"/>
      <color theme="9"/>
      <name val="Calibri"/>
      <family val="2"/>
      <scheme val="minor"/>
    </font>
    <font>
      <sz val="11"/>
      <color theme="4"/>
      <name val="Calibri"/>
      <family val="2"/>
      <scheme val="minor"/>
    </font>
    <font>
      <b/>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1">
    <xf numFmtId="0" fontId="0" fillId="0" borderId="0" xfId="0"/>
    <xf numFmtId="11" fontId="0" fillId="0" borderId="0" xfId="0" applyNumberFormat="1"/>
    <xf numFmtId="11" fontId="14" fillId="0" borderId="0" xfId="0" applyNumberFormat="1" applyFont="1"/>
    <xf numFmtId="11" fontId="18" fillId="0" borderId="0" xfId="0" applyNumberFormat="1" applyFont="1"/>
    <xf numFmtId="11" fontId="0" fillId="0" borderId="0" xfId="0" applyNumberFormat="1" applyFont="1"/>
    <xf numFmtId="0" fontId="0" fillId="0" borderId="0" xfId="0" quotePrefix="1"/>
    <xf numFmtId="2" fontId="0" fillId="0" borderId="0" xfId="0" applyNumberFormat="1"/>
    <xf numFmtId="165" fontId="0" fillId="0" borderId="0" xfId="0" applyNumberFormat="1"/>
    <xf numFmtId="0" fontId="0" fillId="33" borderId="0" xfId="0" applyFill="1"/>
    <xf numFmtId="2" fontId="0" fillId="33" borderId="0" xfId="0" applyNumberFormat="1" applyFill="1"/>
    <xf numFmtId="0" fontId="16" fillId="0" borderId="0" xfId="0" applyFont="1"/>
    <xf numFmtId="166" fontId="14" fillId="0" borderId="0" xfId="0" applyNumberFormat="1" applyFont="1"/>
    <xf numFmtId="166" fontId="0" fillId="0" borderId="0" xfId="0" applyNumberFormat="1"/>
    <xf numFmtId="166" fontId="18" fillId="0" borderId="0" xfId="0" applyNumberFormat="1" applyFont="1"/>
    <xf numFmtId="166" fontId="0" fillId="0" borderId="0" xfId="0" applyNumberFormat="1" applyFont="1"/>
    <xf numFmtId="166" fontId="0" fillId="33" borderId="0" xfId="0" applyNumberFormat="1" applyFill="1"/>
    <xf numFmtId="11" fontId="21" fillId="0" borderId="0" xfId="0" applyNumberFormat="1" applyFont="1"/>
    <xf numFmtId="165" fontId="14" fillId="0" borderId="0" xfId="0" applyNumberFormat="1" applyFont="1"/>
    <xf numFmtId="166" fontId="22" fillId="0" borderId="0" xfId="0" applyNumberFormat="1" applyFont="1"/>
    <xf numFmtId="11" fontId="22" fillId="0" borderId="0" xfId="0" applyNumberFormat="1" applyFont="1"/>
    <xf numFmtId="165" fontId="22" fillId="0" borderId="0" xfId="0" applyNumberFormat="1" applyFont="1"/>
    <xf numFmtId="0" fontId="0" fillId="0" borderId="0" xfId="0" applyFill="1"/>
    <xf numFmtId="166" fontId="23" fillId="0" borderId="0" xfId="0" applyNumberFormat="1" applyFont="1"/>
    <xf numFmtId="11" fontId="23" fillId="0" borderId="0" xfId="0" applyNumberFormat="1" applyFont="1"/>
    <xf numFmtId="2" fontId="23" fillId="0" borderId="0" xfId="0" applyNumberFormat="1" applyFont="1"/>
    <xf numFmtId="11" fontId="16" fillId="0" borderId="0" xfId="0" applyNumberFormat="1" applyFont="1"/>
    <xf numFmtId="166" fontId="0" fillId="0" borderId="0" xfId="0" applyNumberFormat="1" applyFont="1" applyFill="1"/>
    <xf numFmtId="166" fontId="22" fillId="0" borderId="0" xfId="0" applyNumberFormat="1" applyFont="1" applyFill="1"/>
    <xf numFmtId="0" fontId="16" fillId="0" borderId="0" xfId="0" applyFont="1" applyFill="1"/>
    <xf numFmtId="11" fontId="0" fillId="0" borderId="0" xfId="0" applyNumberFormat="1" applyFont="1" applyFill="1"/>
    <xf numFmtId="11" fontId="22" fillId="0" borderId="0" xfId="0" applyNumberFormat="1" applyFont="1" applyFill="1"/>
    <xf numFmtId="166" fontId="24" fillId="0" borderId="0" xfId="0" applyNumberFormat="1" applyFont="1"/>
    <xf numFmtId="166" fontId="16" fillId="33" borderId="0" xfId="0" applyNumberFormat="1" applyFont="1" applyFill="1"/>
    <xf numFmtId="166" fontId="16" fillId="0" borderId="0" xfId="0" applyNumberFormat="1" applyFont="1"/>
    <xf numFmtId="164" fontId="0" fillId="33" borderId="0" xfId="0" applyNumberFormat="1" applyFill="1"/>
    <xf numFmtId="167" fontId="0" fillId="0" borderId="0" xfId="0" applyNumberFormat="1"/>
    <xf numFmtId="165" fontId="0" fillId="0" borderId="0" xfId="0" applyNumberFormat="1" applyFont="1" applyFill="1"/>
    <xf numFmtId="165" fontId="23" fillId="0" borderId="0" xfId="0" applyNumberFormat="1" applyFont="1"/>
    <xf numFmtId="167" fontId="23" fillId="0" borderId="0" xfId="0" applyNumberFormat="1" applyFont="1"/>
    <xf numFmtId="167" fontId="0" fillId="0" borderId="0" xfId="0" applyNumberFormat="1" applyFont="1" applyFill="1"/>
    <xf numFmtId="167"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Outer lower Te versus</a:t>
            </a:r>
            <a:r>
              <a:rPr lang="en-GB" baseline="0"/>
              <a:t> rho</a:t>
            </a:r>
            <a:endParaRPr lang="en-GB"/>
          </a:p>
        </c:rich>
      </c:tx>
      <c:layout>
        <c:manualLayout>
          <c:xMode val="edge"/>
          <c:yMode val="edge"/>
          <c:x val="0.19385703880533867"/>
          <c:y val="5.3981106612685558E-3"/>
        </c:manualLayout>
      </c:layout>
      <c:overlay val="0"/>
    </c:title>
    <c:autoTitleDeleted val="0"/>
    <c:plotArea>
      <c:layout>
        <c:manualLayout>
          <c:layoutTarget val="inner"/>
          <c:xMode val="edge"/>
          <c:yMode val="edge"/>
          <c:x val="0.14100629786807295"/>
          <c:y val="0.13543902153931164"/>
          <c:w val="0.81672653230438752"/>
          <c:h val="0.713013484650451"/>
        </c:manualLayout>
      </c:layout>
      <c:scatterChart>
        <c:scatterStyle val="lineMarker"/>
        <c:varyColors val="0"/>
        <c:ser>
          <c:idx val="0"/>
          <c:order val="0"/>
          <c:tx>
            <c:v>LP</c:v>
          </c:tx>
          <c:dPt>
            <c:idx val="0"/>
            <c:marker>
              <c:symbol val="diamond"/>
              <c:size val="7"/>
            </c:marker>
            <c:bubble3D val="0"/>
          </c:dPt>
          <c:dPt>
            <c:idx val="1"/>
            <c:bubble3D val="0"/>
          </c:dPt>
          <c:dPt>
            <c:idx val="2"/>
            <c:bubble3D val="0"/>
          </c:dPt>
          <c:dPt>
            <c:idx val="3"/>
            <c:bubble3D val="0"/>
          </c:dPt>
          <c:dPt>
            <c:idx val="4"/>
            <c:bubble3D val="0"/>
          </c:dPt>
          <c:xVal>
            <c:numRef>
              <c:f>'LFS - LP'!$B$8:$B$30</c:f>
              <c:numCache>
                <c:formatCode>0.0000</c:formatCode>
                <c:ptCount val="23"/>
                <c:pt idx="0">
                  <c:v>-3.8864834000000001E-2</c:v>
                </c:pt>
                <c:pt idx="1">
                  <c:v>-3.4654125000000001E-2</c:v>
                </c:pt>
                <c:pt idx="2">
                  <c:v>-3.0527805000000002E-2</c:v>
                </c:pt>
                <c:pt idx="3">
                  <c:v>-2.6507729000000001E-2</c:v>
                </c:pt>
                <c:pt idx="4">
                  <c:v>-2.2614776E-2</c:v>
                </c:pt>
                <c:pt idx="5">
                  <c:v>-2.0534476999999999E-2</c:v>
                </c:pt>
                <c:pt idx="6">
                  <c:v>-1.5805980000000001E-2</c:v>
                </c:pt>
                <c:pt idx="7">
                  <c:v>-1.15216651E-2</c:v>
                </c:pt>
                <c:pt idx="8">
                  <c:v>-8.5875641000000003E-3</c:v>
                </c:pt>
                <c:pt idx="9">
                  <c:v>-5.4631192099999998E-3</c:v>
                </c:pt>
                <c:pt idx="10">
                  <c:v>-2.4717770000000001E-3</c:v>
                </c:pt>
                <c:pt idx="11">
                  <c:v>3.940113999999998E-4</c:v>
                </c:pt>
                <c:pt idx="12">
                  <c:v>3.1400285000000002E-3</c:v>
                </c:pt>
                <c:pt idx="13">
                  <c:v>4.4695344999999996E-3</c:v>
                </c:pt>
                <c:pt idx="14">
                  <c:v>7.7913239999999996E-3</c:v>
                </c:pt>
                <c:pt idx="15">
                  <c:v>1.0908454999999997E-2</c:v>
                </c:pt>
                <c:pt idx="16">
                  <c:v>1.2937673E-2</c:v>
                </c:pt>
                <c:pt idx="17">
                  <c:v>1.5062052999999999E-2</c:v>
                </c:pt>
                <c:pt idx="18">
                  <c:v>1.7044082999999998E-2</c:v>
                </c:pt>
                <c:pt idx="19">
                  <c:v>1.8879612E-2</c:v>
                </c:pt>
                <c:pt idx="20">
                  <c:v>0.04</c:v>
                </c:pt>
                <c:pt idx="21">
                  <c:v>4.0099999999999997E-2</c:v>
                </c:pt>
                <c:pt idx="22">
                  <c:v>0.15</c:v>
                </c:pt>
              </c:numCache>
            </c:numRef>
          </c:xVal>
          <c:yVal>
            <c:numRef>
              <c:f>'LFS - LP'!$F$8:$F$30</c:f>
              <c:numCache>
                <c:formatCode>0.0</c:formatCode>
                <c:ptCount val="23"/>
                <c:pt idx="0">
                  <c:v>3.9164344999999998</c:v>
                </c:pt>
                <c:pt idx="1">
                  <c:v>4.8158650999999999</c:v>
                </c:pt>
                <c:pt idx="2">
                  <c:v>5.8626621999999999</c:v>
                </c:pt>
                <c:pt idx="3">
                  <c:v>4.1923481000000002</c:v>
                </c:pt>
                <c:pt idx="4">
                  <c:v>1</c:v>
                </c:pt>
                <c:pt idx="5">
                  <c:v>6.7110247999999997</c:v>
                </c:pt>
                <c:pt idx="6">
                  <c:v>6.4925592999999999</c:v>
                </c:pt>
                <c:pt idx="7">
                  <c:v>7.2097214999999997</c:v>
                </c:pt>
                <c:pt idx="8">
                  <c:v>5.0501901</c:v>
                </c:pt>
                <c:pt idx="9">
                  <c:v>8.8782785999999998</c:v>
                </c:pt>
                <c:pt idx="10">
                  <c:v>2.1418677000000002</c:v>
                </c:pt>
                <c:pt idx="11">
                  <c:v>24.539850999999999</c:v>
                </c:pt>
                <c:pt idx="12">
                  <c:v>24.756433000000001</c:v>
                </c:pt>
                <c:pt idx="13">
                  <c:v>13.829192000000001</c:v>
                </c:pt>
                <c:pt idx="14">
                  <c:v>11.645911</c:v>
                </c:pt>
                <c:pt idx="15">
                  <c:v>5.8696035999999996</c:v>
                </c:pt>
                <c:pt idx="16">
                  <c:v>12.896671</c:v>
                </c:pt>
                <c:pt idx="17">
                  <c:v>16.906027999999999</c:v>
                </c:pt>
                <c:pt idx="18">
                  <c:v>14.529127000000001</c:v>
                </c:pt>
                <c:pt idx="19">
                  <c:v>14.529127000000001</c:v>
                </c:pt>
                <c:pt idx="20">
                  <c:v>14.529127000000001</c:v>
                </c:pt>
                <c:pt idx="21">
                  <c:v>0</c:v>
                </c:pt>
                <c:pt idx="22">
                  <c:v>0</c:v>
                </c:pt>
              </c:numCache>
            </c:numRef>
          </c:yVal>
          <c:smooth val="0"/>
        </c:ser>
        <c:dLbls>
          <c:showLegendKey val="0"/>
          <c:showVal val="0"/>
          <c:showCatName val="0"/>
          <c:showSerName val="0"/>
          <c:showPercent val="0"/>
          <c:showBubbleSize val="0"/>
        </c:dLbls>
        <c:axId val="132227840"/>
        <c:axId val="132229760"/>
      </c:scatterChart>
      <c:valAx>
        <c:axId val="132227840"/>
        <c:scaling>
          <c:orientation val="minMax"/>
          <c:max val="4.0000000000000008E-2"/>
          <c:min val="-2.0000000000000004E-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32229760"/>
        <c:crosses val="autoZero"/>
        <c:crossBetween val="midCat"/>
      </c:valAx>
      <c:valAx>
        <c:axId val="132229760"/>
        <c:scaling>
          <c:orientation val="minMax"/>
        </c:scaling>
        <c:delete val="0"/>
        <c:axPos val="l"/>
        <c:majorGridlines>
          <c:spPr>
            <a:ln>
              <a:solidFill>
                <a:schemeClr val="bg1">
                  <a:lumMod val="85000"/>
                </a:schemeClr>
              </a:solidFill>
            </a:ln>
          </c:spPr>
        </c:majorGridlines>
        <c:title>
          <c:tx>
            <c:rich>
              <a:bodyPr rot="-5400000" vert="horz"/>
              <a:lstStyle/>
              <a:p>
                <a:pPr>
                  <a:defRPr/>
                </a:pPr>
                <a:r>
                  <a:rPr lang="en-GB"/>
                  <a:t>Te (eV)</a:t>
                </a:r>
              </a:p>
            </c:rich>
          </c:tx>
          <c:layout/>
          <c:overlay val="0"/>
        </c:title>
        <c:numFmt formatCode="#,##0" sourceLinked="0"/>
        <c:majorTickMark val="out"/>
        <c:minorTickMark val="none"/>
        <c:tickLblPos val="nextTo"/>
        <c:crossAx val="132227840"/>
        <c:crossesAt val="-2.0000000000000004E-2"/>
        <c:crossBetween val="midCat"/>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Inner lower jsat versus</a:t>
            </a:r>
            <a:r>
              <a:rPr lang="en-GB" baseline="0"/>
              <a:t> rho</a:t>
            </a:r>
            <a:endParaRPr lang="en-GB"/>
          </a:p>
        </c:rich>
      </c:tx>
      <c:layout>
        <c:manualLayout>
          <c:xMode val="edge"/>
          <c:yMode val="edge"/>
          <c:x val="0.25942430492659202"/>
          <c:y val="1.6985135732633098E-2"/>
        </c:manualLayout>
      </c:layout>
      <c:overlay val="0"/>
    </c:title>
    <c:autoTitleDeleted val="0"/>
    <c:plotArea>
      <c:layout>
        <c:manualLayout>
          <c:layoutTarget val="inner"/>
          <c:xMode val="edge"/>
          <c:yMode val="edge"/>
          <c:x val="0.19199845053891096"/>
          <c:y val="0.10844837038437964"/>
          <c:w val="0.75917568256321"/>
          <c:h val="0.75619832161387501"/>
        </c:manualLayout>
      </c:layout>
      <c:scatterChart>
        <c:scatterStyle val="lineMarker"/>
        <c:varyColors val="0"/>
        <c:ser>
          <c:idx val="0"/>
          <c:order val="0"/>
          <c:tx>
            <c:v>RP</c:v>
          </c:tx>
          <c:dPt>
            <c:idx val="0"/>
            <c:bubble3D val="0"/>
          </c:dPt>
          <c:xVal>
            <c:numRef>
              <c:f>'HFS - LP'!$B$9:$B$23</c:f>
              <c:numCache>
                <c:formatCode>0.0000</c:formatCode>
                <c:ptCount val="15"/>
                <c:pt idx="0">
                  <c:v>-1.969663E-2</c:v>
                </c:pt>
                <c:pt idx="1">
                  <c:v>-1.2637092000000001E-2</c:v>
                </c:pt>
                <c:pt idx="2">
                  <c:v>-5.7734544E-3</c:v>
                </c:pt>
                <c:pt idx="3">
                  <c:v>8.3966404000000001E-4</c:v>
                </c:pt>
                <c:pt idx="4">
                  <c:v>7.0730428000000001E-3</c:v>
                </c:pt>
                <c:pt idx="5">
                  <c:v>1.2830161E-2</c:v>
                </c:pt>
                <c:pt idx="6">
                  <c:v>1.8097170999999999E-2</c:v>
                </c:pt>
                <c:pt idx="7">
                  <c:v>2.2935902000000001E-2</c:v>
                </c:pt>
                <c:pt idx="8">
                  <c:v>2.7394036E-2</c:v>
                </c:pt>
                <c:pt idx="9">
                  <c:v>3.1500132E-2</c:v>
                </c:pt>
                <c:pt idx="10">
                  <c:v>3.5265313E-2</c:v>
                </c:pt>
                <c:pt idx="11">
                  <c:v>3.8670271999999999E-2</c:v>
                </c:pt>
                <c:pt idx="12">
                  <c:v>4.1686193000000003E-2</c:v>
                </c:pt>
                <c:pt idx="13">
                  <c:v>4.4292926000000003E-2</c:v>
                </c:pt>
                <c:pt idx="14">
                  <c:v>4.6478720000000001E-2</c:v>
                </c:pt>
              </c:numCache>
            </c:numRef>
          </c:xVal>
          <c:yVal>
            <c:numRef>
              <c:f>'HFS - LP'!$E$9:$E$23</c:f>
              <c:numCache>
                <c:formatCode>0.00E+00</c:formatCode>
                <c:ptCount val="15"/>
                <c:pt idx="0">
                  <c:v>689.65462000000002</c:v>
                </c:pt>
                <c:pt idx="1">
                  <c:v>3912.232</c:v>
                </c:pt>
                <c:pt idx="2">
                  <c:v>13564.735000000001</c:v>
                </c:pt>
                <c:pt idx="3">
                  <c:v>52743.932999999997</c:v>
                </c:pt>
                <c:pt idx="4">
                  <c:v>50582.356</c:v>
                </c:pt>
                <c:pt idx="5">
                  <c:v>26991.010999999999</c:v>
                </c:pt>
                <c:pt idx="6">
                  <c:v>13354.53</c:v>
                </c:pt>
                <c:pt idx="7">
                  <c:v>6421.6646000000001</c:v>
                </c:pt>
                <c:pt idx="8">
                  <c:v>3146.2082999999998</c:v>
                </c:pt>
                <c:pt idx="9">
                  <c:v>1430.3375000000001</c:v>
                </c:pt>
                <c:pt idx="10">
                  <c:v>519.68033000000003</c:v>
                </c:pt>
                <c:pt idx="11">
                  <c:v>167.84002000000001</c:v>
                </c:pt>
                <c:pt idx="12">
                  <c:v>48.113402000000001</c:v>
                </c:pt>
                <c:pt idx="13">
                  <c:v>50.664625000000001</c:v>
                </c:pt>
                <c:pt idx="14">
                  <c:v>48.088650999999999</c:v>
                </c:pt>
              </c:numCache>
            </c:numRef>
          </c:yVal>
          <c:smooth val="0"/>
        </c:ser>
        <c:dLbls>
          <c:showLegendKey val="0"/>
          <c:showVal val="0"/>
          <c:showCatName val="0"/>
          <c:showSerName val="0"/>
          <c:showPercent val="0"/>
          <c:showBubbleSize val="0"/>
        </c:dLbls>
        <c:axId val="163703040"/>
        <c:axId val="163713408"/>
      </c:scatterChart>
      <c:valAx>
        <c:axId val="163703040"/>
        <c:scaling>
          <c:orientation val="minMax"/>
          <c:min val="-2.0000000000000004E-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3713408"/>
        <c:crosses val="autoZero"/>
        <c:crossBetween val="midCat"/>
      </c:valAx>
      <c:valAx>
        <c:axId val="163713408"/>
        <c:scaling>
          <c:orientation val="minMax"/>
        </c:scaling>
        <c:delete val="0"/>
        <c:axPos val="l"/>
        <c:majorGridlines>
          <c:spPr>
            <a:ln>
              <a:solidFill>
                <a:schemeClr val="bg1">
                  <a:lumMod val="85000"/>
                </a:schemeClr>
              </a:solidFill>
            </a:ln>
          </c:spPr>
        </c:majorGridlines>
        <c:title>
          <c:tx>
            <c:rich>
              <a:bodyPr rot="-5400000" vert="horz"/>
              <a:lstStyle/>
              <a:p>
                <a:pPr>
                  <a:defRPr/>
                </a:pPr>
                <a:r>
                  <a:rPr lang="en-GB"/>
                  <a:t>jsat (A m-2)</a:t>
                </a:r>
              </a:p>
            </c:rich>
          </c:tx>
          <c:layout/>
          <c:overlay val="0"/>
        </c:title>
        <c:numFmt formatCode="0.0E+00" sourceLinked="0"/>
        <c:majorTickMark val="out"/>
        <c:minorTickMark val="none"/>
        <c:tickLblPos val="nextTo"/>
        <c:crossAx val="163703040"/>
        <c:crossesAt val="-2.0000000000000004E-2"/>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Electron pressure versus</a:t>
            </a:r>
            <a:r>
              <a:rPr lang="en-GB" baseline="0"/>
              <a:t> rho</a:t>
            </a:r>
            <a:endParaRPr lang="en-GB"/>
          </a:p>
        </c:rich>
      </c:tx>
      <c:layout/>
      <c:overlay val="0"/>
    </c:title>
    <c:autoTitleDeleted val="0"/>
    <c:plotArea>
      <c:layout>
        <c:manualLayout>
          <c:layoutTarget val="inner"/>
          <c:xMode val="edge"/>
          <c:yMode val="edge"/>
          <c:x val="0.11484032199324366"/>
          <c:y val="0.10844837038437964"/>
          <c:w val="0.8377354983737082"/>
          <c:h val="0.75619832161387501"/>
        </c:manualLayout>
      </c:layout>
      <c:scatterChart>
        <c:scatterStyle val="lineMarker"/>
        <c:varyColors val="0"/>
        <c:ser>
          <c:idx val="0"/>
          <c:order val="0"/>
          <c:tx>
            <c:v>RP</c:v>
          </c:tx>
          <c:xVal>
            <c:numRef>
              <c:f>RP!$B$13:$B$37</c:f>
              <c:numCache>
                <c:formatCode>0.0000</c:formatCode>
                <c:ptCount val="25"/>
                <c:pt idx="0">
                  <c:v>-0.217</c:v>
                </c:pt>
                <c:pt idx="1">
                  <c:v>-6.7000000000000004E-2</c:v>
                </c:pt>
                <c:pt idx="2">
                  <c:v>-2.7000000000000003E-2</c:v>
                </c:pt>
                <c:pt idx="3">
                  <c:v>2.9999999999999992E-3</c:v>
                </c:pt>
                <c:pt idx="4">
                  <c:v>8.0000000000000002E-3</c:v>
                </c:pt>
                <c:pt idx="5">
                  <c:v>1.2999999999999999E-2</c:v>
                </c:pt>
                <c:pt idx="6">
                  <c:v>1.7999999999999999E-2</c:v>
                </c:pt>
                <c:pt idx="7">
                  <c:v>2.3E-2</c:v>
                </c:pt>
                <c:pt idx="8">
                  <c:v>2.7999999999999997E-2</c:v>
                </c:pt>
                <c:pt idx="9">
                  <c:v>3.3000000000000002E-2</c:v>
                </c:pt>
                <c:pt idx="10">
                  <c:v>3.7999999999999999E-2</c:v>
                </c:pt>
                <c:pt idx="11">
                  <c:v>4.2999999999999997E-2</c:v>
                </c:pt>
                <c:pt idx="12">
                  <c:v>4.8000000000000001E-2</c:v>
                </c:pt>
                <c:pt idx="13">
                  <c:v>5.2999999999999999E-2</c:v>
                </c:pt>
                <c:pt idx="14">
                  <c:v>5.7999999999999996E-2</c:v>
                </c:pt>
                <c:pt idx="15">
                  <c:v>6.3E-2</c:v>
                </c:pt>
                <c:pt idx="16">
                  <c:v>6.8000000000000005E-2</c:v>
                </c:pt>
                <c:pt idx="17">
                  <c:v>7.2999999999999995E-2</c:v>
                </c:pt>
                <c:pt idx="18">
                  <c:v>7.8E-2</c:v>
                </c:pt>
                <c:pt idx="19">
                  <c:v>8.3000000000000004E-2</c:v>
                </c:pt>
                <c:pt idx="20">
                  <c:v>8.7999999999999995E-2</c:v>
                </c:pt>
                <c:pt idx="21">
                  <c:v>9.2999999999999999E-2</c:v>
                </c:pt>
                <c:pt idx="22">
                  <c:v>9.8000000000000004E-2</c:v>
                </c:pt>
                <c:pt idx="23">
                  <c:v>0.10299999999999999</c:v>
                </c:pt>
                <c:pt idx="24">
                  <c:v>0.108</c:v>
                </c:pt>
              </c:numCache>
            </c:numRef>
          </c:xVal>
          <c:yVal>
            <c:numRef>
              <c:f>RP!$C$13:$C$37</c:f>
              <c:numCache>
                <c:formatCode>0.00E+00</c:formatCode>
                <c:ptCount val="25"/>
                <c:pt idx="0">
                  <c:v>1404.4799999999998</c:v>
                </c:pt>
                <c:pt idx="1">
                  <c:v>396</c:v>
                </c:pt>
                <c:pt idx="2">
                  <c:v>179.2</c:v>
                </c:pt>
                <c:pt idx="3">
                  <c:v>51.199999999999996</c:v>
                </c:pt>
                <c:pt idx="4">
                  <c:v>27.639039999999998</c:v>
                </c:pt>
                <c:pt idx="5">
                  <c:v>16.749119999999998</c:v>
                </c:pt>
                <c:pt idx="6">
                  <c:v>10.069919999999998</c:v>
                </c:pt>
                <c:pt idx="7">
                  <c:v>6.4871999999999996</c:v>
                </c:pt>
                <c:pt idx="8">
                  <c:v>3.32416</c:v>
                </c:pt>
                <c:pt idx="9">
                  <c:v>2.3009760000000004</c:v>
                </c:pt>
                <c:pt idx="10">
                  <c:v>1.3247519999999999</c:v>
                </c:pt>
                <c:pt idx="11">
                  <c:v>1.0010399999999999</c:v>
                </c:pt>
                <c:pt idx="12">
                  <c:v>0.67732800000000004</c:v>
                </c:pt>
                <c:pt idx="13">
                  <c:v>0.30975999999999998</c:v>
                </c:pt>
                <c:pt idx="14">
                  <c:v>0.13600943999999998</c:v>
                </c:pt>
                <c:pt idx="15">
                  <c:v>6.970208E-2</c:v>
                </c:pt>
                <c:pt idx="16">
                  <c:v>7.6482559999999991E-2</c:v>
                </c:pt>
                <c:pt idx="17">
                  <c:v>4.109952E-2</c:v>
                </c:pt>
                <c:pt idx="18">
                  <c:v>2.1905919999999999E-2</c:v>
                </c:pt>
                <c:pt idx="19">
                  <c:v>3.4558079999999998E-2</c:v>
                </c:pt>
                <c:pt idx="20">
                  <c:v>3.7251840000000001E-2</c:v>
                </c:pt>
                <c:pt idx="21">
                  <c:v>1.8675839999999999E-2</c:v>
                </c:pt>
                <c:pt idx="22">
                  <c:v>2.6706239999999999E-2</c:v>
                </c:pt>
                <c:pt idx="23">
                  <c:v>3.3436799999999996E-2</c:v>
                </c:pt>
                <c:pt idx="24">
                  <c:v>1.6572480000000001E-2</c:v>
                </c:pt>
              </c:numCache>
            </c:numRef>
          </c:yVal>
          <c:smooth val="0"/>
        </c:ser>
        <c:ser>
          <c:idx val="1"/>
          <c:order val="1"/>
          <c:tx>
            <c:v>Lower Outer LP</c:v>
          </c:tx>
          <c:xVal>
            <c:numRef>
              <c:f>'LFS - LP'!$B$8:$B$30</c:f>
              <c:numCache>
                <c:formatCode>0.0000</c:formatCode>
                <c:ptCount val="23"/>
                <c:pt idx="0">
                  <c:v>-3.8864834000000001E-2</c:v>
                </c:pt>
                <c:pt idx="1">
                  <c:v>-3.4654125000000001E-2</c:v>
                </c:pt>
                <c:pt idx="2">
                  <c:v>-3.0527805000000002E-2</c:v>
                </c:pt>
                <c:pt idx="3">
                  <c:v>-2.6507729000000001E-2</c:v>
                </c:pt>
                <c:pt idx="4">
                  <c:v>-2.2614776E-2</c:v>
                </c:pt>
                <c:pt idx="5">
                  <c:v>-2.0534476999999999E-2</c:v>
                </c:pt>
                <c:pt idx="6">
                  <c:v>-1.5805980000000001E-2</c:v>
                </c:pt>
                <c:pt idx="7">
                  <c:v>-1.15216651E-2</c:v>
                </c:pt>
                <c:pt idx="8">
                  <c:v>-8.5875641000000003E-3</c:v>
                </c:pt>
                <c:pt idx="9">
                  <c:v>-5.4631192099999998E-3</c:v>
                </c:pt>
                <c:pt idx="10">
                  <c:v>-2.4717770000000001E-3</c:v>
                </c:pt>
                <c:pt idx="11">
                  <c:v>3.940113999999998E-4</c:v>
                </c:pt>
                <c:pt idx="12">
                  <c:v>3.1400285000000002E-3</c:v>
                </c:pt>
                <c:pt idx="13">
                  <c:v>4.4695344999999996E-3</c:v>
                </c:pt>
                <c:pt idx="14">
                  <c:v>7.7913239999999996E-3</c:v>
                </c:pt>
                <c:pt idx="15">
                  <c:v>1.0908454999999997E-2</c:v>
                </c:pt>
                <c:pt idx="16">
                  <c:v>1.2937673E-2</c:v>
                </c:pt>
                <c:pt idx="17">
                  <c:v>1.5062052999999999E-2</c:v>
                </c:pt>
                <c:pt idx="18">
                  <c:v>1.7044082999999998E-2</c:v>
                </c:pt>
                <c:pt idx="19">
                  <c:v>1.8879612E-2</c:v>
                </c:pt>
                <c:pt idx="20">
                  <c:v>0.04</c:v>
                </c:pt>
                <c:pt idx="21">
                  <c:v>4.0099999999999997E-2</c:v>
                </c:pt>
                <c:pt idx="22">
                  <c:v>0.15</c:v>
                </c:pt>
              </c:numCache>
            </c:numRef>
          </c:xVal>
          <c:yVal>
            <c:numRef>
              <c:f>'LFS - LP'!$C$8:$C$30</c:f>
              <c:numCache>
                <c:formatCode>0.00E+00</c:formatCode>
                <c:ptCount val="23"/>
                <c:pt idx="0">
                  <c:v>1.7059546026574619E-2</c:v>
                </c:pt>
                <c:pt idx="1">
                  <c:v>2.2857161146272773E-2</c:v>
                </c:pt>
                <c:pt idx="2">
                  <c:v>2.7930152205813977E-2</c:v>
                </c:pt>
                <c:pt idx="3">
                  <c:v>1.7137280259239943E-2</c:v>
                </c:pt>
                <c:pt idx="4">
                  <c:v>6.4359461895238668E-3</c:v>
                </c:pt>
                <c:pt idx="5">
                  <c:v>3.9864805112175536E-2</c:v>
                </c:pt>
                <c:pt idx="6">
                  <c:v>0.17842560391652201</c:v>
                </c:pt>
                <c:pt idx="7">
                  <c:v>0.49809061179275343</c:v>
                </c:pt>
                <c:pt idx="8">
                  <c:v>1.0414886600652955</c:v>
                </c:pt>
                <c:pt idx="9">
                  <c:v>5.2335702075865056</c:v>
                </c:pt>
                <c:pt idx="10">
                  <c:v>7.6506829447381044</c:v>
                </c:pt>
                <c:pt idx="11">
                  <c:v>59.397154045290328</c:v>
                </c:pt>
                <c:pt idx="12">
                  <c:v>60.171958664041568</c:v>
                </c:pt>
                <c:pt idx="13">
                  <c:v>24.541838115435265</c:v>
                </c:pt>
                <c:pt idx="14">
                  <c:v>25.398603369800608</c:v>
                </c:pt>
                <c:pt idx="15">
                  <c:v>12.738170668951311</c:v>
                </c:pt>
                <c:pt idx="16">
                  <c:v>18.015693701037215</c:v>
                </c:pt>
                <c:pt idx="17">
                  <c:v>13.154218300790806</c:v>
                </c:pt>
                <c:pt idx="18">
                  <c:v>10.465884718726876</c:v>
                </c:pt>
                <c:pt idx="19">
                  <c:v>7.0095559939449803</c:v>
                </c:pt>
                <c:pt idx="20">
                  <c:v>1.5576791097655511</c:v>
                </c:pt>
                <c:pt idx="21">
                  <c:v>0</c:v>
                </c:pt>
                <c:pt idx="22">
                  <c:v>0</c:v>
                </c:pt>
              </c:numCache>
            </c:numRef>
          </c:yVal>
          <c:smooth val="0"/>
        </c:ser>
        <c:ser>
          <c:idx val="2"/>
          <c:order val="2"/>
          <c:tx>
            <c:v>Upper Outer LP</c:v>
          </c:tx>
          <c:xVal>
            <c:numRef>
              <c:f>'LFS - LP'!$J$9:$J$30</c:f>
              <c:numCache>
                <c:formatCode>0.0000</c:formatCode>
                <c:ptCount val="22"/>
                <c:pt idx="0">
                  <c:v>-4.8476508000000005E-3</c:v>
                </c:pt>
                <c:pt idx="1">
                  <c:v>-9.0159829999999965E-4</c:v>
                </c:pt>
                <c:pt idx="2">
                  <c:v>2.9047416E-3</c:v>
                </c:pt>
                <c:pt idx="3">
                  <c:v>6.5903127999999995E-3</c:v>
                </c:pt>
                <c:pt idx="4">
                  <c:v>1.0171281800000001E-2</c:v>
                </c:pt>
                <c:pt idx="5">
                  <c:v>1.2101344599999999E-2</c:v>
                </c:pt>
                <c:pt idx="6">
                  <c:v>1.6564506E-2</c:v>
                </c:pt>
                <c:pt idx="7">
                  <c:v>2.0719346E-2</c:v>
                </c:pt>
                <c:pt idx="8">
                  <c:v>2.3612549E-2</c:v>
                </c:pt>
                <c:pt idx="9">
                  <c:v>2.6716887000000002E-2</c:v>
                </c:pt>
                <c:pt idx="10">
                  <c:v>2.9693474000000001E-2</c:v>
                </c:pt>
                <c:pt idx="11">
                  <c:v>3.2532508000000002E-2</c:v>
                </c:pt>
                <c:pt idx="12">
                  <c:v>3.5226827000000002E-2</c:v>
                </c:pt>
                <c:pt idx="13">
                  <c:v>3.6518254E-2</c:v>
                </c:pt>
                <c:pt idx="14">
                  <c:v>3.9702231000000004E-2</c:v>
                </c:pt>
                <c:pt idx="15">
                  <c:v>4.2644435999999994E-2</c:v>
                </c:pt>
                <c:pt idx="16">
                  <c:v>4.4545356999999994E-2</c:v>
                </c:pt>
                <c:pt idx="17">
                  <c:v>4.6530590999999996E-2</c:v>
                </c:pt>
                <c:pt idx="18">
                  <c:v>4.8384714999999995E-2</c:v>
                </c:pt>
                <c:pt idx="19">
                  <c:v>4.8399999999999999E-2</c:v>
                </c:pt>
                <c:pt idx="20">
                  <c:v>4.8500000000000001E-2</c:v>
                </c:pt>
                <c:pt idx="21">
                  <c:v>0.15</c:v>
                </c:pt>
              </c:numCache>
            </c:numRef>
          </c:xVal>
          <c:yVal>
            <c:numRef>
              <c:f>'LFS - LP'!$K$9:$K$30</c:f>
              <c:numCache>
                <c:formatCode>0.00E+00</c:formatCode>
                <c:ptCount val="22"/>
                <c:pt idx="0">
                  <c:v>8.9015064254911909E-3</c:v>
                </c:pt>
                <c:pt idx="1">
                  <c:v>6.9432753257539616E-3</c:v>
                </c:pt>
                <c:pt idx="2">
                  <c:v>6.507195484577389E-3</c:v>
                </c:pt>
                <c:pt idx="3">
                  <c:v>7.7174446187974598E-3</c:v>
                </c:pt>
                <c:pt idx="4">
                  <c:v>6.2864475055955816E-3</c:v>
                </c:pt>
                <c:pt idx="5">
                  <c:v>7.3759732639155423E-3</c:v>
                </c:pt>
                <c:pt idx="6">
                  <c:v>0.30930303436912165</c:v>
                </c:pt>
                <c:pt idx="7">
                  <c:v>0.8880987308837901</c:v>
                </c:pt>
                <c:pt idx="8">
                  <c:v>4.4911503283140624</c:v>
                </c:pt>
                <c:pt idx="9">
                  <c:v>3.5500285628614554</c:v>
                </c:pt>
                <c:pt idx="10">
                  <c:v>4.2348370440607841</c:v>
                </c:pt>
                <c:pt idx="11">
                  <c:v>3.7622586132995246</c:v>
                </c:pt>
                <c:pt idx="12">
                  <c:v>2.1518496759774757</c:v>
                </c:pt>
                <c:pt idx="13">
                  <c:v>2.2501534611299454</c:v>
                </c:pt>
                <c:pt idx="14">
                  <c:v>2.9371162462659313</c:v>
                </c:pt>
                <c:pt idx="15">
                  <c:v>2.7802203008535926</c:v>
                </c:pt>
                <c:pt idx="16">
                  <c:v>2.2498315297854656</c:v>
                </c:pt>
                <c:pt idx="17">
                  <c:v>2.0589526845435433</c:v>
                </c:pt>
                <c:pt idx="18">
                  <c:v>1.676481475576773</c:v>
                </c:pt>
                <c:pt idx="19">
                  <c:v>1.676481475576773</c:v>
                </c:pt>
                <c:pt idx="20">
                  <c:v>0</c:v>
                </c:pt>
                <c:pt idx="21">
                  <c:v>0</c:v>
                </c:pt>
              </c:numCache>
            </c:numRef>
          </c:yVal>
          <c:smooth val="0"/>
        </c:ser>
        <c:ser>
          <c:idx val="3"/>
          <c:order val="3"/>
          <c:tx>
            <c:v>Lower Inner</c:v>
          </c:tx>
          <c:xVal>
            <c:numRef>
              <c:f>'HFS - LP'!$B$9:$B$13</c:f>
              <c:numCache>
                <c:formatCode>0.0000</c:formatCode>
                <c:ptCount val="5"/>
                <c:pt idx="0">
                  <c:v>-1.969663E-2</c:v>
                </c:pt>
                <c:pt idx="1">
                  <c:v>-1.2637092000000001E-2</c:v>
                </c:pt>
                <c:pt idx="2">
                  <c:v>-5.7734544E-3</c:v>
                </c:pt>
                <c:pt idx="3">
                  <c:v>8.3966404000000001E-4</c:v>
                </c:pt>
                <c:pt idx="4">
                  <c:v>7.0730428000000001E-3</c:v>
                </c:pt>
              </c:numCache>
            </c:numRef>
          </c:xVal>
          <c:yVal>
            <c:numRef>
              <c:f>'HFS - LP'!$C$9:$C$13</c:f>
              <c:numCache>
                <c:formatCode>0.00E+00</c:formatCode>
                <c:ptCount val="5"/>
                <c:pt idx="0">
                  <c:v>0.93926857285472809</c:v>
                </c:pt>
                <c:pt idx="1">
                  <c:v>4.0368153891198828</c:v>
                </c:pt>
                <c:pt idx="2">
                  <c:v>12.644422769790086</c:v>
                </c:pt>
                <c:pt idx="3">
                  <c:v>54.314484259705168</c:v>
                </c:pt>
                <c:pt idx="4">
                  <c:v>44.060927089920725</c:v>
                </c:pt>
              </c:numCache>
            </c:numRef>
          </c:yVal>
          <c:smooth val="0"/>
        </c:ser>
        <c:dLbls>
          <c:showLegendKey val="0"/>
          <c:showVal val="0"/>
          <c:showCatName val="0"/>
          <c:showSerName val="0"/>
          <c:showPercent val="0"/>
          <c:showBubbleSize val="0"/>
        </c:dLbls>
        <c:axId val="163762560"/>
        <c:axId val="163764480"/>
      </c:scatterChart>
      <c:valAx>
        <c:axId val="163762560"/>
        <c:scaling>
          <c:orientation val="minMax"/>
          <c:max val="4.0000000000000008E-2"/>
          <c:min val="-1.0000000000000002E-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3764480"/>
        <c:crosses val="autoZero"/>
        <c:crossBetween val="midCat"/>
      </c:valAx>
      <c:valAx>
        <c:axId val="163764480"/>
        <c:scaling>
          <c:orientation val="minMax"/>
          <c:max val="70"/>
        </c:scaling>
        <c:delete val="0"/>
        <c:axPos val="l"/>
        <c:majorGridlines>
          <c:spPr>
            <a:ln>
              <a:solidFill>
                <a:schemeClr val="bg1">
                  <a:lumMod val="85000"/>
                </a:schemeClr>
              </a:solidFill>
            </a:ln>
          </c:spPr>
        </c:majorGridlines>
        <c:title>
          <c:tx>
            <c:rich>
              <a:bodyPr rot="-5400000" vert="horz"/>
              <a:lstStyle/>
              <a:p>
                <a:pPr>
                  <a:defRPr/>
                </a:pPr>
                <a:r>
                  <a:rPr lang="en-GB"/>
                  <a:t>electron pressure (Pa)</a:t>
                </a:r>
              </a:p>
            </c:rich>
          </c:tx>
          <c:layout/>
          <c:overlay val="0"/>
        </c:title>
        <c:numFmt formatCode="#,##0" sourceLinked="0"/>
        <c:majorTickMark val="out"/>
        <c:minorTickMark val="none"/>
        <c:tickLblPos val="nextTo"/>
        <c:crossAx val="163762560"/>
        <c:crossesAt val="-1.0000000000000002E-2"/>
        <c:crossBetween val="midCat"/>
      </c:valAx>
    </c:plotArea>
    <c:legend>
      <c:legendPos val="r"/>
      <c:layout>
        <c:manualLayout>
          <c:xMode val="edge"/>
          <c:yMode val="edge"/>
          <c:x val="0.51534918183074008"/>
          <c:y val="0.19313396390706097"/>
          <c:w val="0.3344550352258599"/>
          <c:h val="0.20519614970739194"/>
        </c:manualLayout>
      </c:layout>
      <c:overlay val="0"/>
      <c:spPr>
        <a:solidFill>
          <a:schemeClr val="bg1"/>
        </a:solidFill>
        <a:ln w="12700">
          <a:solidFill>
            <a:schemeClr val="tx1"/>
          </a:solidFill>
        </a:ln>
        <a:effectLst>
          <a:outerShdw blurRad="50800" dist="38100" dir="2700000" algn="tl" rotWithShape="0">
            <a:prstClr val="black">
              <a:alpha val="40000"/>
            </a:prstClr>
          </a:outerShdw>
        </a:effectLst>
      </c:sp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Inner upper Te versus</a:t>
            </a:r>
            <a:r>
              <a:rPr lang="en-GB" baseline="0"/>
              <a:t> rho</a:t>
            </a:r>
            <a:endParaRPr lang="en-GB"/>
          </a:p>
        </c:rich>
      </c:tx>
      <c:layout/>
      <c:overlay val="0"/>
    </c:title>
    <c:autoTitleDeleted val="0"/>
    <c:plotArea>
      <c:layout>
        <c:manualLayout>
          <c:layoutTarget val="inner"/>
          <c:xMode val="edge"/>
          <c:yMode val="edge"/>
          <c:x val="0.14100629786807295"/>
          <c:y val="0.10844837038437964"/>
          <c:w val="0.81672653230438752"/>
          <c:h val="0.75619832161387501"/>
        </c:manualLayout>
      </c:layout>
      <c:scatterChart>
        <c:scatterStyle val="lineMarker"/>
        <c:varyColors val="0"/>
        <c:ser>
          <c:idx val="0"/>
          <c:order val="0"/>
          <c:tx>
            <c:v>RP</c:v>
          </c:tx>
          <c:dPt>
            <c:idx val="0"/>
            <c:marker>
              <c:symbol val="diamond"/>
              <c:size val="7"/>
            </c:marker>
            <c:bubble3D val="0"/>
          </c:dPt>
          <c:dPt>
            <c:idx val="1"/>
            <c:bubble3D val="0"/>
          </c:dPt>
          <c:dPt>
            <c:idx val="2"/>
            <c:bubble3D val="0"/>
          </c:dPt>
          <c:dPt>
            <c:idx val="3"/>
            <c:bubble3D val="0"/>
          </c:dPt>
          <c:dPt>
            <c:idx val="4"/>
            <c:bubble3D val="0"/>
          </c:dPt>
          <c:xVal>
            <c:numRef>
              <c:f>'HFS - LP'!$J$9:$J$23</c:f>
              <c:numCache>
                <c:formatCode>0.0000</c:formatCode>
                <c:ptCount val="15"/>
                <c:pt idx="0">
                  <c:v>7.5959950000000004E-3</c:v>
                </c:pt>
                <c:pt idx="1">
                  <c:v>1.3254549000000001E-2</c:v>
                </c:pt>
                <c:pt idx="2">
                  <c:v>1.8520001000000001E-2</c:v>
                </c:pt>
                <c:pt idx="3">
                  <c:v>2.3460181E-2</c:v>
                </c:pt>
                <c:pt idx="4">
                  <c:v>2.812373E-2</c:v>
                </c:pt>
                <c:pt idx="5">
                  <c:v>3.2541365999999995E-2</c:v>
                </c:pt>
                <c:pt idx="6">
                  <c:v>3.6699788999999997E-2</c:v>
                </c:pt>
                <c:pt idx="7">
                  <c:v>4.0563631999999995E-2</c:v>
                </c:pt>
                <c:pt idx="8">
                  <c:v>4.4105069999999996E-2</c:v>
                </c:pt>
                <c:pt idx="9">
                  <c:v>4.7305732999999996E-2</c:v>
                </c:pt>
                <c:pt idx="10">
                  <c:v>5.0156947E-2</c:v>
                </c:pt>
                <c:pt idx="11">
                  <c:v>5.2657387E-2</c:v>
                </c:pt>
                <c:pt idx="12">
                  <c:v>5.4814035999999997E-2</c:v>
                </c:pt>
                <c:pt idx="13">
                  <c:v>5.6636442999999995E-2</c:v>
                </c:pt>
                <c:pt idx="14">
                  <c:v>5.8130797999999997E-2</c:v>
                </c:pt>
              </c:numCache>
            </c:numRef>
          </c:xVal>
          <c:yVal>
            <c:numRef>
              <c:f>'HFS - LP'!$N$9:$N$23</c:f>
              <c:numCache>
                <c:formatCode>0.00E+00</c:formatCode>
                <c:ptCount val="15"/>
                <c:pt idx="0">
                  <c:v>3.4495176000000001</c:v>
                </c:pt>
                <c:pt idx="1">
                  <c:v>6.6229123999999997</c:v>
                </c:pt>
                <c:pt idx="2">
                  <c:v>5.2007428999999998</c:v>
                </c:pt>
                <c:pt idx="3">
                  <c:v>11.449843</c:v>
                </c:pt>
                <c:pt idx="4">
                  <c:v>6.8301702999999998</c:v>
                </c:pt>
                <c:pt idx="5">
                  <c:v>0.99138904000000005</c:v>
                </c:pt>
                <c:pt idx="6">
                  <c:v>4.7702365999999996</c:v>
                </c:pt>
                <c:pt idx="7">
                  <c:v>2.6334958999999998</c:v>
                </c:pt>
                <c:pt idx="8">
                  <c:v>3.1990080999999999</c:v>
                </c:pt>
                <c:pt idx="9">
                  <c:v>2.0186060000000001</c:v>
                </c:pt>
                <c:pt idx="10">
                  <c:v>2.2647765</c:v>
                </c:pt>
                <c:pt idx="11">
                  <c:v>1.8390340000000001</c:v>
                </c:pt>
                <c:pt idx="12">
                  <c:v>1.8361993000000001</c:v>
                </c:pt>
                <c:pt idx="13">
                  <c:v>1.8361993000000001</c:v>
                </c:pt>
                <c:pt idx="14">
                  <c:v>1.8361993000000001</c:v>
                </c:pt>
              </c:numCache>
            </c:numRef>
          </c:yVal>
          <c:smooth val="0"/>
        </c:ser>
        <c:dLbls>
          <c:showLegendKey val="0"/>
          <c:showVal val="0"/>
          <c:showCatName val="0"/>
          <c:showSerName val="0"/>
          <c:showPercent val="0"/>
          <c:showBubbleSize val="0"/>
        </c:dLbls>
        <c:axId val="163800192"/>
        <c:axId val="163802112"/>
      </c:scatterChart>
      <c:valAx>
        <c:axId val="163800192"/>
        <c:scaling>
          <c:orientation val="minMax"/>
          <c:min val="-2.0000000000000004E-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3802112"/>
        <c:crosses val="autoZero"/>
        <c:crossBetween val="midCat"/>
      </c:valAx>
      <c:valAx>
        <c:axId val="163802112"/>
        <c:scaling>
          <c:orientation val="minMax"/>
        </c:scaling>
        <c:delete val="0"/>
        <c:axPos val="l"/>
        <c:majorGridlines>
          <c:spPr>
            <a:ln>
              <a:solidFill>
                <a:schemeClr val="bg1">
                  <a:lumMod val="85000"/>
                </a:schemeClr>
              </a:solidFill>
            </a:ln>
          </c:spPr>
        </c:majorGridlines>
        <c:title>
          <c:tx>
            <c:rich>
              <a:bodyPr rot="-5400000" vert="horz"/>
              <a:lstStyle/>
              <a:p>
                <a:pPr>
                  <a:defRPr/>
                </a:pPr>
                <a:r>
                  <a:rPr lang="en-GB"/>
                  <a:t>Te (eV)</a:t>
                </a:r>
              </a:p>
            </c:rich>
          </c:tx>
          <c:layout/>
          <c:overlay val="0"/>
        </c:title>
        <c:numFmt formatCode="#,##0" sourceLinked="0"/>
        <c:majorTickMark val="out"/>
        <c:minorTickMark val="none"/>
        <c:tickLblPos val="nextTo"/>
        <c:crossAx val="163800192"/>
        <c:crossesAt val="-0.15000000000000002"/>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Inner upper jsat versus</a:t>
            </a:r>
            <a:r>
              <a:rPr lang="en-GB" baseline="0"/>
              <a:t> rho</a:t>
            </a:r>
            <a:endParaRPr lang="en-GB"/>
          </a:p>
        </c:rich>
      </c:tx>
      <c:layout>
        <c:manualLayout>
          <c:xMode val="edge"/>
          <c:yMode val="edge"/>
          <c:x val="0.25942430492659202"/>
          <c:y val="1.6985135732633098E-2"/>
        </c:manualLayout>
      </c:layout>
      <c:overlay val="0"/>
    </c:title>
    <c:autoTitleDeleted val="0"/>
    <c:plotArea>
      <c:layout>
        <c:manualLayout>
          <c:layoutTarget val="inner"/>
          <c:xMode val="edge"/>
          <c:yMode val="edge"/>
          <c:x val="0.19528252193927778"/>
          <c:y val="0.10844837038437964"/>
          <c:w val="0.75589161116284309"/>
          <c:h val="0.75619832161387501"/>
        </c:manualLayout>
      </c:layout>
      <c:scatterChart>
        <c:scatterStyle val="lineMarker"/>
        <c:varyColors val="0"/>
        <c:ser>
          <c:idx val="0"/>
          <c:order val="0"/>
          <c:tx>
            <c:v>RP</c:v>
          </c:tx>
          <c:dPt>
            <c:idx val="0"/>
            <c:bubble3D val="0"/>
          </c:dPt>
          <c:xVal>
            <c:numRef>
              <c:f>'HFS - LP'!$J$9:$J$23</c:f>
              <c:numCache>
                <c:formatCode>0.0000</c:formatCode>
                <c:ptCount val="15"/>
                <c:pt idx="0">
                  <c:v>7.5959950000000004E-3</c:v>
                </c:pt>
                <c:pt idx="1">
                  <c:v>1.3254549000000001E-2</c:v>
                </c:pt>
                <c:pt idx="2">
                  <c:v>1.8520001000000001E-2</c:v>
                </c:pt>
                <c:pt idx="3">
                  <c:v>2.3460181E-2</c:v>
                </c:pt>
                <c:pt idx="4">
                  <c:v>2.812373E-2</c:v>
                </c:pt>
                <c:pt idx="5">
                  <c:v>3.2541365999999995E-2</c:v>
                </c:pt>
                <c:pt idx="6">
                  <c:v>3.6699788999999997E-2</c:v>
                </c:pt>
                <c:pt idx="7">
                  <c:v>4.0563631999999995E-2</c:v>
                </c:pt>
                <c:pt idx="8">
                  <c:v>4.4105069999999996E-2</c:v>
                </c:pt>
                <c:pt idx="9">
                  <c:v>4.7305732999999996E-2</c:v>
                </c:pt>
                <c:pt idx="10">
                  <c:v>5.0156947E-2</c:v>
                </c:pt>
                <c:pt idx="11">
                  <c:v>5.2657387E-2</c:v>
                </c:pt>
                <c:pt idx="12">
                  <c:v>5.4814035999999997E-2</c:v>
                </c:pt>
                <c:pt idx="13">
                  <c:v>5.6636442999999995E-2</c:v>
                </c:pt>
                <c:pt idx="14">
                  <c:v>5.8130797999999997E-2</c:v>
                </c:pt>
              </c:numCache>
            </c:numRef>
          </c:xVal>
          <c:yVal>
            <c:numRef>
              <c:f>'HFS - LP'!$M$9:$M$23</c:f>
              <c:numCache>
                <c:formatCode>0.00E+00</c:formatCode>
                <c:ptCount val="15"/>
                <c:pt idx="0">
                  <c:v>28.072973000000001</c:v>
                </c:pt>
                <c:pt idx="1">
                  <c:v>321.45600999999999</c:v>
                </c:pt>
                <c:pt idx="2">
                  <c:v>948.65135999999995</c:v>
                </c:pt>
                <c:pt idx="3">
                  <c:v>2024.9</c:v>
                </c:pt>
                <c:pt idx="4">
                  <c:v>954.99134000000004</c:v>
                </c:pt>
                <c:pt idx="5">
                  <c:v>289.96935000000002</c:v>
                </c:pt>
                <c:pt idx="6">
                  <c:v>84.904323000000005</c:v>
                </c:pt>
                <c:pt idx="7">
                  <c:v>44.855832999999997</c:v>
                </c:pt>
                <c:pt idx="8">
                  <c:v>26.473699</c:v>
                </c:pt>
                <c:pt idx="9">
                  <c:v>25.5</c:v>
                </c:pt>
                <c:pt idx="10">
                  <c:v>24.843962999999999</c:v>
                </c:pt>
                <c:pt idx="11">
                  <c:v>24.512684</c:v>
                </c:pt>
                <c:pt idx="12">
                  <c:v>31.595184</c:v>
                </c:pt>
                <c:pt idx="13">
                  <c:v>28.844052000000001</c:v>
                </c:pt>
                <c:pt idx="14">
                  <c:v>24.988658999999998</c:v>
                </c:pt>
              </c:numCache>
            </c:numRef>
          </c:yVal>
          <c:smooth val="0"/>
        </c:ser>
        <c:dLbls>
          <c:showLegendKey val="0"/>
          <c:showVal val="0"/>
          <c:showCatName val="0"/>
          <c:showSerName val="0"/>
          <c:showPercent val="0"/>
          <c:showBubbleSize val="0"/>
        </c:dLbls>
        <c:axId val="163818496"/>
        <c:axId val="163837056"/>
      </c:scatterChart>
      <c:valAx>
        <c:axId val="163818496"/>
        <c:scaling>
          <c:orientation val="minMax"/>
          <c:min val="-2.0000000000000004E-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3837056"/>
        <c:crosses val="autoZero"/>
        <c:crossBetween val="midCat"/>
      </c:valAx>
      <c:valAx>
        <c:axId val="163837056"/>
        <c:scaling>
          <c:orientation val="minMax"/>
        </c:scaling>
        <c:delete val="0"/>
        <c:axPos val="l"/>
        <c:majorGridlines>
          <c:spPr>
            <a:ln>
              <a:solidFill>
                <a:schemeClr val="bg1">
                  <a:lumMod val="85000"/>
                </a:schemeClr>
              </a:solidFill>
            </a:ln>
          </c:spPr>
        </c:majorGridlines>
        <c:title>
          <c:tx>
            <c:rich>
              <a:bodyPr rot="-5400000" vert="horz"/>
              <a:lstStyle/>
              <a:p>
                <a:pPr>
                  <a:defRPr/>
                </a:pPr>
                <a:r>
                  <a:rPr lang="en-GB"/>
                  <a:t>jsat (A m-2)</a:t>
                </a:r>
              </a:p>
            </c:rich>
          </c:tx>
          <c:layout/>
          <c:overlay val="0"/>
        </c:title>
        <c:numFmt formatCode="0.0E+00" sourceLinked="0"/>
        <c:majorTickMark val="out"/>
        <c:minorTickMark val="none"/>
        <c:tickLblPos val="nextTo"/>
        <c:crossAx val="163818496"/>
        <c:crossesAt val="-2.0000000000000004E-2"/>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Electron pressure versus</a:t>
            </a:r>
            <a:r>
              <a:rPr lang="en-GB" baseline="0"/>
              <a:t> rho in the secondary PFZ</a:t>
            </a:r>
            <a:endParaRPr lang="en-GB"/>
          </a:p>
        </c:rich>
      </c:tx>
      <c:layout/>
      <c:overlay val="0"/>
    </c:title>
    <c:autoTitleDeleted val="0"/>
    <c:plotArea>
      <c:layout>
        <c:manualLayout>
          <c:layoutTarget val="inner"/>
          <c:xMode val="edge"/>
          <c:yMode val="edge"/>
          <c:x val="0.11484032199324366"/>
          <c:y val="0.10844837038437964"/>
          <c:w val="0.8377354983737082"/>
          <c:h val="0.75619832161387501"/>
        </c:manualLayout>
      </c:layout>
      <c:scatterChart>
        <c:scatterStyle val="lineMarker"/>
        <c:varyColors val="0"/>
        <c:ser>
          <c:idx val="1"/>
          <c:order val="0"/>
          <c:tx>
            <c:v>Upper Inner LP</c:v>
          </c:tx>
          <c:xVal>
            <c:numRef>
              <c:f>'HFS - LP'!$J$9:$J$23</c:f>
              <c:numCache>
                <c:formatCode>0.0000</c:formatCode>
                <c:ptCount val="15"/>
                <c:pt idx="0">
                  <c:v>7.5959950000000004E-3</c:v>
                </c:pt>
                <c:pt idx="1">
                  <c:v>1.3254549000000001E-2</c:v>
                </c:pt>
                <c:pt idx="2">
                  <c:v>1.8520001000000001E-2</c:v>
                </c:pt>
                <c:pt idx="3">
                  <c:v>2.3460181E-2</c:v>
                </c:pt>
                <c:pt idx="4">
                  <c:v>2.812373E-2</c:v>
                </c:pt>
                <c:pt idx="5">
                  <c:v>3.2541365999999995E-2</c:v>
                </c:pt>
                <c:pt idx="6">
                  <c:v>3.6699788999999997E-2</c:v>
                </c:pt>
                <c:pt idx="7">
                  <c:v>4.0563631999999995E-2</c:v>
                </c:pt>
                <c:pt idx="8">
                  <c:v>4.4105069999999996E-2</c:v>
                </c:pt>
                <c:pt idx="9">
                  <c:v>4.7305732999999996E-2</c:v>
                </c:pt>
                <c:pt idx="10">
                  <c:v>5.0156947E-2</c:v>
                </c:pt>
                <c:pt idx="11">
                  <c:v>5.2657387E-2</c:v>
                </c:pt>
                <c:pt idx="12">
                  <c:v>5.4814035999999997E-2</c:v>
                </c:pt>
                <c:pt idx="13">
                  <c:v>5.6636442999999995E-2</c:v>
                </c:pt>
                <c:pt idx="14">
                  <c:v>5.8130797999999997E-2</c:v>
                </c:pt>
              </c:numCache>
            </c:numRef>
          </c:xVal>
          <c:yVal>
            <c:numRef>
              <c:f>'HFS - LP'!$K$9:$K$23</c:f>
              <c:numCache>
                <c:formatCode>0.00E+00</c:formatCode>
                <c:ptCount val="15"/>
                <c:pt idx="0">
                  <c:v>1.0653586353745548E-2</c:v>
                </c:pt>
                <c:pt idx="1">
                  <c:v>0.16903408812957155</c:v>
                </c:pt>
                <c:pt idx="2">
                  <c:v>0.4420461027340632</c:v>
                </c:pt>
                <c:pt idx="3">
                  <c:v>1.4000114453508106</c:v>
                </c:pt>
                <c:pt idx="4">
                  <c:v>0.5099686035859371</c:v>
                </c:pt>
                <c:pt idx="5">
                  <c:v>5.8993259382927904E-2</c:v>
                </c:pt>
                <c:pt idx="6">
                  <c:v>3.7890296473336464E-2</c:v>
                </c:pt>
                <c:pt idx="7">
                  <c:v>1.48735106713606E-2</c:v>
                </c:pt>
                <c:pt idx="8">
                  <c:v>9.6749902604290321E-3</c:v>
                </c:pt>
                <c:pt idx="9">
                  <c:v>7.4027690444268901E-3</c:v>
                </c:pt>
                <c:pt idx="10">
                  <c:v>7.6394446507569175E-3</c:v>
                </c:pt>
                <c:pt idx="11">
                  <c:v>6.7922550572731928E-3</c:v>
                </c:pt>
                <c:pt idx="12">
                  <c:v>8.7480053013791539E-3</c:v>
                </c:pt>
                <c:pt idx="13">
                  <c:v>7.9862779026466831E-3</c:v>
                </c:pt>
                <c:pt idx="14">
                  <c:v>6.9188051383513348E-3</c:v>
                </c:pt>
              </c:numCache>
            </c:numRef>
          </c:yVal>
          <c:smooth val="0"/>
        </c:ser>
        <c:ser>
          <c:idx val="2"/>
          <c:order val="1"/>
          <c:tx>
            <c:v>Upper Outer LP</c:v>
          </c:tx>
          <c:xVal>
            <c:numRef>
              <c:f>'LFS - LP'!$J$9:$J$30</c:f>
              <c:numCache>
                <c:formatCode>0.0000</c:formatCode>
                <c:ptCount val="22"/>
                <c:pt idx="0">
                  <c:v>-4.8476508000000005E-3</c:v>
                </c:pt>
                <c:pt idx="1">
                  <c:v>-9.0159829999999965E-4</c:v>
                </c:pt>
                <c:pt idx="2">
                  <c:v>2.9047416E-3</c:v>
                </c:pt>
                <c:pt idx="3">
                  <c:v>6.5903127999999995E-3</c:v>
                </c:pt>
                <c:pt idx="4">
                  <c:v>1.0171281800000001E-2</c:v>
                </c:pt>
                <c:pt idx="5">
                  <c:v>1.2101344599999999E-2</c:v>
                </c:pt>
                <c:pt idx="6">
                  <c:v>1.6564506E-2</c:v>
                </c:pt>
                <c:pt idx="7">
                  <c:v>2.0719346E-2</c:v>
                </c:pt>
                <c:pt idx="8">
                  <c:v>2.3612549E-2</c:v>
                </c:pt>
                <c:pt idx="9">
                  <c:v>2.6716887000000002E-2</c:v>
                </c:pt>
                <c:pt idx="10">
                  <c:v>2.9693474000000001E-2</c:v>
                </c:pt>
                <c:pt idx="11">
                  <c:v>3.2532508000000002E-2</c:v>
                </c:pt>
                <c:pt idx="12">
                  <c:v>3.5226827000000002E-2</c:v>
                </c:pt>
                <c:pt idx="13">
                  <c:v>3.6518254E-2</c:v>
                </c:pt>
                <c:pt idx="14">
                  <c:v>3.9702231000000004E-2</c:v>
                </c:pt>
                <c:pt idx="15">
                  <c:v>4.2644435999999994E-2</c:v>
                </c:pt>
                <c:pt idx="16">
                  <c:v>4.4545356999999994E-2</c:v>
                </c:pt>
                <c:pt idx="17">
                  <c:v>4.6530590999999996E-2</c:v>
                </c:pt>
                <c:pt idx="18">
                  <c:v>4.8384714999999995E-2</c:v>
                </c:pt>
                <c:pt idx="19">
                  <c:v>4.8399999999999999E-2</c:v>
                </c:pt>
                <c:pt idx="20">
                  <c:v>4.8500000000000001E-2</c:v>
                </c:pt>
                <c:pt idx="21">
                  <c:v>0.15</c:v>
                </c:pt>
              </c:numCache>
            </c:numRef>
          </c:xVal>
          <c:yVal>
            <c:numRef>
              <c:f>'LFS - LP'!$K$9:$K$30</c:f>
              <c:numCache>
                <c:formatCode>0.00E+00</c:formatCode>
                <c:ptCount val="22"/>
                <c:pt idx="0">
                  <c:v>8.9015064254911909E-3</c:v>
                </c:pt>
                <c:pt idx="1">
                  <c:v>6.9432753257539616E-3</c:v>
                </c:pt>
                <c:pt idx="2">
                  <c:v>6.507195484577389E-3</c:v>
                </c:pt>
                <c:pt idx="3">
                  <c:v>7.7174446187974598E-3</c:v>
                </c:pt>
                <c:pt idx="4">
                  <c:v>6.2864475055955816E-3</c:v>
                </c:pt>
                <c:pt idx="5">
                  <c:v>7.3759732639155423E-3</c:v>
                </c:pt>
                <c:pt idx="6">
                  <c:v>0.30930303436912165</c:v>
                </c:pt>
                <c:pt idx="7">
                  <c:v>0.8880987308837901</c:v>
                </c:pt>
                <c:pt idx="8">
                  <c:v>4.4911503283140624</c:v>
                </c:pt>
                <c:pt idx="9">
                  <c:v>3.5500285628614554</c:v>
                </c:pt>
                <c:pt idx="10">
                  <c:v>4.2348370440607841</c:v>
                </c:pt>
                <c:pt idx="11">
                  <c:v>3.7622586132995246</c:v>
                </c:pt>
                <c:pt idx="12">
                  <c:v>2.1518496759774757</c:v>
                </c:pt>
                <c:pt idx="13">
                  <c:v>2.2501534611299454</c:v>
                </c:pt>
                <c:pt idx="14">
                  <c:v>2.9371162462659313</c:v>
                </c:pt>
                <c:pt idx="15">
                  <c:v>2.7802203008535926</c:v>
                </c:pt>
                <c:pt idx="16">
                  <c:v>2.2498315297854656</c:v>
                </c:pt>
                <c:pt idx="17">
                  <c:v>2.0589526845435433</c:v>
                </c:pt>
                <c:pt idx="18">
                  <c:v>1.676481475576773</c:v>
                </c:pt>
                <c:pt idx="19">
                  <c:v>1.676481475576773</c:v>
                </c:pt>
                <c:pt idx="20">
                  <c:v>0</c:v>
                </c:pt>
                <c:pt idx="21">
                  <c:v>0</c:v>
                </c:pt>
              </c:numCache>
            </c:numRef>
          </c:yVal>
          <c:smooth val="0"/>
        </c:ser>
        <c:dLbls>
          <c:showLegendKey val="0"/>
          <c:showVal val="0"/>
          <c:showCatName val="0"/>
          <c:showSerName val="0"/>
          <c:showPercent val="0"/>
          <c:showBubbleSize val="0"/>
        </c:dLbls>
        <c:axId val="163936896"/>
        <c:axId val="163939072"/>
      </c:scatterChart>
      <c:valAx>
        <c:axId val="163936896"/>
        <c:scaling>
          <c:orientation val="minMax"/>
          <c:max val="2.3400000000000004E-2"/>
          <c:min val="-1.0000000000000002E-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3939072"/>
        <c:crosses val="autoZero"/>
        <c:crossBetween val="midCat"/>
      </c:valAx>
      <c:valAx>
        <c:axId val="163939072"/>
        <c:scaling>
          <c:orientation val="minMax"/>
          <c:max val="3"/>
        </c:scaling>
        <c:delete val="0"/>
        <c:axPos val="l"/>
        <c:majorGridlines>
          <c:spPr>
            <a:ln>
              <a:solidFill>
                <a:schemeClr val="bg1">
                  <a:lumMod val="85000"/>
                </a:schemeClr>
              </a:solidFill>
            </a:ln>
          </c:spPr>
        </c:majorGridlines>
        <c:title>
          <c:tx>
            <c:rich>
              <a:bodyPr rot="-5400000" vert="horz"/>
              <a:lstStyle/>
              <a:p>
                <a:pPr>
                  <a:defRPr/>
                </a:pPr>
                <a:r>
                  <a:rPr lang="en-GB"/>
                  <a:t>electron pressure (Pa)</a:t>
                </a:r>
              </a:p>
            </c:rich>
          </c:tx>
          <c:layout/>
          <c:overlay val="0"/>
        </c:title>
        <c:numFmt formatCode="#,##0" sourceLinked="0"/>
        <c:majorTickMark val="out"/>
        <c:minorTickMark val="none"/>
        <c:tickLblPos val="nextTo"/>
        <c:crossAx val="163936896"/>
        <c:crossesAt val="-1.0000000000000002E-2"/>
        <c:crossBetween val="midCat"/>
      </c:valAx>
    </c:plotArea>
    <c:legend>
      <c:legendPos val="r"/>
      <c:layout>
        <c:manualLayout>
          <c:xMode val="edge"/>
          <c:yMode val="edge"/>
          <c:x val="0.51534918183074008"/>
          <c:y val="0.19313396390706097"/>
          <c:w val="0.3344550352258599"/>
          <c:h val="0.20519614970739194"/>
        </c:manualLayout>
      </c:layout>
      <c:overlay val="0"/>
      <c:spPr>
        <a:solidFill>
          <a:schemeClr val="bg1"/>
        </a:solidFill>
        <a:ln w="12700">
          <a:solidFill>
            <a:schemeClr val="tx1"/>
          </a:solidFill>
        </a:ln>
        <a:effectLst>
          <a:outerShdw blurRad="50800" dist="38100" dir="2700000" algn="tl" rotWithShape="0">
            <a:prstClr val="black">
              <a:alpha val="40000"/>
            </a:prstClr>
          </a:outerShdw>
        </a:effectLst>
      </c:sp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Electron pressure versus</a:t>
            </a:r>
            <a:r>
              <a:rPr lang="en-GB" baseline="0"/>
              <a:t> rho</a:t>
            </a:r>
            <a:endParaRPr lang="en-GB"/>
          </a:p>
        </c:rich>
      </c:tx>
      <c:layout/>
      <c:overlay val="0"/>
    </c:title>
    <c:autoTitleDeleted val="0"/>
    <c:plotArea>
      <c:layout>
        <c:manualLayout>
          <c:layoutTarget val="inner"/>
          <c:xMode val="edge"/>
          <c:yMode val="edge"/>
          <c:x val="0.10510275397323948"/>
          <c:y val="0.10844837038437964"/>
          <c:w val="0.85368455837640134"/>
          <c:h val="0.75619832161387501"/>
        </c:manualLayout>
      </c:layout>
      <c:scatterChart>
        <c:scatterStyle val="lineMarker"/>
        <c:varyColors val="0"/>
        <c:ser>
          <c:idx val="0"/>
          <c:order val="0"/>
          <c:tx>
            <c:v>RP</c:v>
          </c:tx>
          <c:xVal>
            <c:numRef>
              <c:f>RP!$B$13:$B$37</c:f>
              <c:numCache>
                <c:formatCode>0.0000</c:formatCode>
                <c:ptCount val="25"/>
                <c:pt idx="0">
                  <c:v>-0.217</c:v>
                </c:pt>
                <c:pt idx="1">
                  <c:v>-6.7000000000000004E-2</c:v>
                </c:pt>
                <c:pt idx="2">
                  <c:v>-2.7000000000000003E-2</c:v>
                </c:pt>
                <c:pt idx="3">
                  <c:v>2.9999999999999992E-3</c:v>
                </c:pt>
                <c:pt idx="4">
                  <c:v>8.0000000000000002E-3</c:v>
                </c:pt>
                <c:pt idx="5">
                  <c:v>1.2999999999999999E-2</c:v>
                </c:pt>
                <c:pt idx="6">
                  <c:v>1.7999999999999999E-2</c:v>
                </c:pt>
                <c:pt idx="7">
                  <c:v>2.3E-2</c:v>
                </c:pt>
                <c:pt idx="8">
                  <c:v>2.7999999999999997E-2</c:v>
                </c:pt>
                <c:pt idx="9">
                  <c:v>3.3000000000000002E-2</c:v>
                </c:pt>
                <c:pt idx="10">
                  <c:v>3.7999999999999999E-2</c:v>
                </c:pt>
                <c:pt idx="11">
                  <c:v>4.2999999999999997E-2</c:v>
                </c:pt>
                <c:pt idx="12">
                  <c:v>4.8000000000000001E-2</c:v>
                </c:pt>
                <c:pt idx="13">
                  <c:v>5.2999999999999999E-2</c:v>
                </c:pt>
                <c:pt idx="14">
                  <c:v>5.7999999999999996E-2</c:v>
                </c:pt>
                <c:pt idx="15">
                  <c:v>6.3E-2</c:v>
                </c:pt>
                <c:pt idx="16">
                  <c:v>6.8000000000000005E-2</c:v>
                </c:pt>
                <c:pt idx="17">
                  <c:v>7.2999999999999995E-2</c:v>
                </c:pt>
                <c:pt idx="18">
                  <c:v>7.8E-2</c:v>
                </c:pt>
                <c:pt idx="19">
                  <c:v>8.3000000000000004E-2</c:v>
                </c:pt>
                <c:pt idx="20">
                  <c:v>8.7999999999999995E-2</c:v>
                </c:pt>
                <c:pt idx="21">
                  <c:v>9.2999999999999999E-2</c:v>
                </c:pt>
                <c:pt idx="22">
                  <c:v>9.8000000000000004E-2</c:v>
                </c:pt>
                <c:pt idx="23">
                  <c:v>0.10299999999999999</c:v>
                </c:pt>
                <c:pt idx="24">
                  <c:v>0.108</c:v>
                </c:pt>
              </c:numCache>
            </c:numRef>
          </c:xVal>
          <c:yVal>
            <c:numRef>
              <c:f>RP!$C$13:$C$37</c:f>
              <c:numCache>
                <c:formatCode>0.00E+00</c:formatCode>
                <c:ptCount val="25"/>
                <c:pt idx="0">
                  <c:v>1404.4799999999998</c:v>
                </c:pt>
                <c:pt idx="1">
                  <c:v>396</c:v>
                </c:pt>
                <c:pt idx="2">
                  <c:v>179.2</c:v>
                </c:pt>
                <c:pt idx="3">
                  <c:v>51.199999999999996</c:v>
                </c:pt>
                <c:pt idx="4">
                  <c:v>27.639039999999998</c:v>
                </c:pt>
                <c:pt idx="5">
                  <c:v>16.749119999999998</c:v>
                </c:pt>
                <c:pt idx="6">
                  <c:v>10.069919999999998</c:v>
                </c:pt>
                <c:pt idx="7">
                  <c:v>6.4871999999999996</c:v>
                </c:pt>
                <c:pt idx="8">
                  <c:v>3.32416</c:v>
                </c:pt>
                <c:pt idx="9">
                  <c:v>2.3009760000000004</c:v>
                </c:pt>
                <c:pt idx="10">
                  <c:v>1.3247519999999999</c:v>
                </c:pt>
                <c:pt idx="11">
                  <c:v>1.0010399999999999</c:v>
                </c:pt>
                <c:pt idx="12">
                  <c:v>0.67732800000000004</c:v>
                </c:pt>
                <c:pt idx="13">
                  <c:v>0.30975999999999998</c:v>
                </c:pt>
                <c:pt idx="14">
                  <c:v>0.13600943999999998</c:v>
                </c:pt>
                <c:pt idx="15">
                  <c:v>6.970208E-2</c:v>
                </c:pt>
                <c:pt idx="16">
                  <c:v>7.6482559999999991E-2</c:v>
                </c:pt>
                <c:pt idx="17">
                  <c:v>4.109952E-2</c:v>
                </c:pt>
                <c:pt idx="18">
                  <c:v>2.1905919999999999E-2</c:v>
                </c:pt>
                <c:pt idx="19">
                  <c:v>3.4558079999999998E-2</c:v>
                </c:pt>
                <c:pt idx="20">
                  <c:v>3.7251840000000001E-2</c:v>
                </c:pt>
                <c:pt idx="21">
                  <c:v>1.8675839999999999E-2</c:v>
                </c:pt>
                <c:pt idx="22">
                  <c:v>2.6706239999999999E-2</c:v>
                </c:pt>
                <c:pt idx="23">
                  <c:v>3.3436799999999996E-2</c:v>
                </c:pt>
                <c:pt idx="24">
                  <c:v>1.6572480000000001E-2</c:v>
                </c:pt>
              </c:numCache>
            </c:numRef>
          </c:yVal>
          <c:smooth val="0"/>
        </c:ser>
        <c:ser>
          <c:idx val="1"/>
          <c:order val="1"/>
          <c:tx>
            <c:v>Lower Outer LP</c:v>
          </c:tx>
          <c:xVal>
            <c:numRef>
              <c:f>'LFS - LP'!$B$8:$B$30</c:f>
              <c:numCache>
                <c:formatCode>0.0000</c:formatCode>
                <c:ptCount val="23"/>
                <c:pt idx="0">
                  <c:v>-3.8864834000000001E-2</c:v>
                </c:pt>
                <c:pt idx="1">
                  <c:v>-3.4654125000000001E-2</c:v>
                </c:pt>
                <c:pt idx="2">
                  <c:v>-3.0527805000000002E-2</c:v>
                </c:pt>
                <c:pt idx="3">
                  <c:v>-2.6507729000000001E-2</c:v>
                </c:pt>
                <c:pt idx="4">
                  <c:v>-2.2614776E-2</c:v>
                </c:pt>
                <c:pt idx="5">
                  <c:v>-2.0534476999999999E-2</c:v>
                </c:pt>
                <c:pt idx="6">
                  <c:v>-1.5805980000000001E-2</c:v>
                </c:pt>
                <c:pt idx="7">
                  <c:v>-1.15216651E-2</c:v>
                </c:pt>
                <c:pt idx="8">
                  <c:v>-8.5875641000000003E-3</c:v>
                </c:pt>
                <c:pt idx="9">
                  <c:v>-5.4631192099999998E-3</c:v>
                </c:pt>
                <c:pt idx="10">
                  <c:v>-2.4717770000000001E-3</c:v>
                </c:pt>
                <c:pt idx="11">
                  <c:v>3.940113999999998E-4</c:v>
                </c:pt>
                <c:pt idx="12">
                  <c:v>3.1400285000000002E-3</c:v>
                </c:pt>
                <c:pt idx="13">
                  <c:v>4.4695344999999996E-3</c:v>
                </c:pt>
                <c:pt idx="14">
                  <c:v>7.7913239999999996E-3</c:v>
                </c:pt>
                <c:pt idx="15">
                  <c:v>1.0908454999999997E-2</c:v>
                </c:pt>
                <c:pt idx="16">
                  <c:v>1.2937673E-2</c:v>
                </c:pt>
                <c:pt idx="17">
                  <c:v>1.5062052999999999E-2</c:v>
                </c:pt>
                <c:pt idx="18">
                  <c:v>1.7044082999999998E-2</c:v>
                </c:pt>
                <c:pt idx="19">
                  <c:v>1.8879612E-2</c:v>
                </c:pt>
                <c:pt idx="20">
                  <c:v>0.04</c:v>
                </c:pt>
                <c:pt idx="21">
                  <c:v>4.0099999999999997E-2</c:v>
                </c:pt>
                <c:pt idx="22">
                  <c:v>0.15</c:v>
                </c:pt>
              </c:numCache>
            </c:numRef>
          </c:xVal>
          <c:yVal>
            <c:numRef>
              <c:f>'LFS - LP'!$C$8:$C$30</c:f>
              <c:numCache>
                <c:formatCode>0.00E+00</c:formatCode>
                <c:ptCount val="23"/>
                <c:pt idx="0">
                  <c:v>1.7059546026574619E-2</c:v>
                </c:pt>
                <c:pt idx="1">
                  <c:v>2.2857161146272773E-2</c:v>
                </c:pt>
                <c:pt idx="2">
                  <c:v>2.7930152205813977E-2</c:v>
                </c:pt>
                <c:pt idx="3">
                  <c:v>1.7137280259239943E-2</c:v>
                </c:pt>
                <c:pt idx="4">
                  <c:v>6.4359461895238668E-3</c:v>
                </c:pt>
                <c:pt idx="5">
                  <c:v>3.9864805112175536E-2</c:v>
                </c:pt>
                <c:pt idx="6">
                  <c:v>0.17842560391652201</c:v>
                </c:pt>
                <c:pt idx="7">
                  <c:v>0.49809061179275343</c:v>
                </c:pt>
                <c:pt idx="8">
                  <c:v>1.0414886600652955</c:v>
                </c:pt>
                <c:pt idx="9">
                  <c:v>5.2335702075865056</c:v>
                </c:pt>
                <c:pt idx="10">
                  <c:v>7.6506829447381044</c:v>
                </c:pt>
                <c:pt idx="11">
                  <c:v>59.397154045290328</c:v>
                </c:pt>
                <c:pt idx="12">
                  <c:v>60.171958664041568</c:v>
                </c:pt>
                <c:pt idx="13">
                  <c:v>24.541838115435265</c:v>
                </c:pt>
                <c:pt idx="14">
                  <c:v>25.398603369800608</c:v>
                </c:pt>
                <c:pt idx="15">
                  <c:v>12.738170668951311</c:v>
                </c:pt>
                <c:pt idx="16">
                  <c:v>18.015693701037215</c:v>
                </c:pt>
                <c:pt idx="17">
                  <c:v>13.154218300790806</c:v>
                </c:pt>
                <c:pt idx="18">
                  <c:v>10.465884718726876</c:v>
                </c:pt>
                <c:pt idx="19">
                  <c:v>7.0095559939449803</c:v>
                </c:pt>
                <c:pt idx="20">
                  <c:v>1.5576791097655511</c:v>
                </c:pt>
                <c:pt idx="21">
                  <c:v>0</c:v>
                </c:pt>
                <c:pt idx="22">
                  <c:v>0</c:v>
                </c:pt>
              </c:numCache>
            </c:numRef>
          </c:yVal>
          <c:smooth val="0"/>
        </c:ser>
        <c:ser>
          <c:idx val="2"/>
          <c:order val="2"/>
          <c:tx>
            <c:v>Upper Outer LP</c:v>
          </c:tx>
          <c:xVal>
            <c:numRef>
              <c:f>'LFS - LP'!$J$9:$J$30</c:f>
              <c:numCache>
                <c:formatCode>0.0000</c:formatCode>
                <c:ptCount val="22"/>
                <c:pt idx="0">
                  <c:v>-4.8476508000000005E-3</c:v>
                </c:pt>
                <c:pt idx="1">
                  <c:v>-9.0159829999999965E-4</c:v>
                </c:pt>
                <c:pt idx="2">
                  <c:v>2.9047416E-3</c:v>
                </c:pt>
                <c:pt idx="3">
                  <c:v>6.5903127999999995E-3</c:v>
                </c:pt>
                <c:pt idx="4">
                  <c:v>1.0171281800000001E-2</c:v>
                </c:pt>
                <c:pt idx="5">
                  <c:v>1.2101344599999999E-2</c:v>
                </c:pt>
                <c:pt idx="6">
                  <c:v>1.6564506E-2</c:v>
                </c:pt>
                <c:pt idx="7">
                  <c:v>2.0719346E-2</c:v>
                </c:pt>
                <c:pt idx="8">
                  <c:v>2.3612549E-2</c:v>
                </c:pt>
                <c:pt idx="9">
                  <c:v>2.6716887000000002E-2</c:v>
                </c:pt>
                <c:pt idx="10">
                  <c:v>2.9693474000000001E-2</c:v>
                </c:pt>
                <c:pt idx="11">
                  <c:v>3.2532508000000002E-2</c:v>
                </c:pt>
                <c:pt idx="12">
                  <c:v>3.5226827000000002E-2</c:v>
                </c:pt>
                <c:pt idx="13">
                  <c:v>3.6518254E-2</c:v>
                </c:pt>
                <c:pt idx="14">
                  <c:v>3.9702231000000004E-2</c:v>
                </c:pt>
                <c:pt idx="15">
                  <c:v>4.2644435999999994E-2</c:v>
                </c:pt>
                <c:pt idx="16">
                  <c:v>4.4545356999999994E-2</c:v>
                </c:pt>
                <c:pt idx="17">
                  <c:v>4.6530590999999996E-2</c:v>
                </c:pt>
                <c:pt idx="18">
                  <c:v>4.8384714999999995E-2</c:v>
                </c:pt>
                <c:pt idx="19">
                  <c:v>4.8399999999999999E-2</c:v>
                </c:pt>
                <c:pt idx="20">
                  <c:v>4.8500000000000001E-2</c:v>
                </c:pt>
                <c:pt idx="21">
                  <c:v>0.15</c:v>
                </c:pt>
              </c:numCache>
            </c:numRef>
          </c:xVal>
          <c:yVal>
            <c:numRef>
              <c:f>'LFS - LP'!$K$9:$K$30</c:f>
              <c:numCache>
                <c:formatCode>0.00E+00</c:formatCode>
                <c:ptCount val="22"/>
                <c:pt idx="0">
                  <c:v>8.9015064254911909E-3</c:v>
                </c:pt>
                <c:pt idx="1">
                  <c:v>6.9432753257539616E-3</c:v>
                </c:pt>
                <c:pt idx="2">
                  <c:v>6.507195484577389E-3</c:v>
                </c:pt>
                <c:pt idx="3">
                  <c:v>7.7174446187974598E-3</c:v>
                </c:pt>
                <c:pt idx="4">
                  <c:v>6.2864475055955816E-3</c:v>
                </c:pt>
                <c:pt idx="5">
                  <c:v>7.3759732639155423E-3</c:v>
                </c:pt>
                <c:pt idx="6">
                  <c:v>0.30930303436912165</c:v>
                </c:pt>
                <c:pt idx="7">
                  <c:v>0.8880987308837901</c:v>
                </c:pt>
                <c:pt idx="8">
                  <c:v>4.4911503283140624</c:v>
                </c:pt>
                <c:pt idx="9">
                  <c:v>3.5500285628614554</c:v>
                </c:pt>
                <c:pt idx="10">
                  <c:v>4.2348370440607841</c:v>
                </c:pt>
                <c:pt idx="11">
                  <c:v>3.7622586132995246</c:v>
                </c:pt>
                <c:pt idx="12">
                  <c:v>2.1518496759774757</c:v>
                </c:pt>
                <c:pt idx="13">
                  <c:v>2.2501534611299454</c:v>
                </c:pt>
                <c:pt idx="14">
                  <c:v>2.9371162462659313</c:v>
                </c:pt>
                <c:pt idx="15">
                  <c:v>2.7802203008535926</c:v>
                </c:pt>
                <c:pt idx="16">
                  <c:v>2.2498315297854656</c:v>
                </c:pt>
                <c:pt idx="17">
                  <c:v>2.0589526845435433</c:v>
                </c:pt>
                <c:pt idx="18">
                  <c:v>1.676481475576773</c:v>
                </c:pt>
                <c:pt idx="19">
                  <c:v>1.676481475576773</c:v>
                </c:pt>
                <c:pt idx="20">
                  <c:v>0</c:v>
                </c:pt>
                <c:pt idx="21">
                  <c:v>0</c:v>
                </c:pt>
              </c:numCache>
            </c:numRef>
          </c:yVal>
          <c:smooth val="0"/>
        </c:ser>
        <c:dLbls>
          <c:showLegendKey val="0"/>
          <c:showVal val="0"/>
          <c:showCatName val="0"/>
          <c:showSerName val="0"/>
          <c:showPercent val="0"/>
          <c:showBubbleSize val="0"/>
        </c:dLbls>
        <c:axId val="164012416"/>
        <c:axId val="164014336"/>
      </c:scatterChart>
      <c:valAx>
        <c:axId val="164012416"/>
        <c:scaling>
          <c:orientation val="minMax"/>
          <c:max val="3.0000000000000006E-2"/>
          <c:min val="-2.0000000000000004E-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4014336"/>
        <c:crosses val="autoZero"/>
        <c:crossBetween val="midCat"/>
      </c:valAx>
      <c:valAx>
        <c:axId val="164014336"/>
        <c:scaling>
          <c:orientation val="minMax"/>
          <c:max val="75"/>
        </c:scaling>
        <c:delete val="0"/>
        <c:axPos val="l"/>
        <c:majorGridlines>
          <c:spPr>
            <a:ln>
              <a:solidFill>
                <a:schemeClr val="bg1">
                  <a:lumMod val="85000"/>
                </a:schemeClr>
              </a:solidFill>
            </a:ln>
          </c:spPr>
        </c:majorGridlines>
        <c:title>
          <c:tx>
            <c:rich>
              <a:bodyPr rot="-5400000" vert="horz"/>
              <a:lstStyle/>
              <a:p>
                <a:pPr>
                  <a:defRPr/>
                </a:pPr>
                <a:r>
                  <a:rPr lang="en-GB"/>
                  <a:t>electron pressure (Pa)</a:t>
                </a:r>
              </a:p>
            </c:rich>
          </c:tx>
          <c:layout/>
          <c:overlay val="0"/>
        </c:title>
        <c:numFmt formatCode="#,##0" sourceLinked="0"/>
        <c:majorTickMark val="out"/>
        <c:minorTickMark val="none"/>
        <c:tickLblPos val="nextTo"/>
        <c:crossAx val="164012416"/>
        <c:crossesAt val="-2.0000000000000004E-2"/>
        <c:crossBetween val="midCat"/>
      </c:valAx>
    </c:plotArea>
    <c:legend>
      <c:legendPos val="r"/>
      <c:layout>
        <c:manualLayout>
          <c:xMode val="edge"/>
          <c:yMode val="edge"/>
          <c:x val="0.58552457712295958"/>
          <c:y val="0.19313396390706097"/>
          <c:w val="0.26427966706855666"/>
          <c:h val="0.20519614970739194"/>
        </c:manualLayout>
      </c:layout>
      <c:overlay val="0"/>
      <c:spPr>
        <a:solidFill>
          <a:schemeClr val="bg1"/>
        </a:solidFill>
        <a:ln w="12700">
          <a:solidFill>
            <a:schemeClr val="tx1"/>
          </a:solidFill>
        </a:ln>
        <a:effectLst>
          <a:outerShdw blurRad="50800" dist="38100" dir="2700000" algn="tl" rotWithShape="0">
            <a:prstClr val="black">
              <a:alpha val="40000"/>
            </a:prstClr>
          </a:outerShdw>
        </a:effectLst>
      </c:spPr>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Electron density versus</a:t>
            </a:r>
            <a:r>
              <a:rPr lang="en-GB" baseline="0"/>
              <a:t> rho</a:t>
            </a:r>
            <a:endParaRPr lang="en-GB"/>
          </a:p>
        </c:rich>
      </c:tx>
      <c:layout/>
      <c:overlay val="0"/>
    </c:title>
    <c:autoTitleDeleted val="0"/>
    <c:plotArea>
      <c:layout>
        <c:manualLayout>
          <c:layoutTarget val="inner"/>
          <c:xMode val="edge"/>
          <c:yMode val="edge"/>
          <c:x val="0.169000404277733"/>
          <c:y val="0.10844837038437964"/>
          <c:w val="0.78873242589472747"/>
          <c:h val="0.75619832161387501"/>
        </c:manualLayout>
      </c:layout>
      <c:scatterChart>
        <c:scatterStyle val="lineMarker"/>
        <c:varyColors val="0"/>
        <c:ser>
          <c:idx val="0"/>
          <c:order val="0"/>
          <c:tx>
            <c:v>RP</c:v>
          </c:tx>
          <c:dPt>
            <c:idx val="0"/>
            <c:marker>
              <c:spPr>
                <a:solidFill>
                  <a:schemeClr val="bg1"/>
                </a:solidFill>
              </c:spPr>
            </c:marker>
            <c:bubble3D val="0"/>
          </c:dPt>
          <c:xVal>
            <c:numRef>
              <c:f>RP!$B$9:$B$36</c:f>
              <c:numCache>
                <c:formatCode>0.0000</c:formatCode>
                <c:ptCount val="28"/>
                <c:pt idx="0">
                  <c:v>-0.41199999999999998</c:v>
                </c:pt>
                <c:pt idx="1">
                  <c:v>-0.36799999999999999</c:v>
                </c:pt>
                <c:pt idx="2">
                  <c:v>-0.317</c:v>
                </c:pt>
                <c:pt idx="3">
                  <c:v>-0.26700000000000002</c:v>
                </c:pt>
                <c:pt idx="4">
                  <c:v>-0.217</c:v>
                </c:pt>
                <c:pt idx="5">
                  <c:v>-6.7000000000000004E-2</c:v>
                </c:pt>
                <c:pt idx="6">
                  <c:v>-2.7000000000000003E-2</c:v>
                </c:pt>
                <c:pt idx="7">
                  <c:v>2.9999999999999992E-3</c:v>
                </c:pt>
                <c:pt idx="8">
                  <c:v>8.0000000000000002E-3</c:v>
                </c:pt>
                <c:pt idx="9">
                  <c:v>1.2999999999999999E-2</c:v>
                </c:pt>
                <c:pt idx="10">
                  <c:v>1.7999999999999999E-2</c:v>
                </c:pt>
                <c:pt idx="11">
                  <c:v>2.3E-2</c:v>
                </c:pt>
                <c:pt idx="12">
                  <c:v>2.7999999999999997E-2</c:v>
                </c:pt>
                <c:pt idx="13">
                  <c:v>3.3000000000000002E-2</c:v>
                </c:pt>
                <c:pt idx="14">
                  <c:v>3.7999999999999999E-2</c:v>
                </c:pt>
                <c:pt idx="15">
                  <c:v>4.2999999999999997E-2</c:v>
                </c:pt>
                <c:pt idx="16">
                  <c:v>4.8000000000000001E-2</c:v>
                </c:pt>
                <c:pt idx="17">
                  <c:v>5.2999999999999999E-2</c:v>
                </c:pt>
                <c:pt idx="18">
                  <c:v>5.7999999999999996E-2</c:v>
                </c:pt>
                <c:pt idx="19">
                  <c:v>6.3E-2</c:v>
                </c:pt>
                <c:pt idx="20">
                  <c:v>6.8000000000000005E-2</c:v>
                </c:pt>
                <c:pt idx="21">
                  <c:v>7.2999999999999995E-2</c:v>
                </c:pt>
                <c:pt idx="22">
                  <c:v>7.8E-2</c:v>
                </c:pt>
                <c:pt idx="23">
                  <c:v>8.3000000000000004E-2</c:v>
                </c:pt>
                <c:pt idx="24">
                  <c:v>8.7999999999999995E-2</c:v>
                </c:pt>
                <c:pt idx="25">
                  <c:v>9.2999999999999999E-2</c:v>
                </c:pt>
                <c:pt idx="26">
                  <c:v>9.8000000000000004E-2</c:v>
                </c:pt>
                <c:pt idx="27">
                  <c:v>0.10299999999999999</c:v>
                </c:pt>
              </c:numCache>
            </c:numRef>
          </c:xVal>
          <c:yVal>
            <c:numRef>
              <c:f>RP!$E$9:$E$37</c:f>
              <c:numCache>
                <c:formatCode>0.00E+00</c:formatCode>
                <c:ptCount val="29"/>
                <c:pt idx="0">
                  <c:v>2E+19</c:v>
                </c:pt>
                <c:pt idx="4">
                  <c:v>1.4E+19</c:v>
                </c:pt>
                <c:pt idx="5">
                  <c:v>9E+18</c:v>
                </c:pt>
                <c:pt idx="6">
                  <c:v>7E+18</c:v>
                </c:pt>
                <c:pt idx="7">
                  <c:v>4E+18</c:v>
                </c:pt>
                <c:pt idx="8">
                  <c:v>3.02E+18</c:v>
                </c:pt>
                <c:pt idx="9">
                  <c:v>2.39E+18</c:v>
                </c:pt>
                <c:pt idx="10">
                  <c:v>1.89E+18</c:v>
                </c:pt>
                <c:pt idx="11">
                  <c:v>1.59E+18</c:v>
                </c:pt>
                <c:pt idx="12">
                  <c:v>1.06E+18</c:v>
                </c:pt>
                <c:pt idx="13">
                  <c:v>8.41E+17</c:v>
                </c:pt>
                <c:pt idx="14">
                  <c:v>5.79E+17</c:v>
                </c:pt>
                <c:pt idx="15">
                  <c:v>4.85E+17</c:v>
                </c:pt>
                <c:pt idx="16">
                  <c:v>4.11E+17</c:v>
                </c:pt>
                <c:pt idx="17">
                  <c:v>1.6E+17</c:v>
                </c:pt>
                <c:pt idx="18">
                  <c:v>9.17E+16</c:v>
                </c:pt>
                <c:pt idx="19">
                  <c:v>5.18E+16</c:v>
                </c:pt>
                <c:pt idx="20">
                  <c:v>7.76E+16</c:v>
                </c:pt>
                <c:pt idx="21">
                  <c:v>5.56E+16</c:v>
                </c:pt>
                <c:pt idx="22">
                  <c:v>3.98E+16</c:v>
                </c:pt>
                <c:pt idx="23">
                  <c:v>8.78E+16</c:v>
                </c:pt>
                <c:pt idx="24">
                  <c:v>8.72E+16</c:v>
                </c:pt>
                <c:pt idx="25">
                  <c:v>4.11E+16</c:v>
                </c:pt>
                <c:pt idx="26">
                  <c:v>5.62E+16</c:v>
                </c:pt>
                <c:pt idx="27">
                  <c:v>1.29E+17</c:v>
                </c:pt>
                <c:pt idx="28">
                  <c:v>8.49E+16</c:v>
                </c:pt>
              </c:numCache>
            </c:numRef>
          </c:yVal>
          <c:smooth val="0"/>
        </c:ser>
        <c:dLbls>
          <c:showLegendKey val="0"/>
          <c:showVal val="0"/>
          <c:showCatName val="0"/>
          <c:showSerName val="0"/>
          <c:showPercent val="0"/>
          <c:showBubbleSize val="0"/>
        </c:dLbls>
        <c:axId val="94242304"/>
        <c:axId val="94244224"/>
      </c:scatterChart>
      <c:valAx>
        <c:axId val="94242304"/>
        <c:scaling>
          <c:orientation val="minMax"/>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94244224"/>
        <c:crosses val="autoZero"/>
        <c:crossBetween val="midCat"/>
      </c:valAx>
      <c:valAx>
        <c:axId val="94244224"/>
        <c:scaling>
          <c:orientation val="minMax"/>
        </c:scaling>
        <c:delete val="0"/>
        <c:axPos val="l"/>
        <c:majorGridlines>
          <c:spPr>
            <a:ln>
              <a:solidFill>
                <a:schemeClr val="bg1">
                  <a:lumMod val="85000"/>
                </a:schemeClr>
              </a:solidFill>
            </a:ln>
          </c:spPr>
        </c:majorGridlines>
        <c:title>
          <c:tx>
            <c:rich>
              <a:bodyPr rot="-5400000" vert="horz"/>
              <a:lstStyle/>
              <a:p>
                <a:pPr>
                  <a:defRPr/>
                </a:pPr>
                <a:r>
                  <a:rPr lang="en-GB"/>
                  <a:t>electron density (m-3)</a:t>
                </a:r>
              </a:p>
            </c:rich>
          </c:tx>
          <c:layout/>
          <c:overlay val="0"/>
        </c:title>
        <c:numFmt formatCode="0.0E+00" sourceLinked="0"/>
        <c:majorTickMark val="out"/>
        <c:minorTickMark val="none"/>
        <c:tickLblPos val="nextTo"/>
        <c:crossAx val="94242304"/>
        <c:crossesAt val="-0.5"/>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Electron temperature versus</a:t>
            </a:r>
            <a:r>
              <a:rPr lang="en-GB" baseline="0"/>
              <a:t> rho</a:t>
            </a:r>
            <a:endParaRPr lang="en-GB"/>
          </a:p>
        </c:rich>
      </c:tx>
      <c:overlay val="0"/>
    </c:title>
    <c:autoTitleDeleted val="0"/>
    <c:plotArea>
      <c:layout>
        <c:manualLayout>
          <c:layoutTarget val="inner"/>
          <c:xMode val="edge"/>
          <c:yMode val="edge"/>
          <c:x val="0.11826287723074677"/>
          <c:y val="0.10844837038437964"/>
          <c:w val="0.83946995294171367"/>
          <c:h val="0.75619832161387501"/>
        </c:manualLayout>
      </c:layout>
      <c:scatterChart>
        <c:scatterStyle val="lineMarker"/>
        <c:varyColors val="0"/>
        <c:ser>
          <c:idx val="0"/>
          <c:order val="0"/>
          <c:tx>
            <c:v>RP</c:v>
          </c:tx>
          <c:dPt>
            <c:idx val="0"/>
            <c:marker>
              <c:symbol val="diamond"/>
              <c:size val="7"/>
              <c:spPr>
                <a:solidFill>
                  <a:schemeClr val="bg1"/>
                </a:solidFill>
              </c:spPr>
            </c:marker>
            <c:bubble3D val="0"/>
          </c:dPt>
          <c:dPt>
            <c:idx val="1"/>
            <c:marker>
              <c:spPr>
                <a:solidFill>
                  <a:schemeClr val="bg1"/>
                </a:solidFill>
              </c:spPr>
            </c:marker>
            <c:bubble3D val="0"/>
          </c:dPt>
          <c:dPt>
            <c:idx val="2"/>
            <c:marker>
              <c:spPr>
                <a:solidFill>
                  <a:schemeClr val="bg1"/>
                </a:solidFill>
              </c:spPr>
            </c:marker>
            <c:bubble3D val="0"/>
          </c:dPt>
          <c:dPt>
            <c:idx val="3"/>
            <c:marker>
              <c:spPr>
                <a:solidFill>
                  <a:schemeClr val="bg1"/>
                </a:solidFill>
              </c:spPr>
            </c:marker>
            <c:bubble3D val="0"/>
          </c:dPt>
          <c:dPt>
            <c:idx val="4"/>
            <c:marker>
              <c:spPr>
                <a:solidFill>
                  <a:schemeClr val="bg1"/>
                </a:solidFill>
              </c:spPr>
            </c:marker>
            <c:bubble3D val="0"/>
          </c:dPt>
          <c:xVal>
            <c:numRef>
              <c:f>RP!$B$9:$B$36</c:f>
              <c:numCache>
                <c:formatCode>0.0000</c:formatCode>
                <c:ptCount val="28"/>
                <c:pt idx="0">
                  <c:v>-0.41199999999999998</c:v>
                </c:pt>
                <c:pt idx="1">
                  <c:v>-0.36799999999999999</c:v>
                </c:pt>
                <c:pt idx="2">
                  <c:v>-0.317</c:v>
                </c:pt>
                <c:pt idx="3">
                  <c:v>-0.26700000000000002</c:v>
                </c:pt>
                <c:pt idx="4">
                  <c:v>-0.217</c:v>
                </c:pt>
                <c:pt idx="5">
                  <c:v>-6.7000000000000004E-2</c:v>
                </c:pt>
                <c:pt idx="6">
                  <c:v>-2.7000000000000003E-2</c:v>
                </c:pt>
                <c:pt idx="7">
                  <c:v>2.9999999999999992E-3</c:v>
                </c:pt>
                <c:pt idx="8">
                  <c:v>8.0000000000000002E-3</c:v>
                </c:pt>
                <c:pt idx="9">
                  <c:v>1.2999999999999999E-2</c:v>
                </c:pt>
                <c:pt idx="10">
                  <c:v>1.7999999999999999E-2</c:v>
                </c:pt>
                <c:pt idx="11">
                  <c:v>2.3E-2</c:v>
                </c:pt>
                <c:pt idx="12">
                  <c:v>2.7999999999999997E-2</c:v>
                </c:pt>
                <c:pt idx="13">
                  <c:v>3.3000000000000002E-2</c:v>
                </c:pt>
                <c:pt idx="14">
                  <c:v>3.7999999999999999E-2</c:v>
                </c:pt>
                <c:pt idx="15">
                  <c:v>4.2999999999999997E-2</c:v>
                </c:pt>
                <c:pt idx="16">
                  <c:v>4.8000000000000001E-2</c:v>
                </c:pt>
                <c:pt idx="17">
                  <c:v>5.2999999999999999E-2</c:v>
                </c:pt>
                <c:pt idx="18">
                  <c:v>5.7999999999999996E-2</c:v>
                </c:pt>
                <c:pt idx="19">
                  <c:v>6.3E-2</c:v>
                </c:pt>
                <c:pt idx="20">
                  <c:v>6.8000000000000005E-2</c:v>
                </c:pt>
                <c:pt idx="21">
                  <c:v>7.2999999999999995E-2</c:v>
                </c:pt>
                <c:pt idx="22">
                  <c:v>7.8E-2</c:v>
                </c:pt>
                <c:pt idx="23">
                  <c:v>8.3000000000000004E-2</c:v>
                </c:pt>
                <c:pt idx="24">
                  <c:v>8.7999999999999995E-2</c:v>
                </c:pt>
                <c:pt idx="25">
                  <c:v>9.2999999999999999E-2</c:v>
                </c:pt>
                <c:pt idx="26">
                  <c:v>9.8000000000000004E-2</c:v>
                </c:pt>
                <c:pt idx="27">
                  <c:v>0.10299999999999999</c:v>
                </c:pt>
              </c:numCache>
            </c:numRef>
          </c:xVal>
          <c:yVal>
            <c:numRef>
              <c:f>RP!$G$9:$G$36</c:f>
              <c:numCache>
                <c:formatCode>0.0</c:formatCode>
                <c:ptCount val="28"/>
                <c:pt idx="0">
                  <c:v>900</c:v>
                </c:pt>
                <c:pt idx="1">
                  <c:v>845</c:v>
                </c:pt>
                <c:pt idx="2">
                  <c:v>804</c:v>
                </c:pt>
                <c:pt idx="3">
                  <c:v>720</c:v>
                </c:pt>
                <c:pt idx="4">
                  <c:v>627</c:v>
                </c:pt>
                <c:pt idx="5">
                  <c:v>275</c:v>
                </c:pt>
                <c:pt idx="6">
                  <c:v>160</c:v>
                </c:pt>
                <c:pt idx="7">
                  <c:v>80</c:v>
                </c:pt>
                <c:pt idx="8">
                  <c:v>57.2</c:v>
                </c:pt>
                <c:pt idx="9">
                  <c:v>43.8</c:v>
                </c:pt>
                <c:pt idx="10">
                  <c:v>33.299999999999997</c:v>
                </c:pt>
                <c:pt idx="11">
                  <c:v>25.5</c:v>
                </c:pt>
                <c:pt idx="12">
                  <c:v>19.600000000000001</c:v>
                </c:pt>
                <c:pt idx="13">
                  <c:v>17.100000000000001</c:v>
                </c:pt>
                <c:pt idx="14">
                  <c:v>14.3</c:v>
                </c:pt>
                <c:pt idx="15">
                  <c:v>12.9</c:v>
                </c:pt>
                <c:pt idx="16">
                  <c:v>10.3</c:v>
                </c:pt>
                <c:pt idx="17">
                  <c:v>12.1</c:v>
                </c:pt>
                <c:pt idx="18">
                  <c:v>9.27</c:v>
                </c:pt>
                <c:pt idx="19">
                  <c:v>8.41</c:v>
                </c:pt>
                <c:pt idx="20">
                  <c:v>6.16</c:v>
                </c:pt>
                <c:pt idx="21">
                  <c:v>4.62</c:v>
                </c:pt>
                <c:pt idx="22">
                  <c:v>3.44</c:v>
                </c:pt>
                <c:pt idx="23">
                  <c:v>2.46</c:v>
                </c:pt>
                <c:pt idx="24">
                  <c:v>2.67</c:v>
                </c:pt>
                <c:pt idx="25">
                  <c:v>2.84</c:v>
                </c:pt>
                <c:pt idx="26">
                  <c:v>2.97</c:v>
                </c:pt>
                <c:pt idx="27">
                  <c:v>1.62</c:v>
                </c:pt>
              </c:numCache>
            </c:numRef>
          </c:yVal>
          <c:smooth val="0"/>
        </c:ser>
        <c:dLbls>
          <c:showLegendKey val="0"/>
          <c:showVal val="0"/>
          <c:showCatName val="0"/>
          <c:showSerName val="0"/>
          <c:showPercent val="0"/>
          <c:showBubbleSize val="0"/>
        </c:dLbls>
        <c:axId val="162887168"/>
        <c:axId val="162889088"/>
      </c:scatterChart>
      <c:valAx>
        <c:axId val="162887168"/>
        <c:scaling>
          <c:orientation val="minMax"/>
        </c:scaling>
        <c:delete val="0"/>
        <c:axPos val="b"/>
        <c:majorGridlines>
          <c:spPr>
            <a:ln>
              <a:solidFill>
                <a:schemeClr val="bg1">
                  <a:lumMod val="85000"/>
                </a:schemeClr>
              </a:solidFill>
            </a:ln>
          </c:spPr>
        </c:majorGridlines>
        <c:title>
          <c:tx>
            <c:rich>
              <a:bodyPr/>
              <a:lstStyle/>
              <a:p>
                <a:pPr>
                  <a:defRPr/>
                </a:pPr>
                <a:r>
                  <a:rPr lang="en-GB"/>
                  <a:t>rho (m)</a:t>
                </a:r>
              </a:p>
            </c:rich>
          </c:tx>
          <c:overlay val="0"/>
        </c:title>
        <c:numFmt formatCode="#,##0.00" sourceLinked="0"/>
        <c:majorTickMark val="out"/>
        <c:minorTickMark val="none"/>
        <c:tickLblPos val="nextTo"/>
        <c:crossAx val="162889088"/>
        <c:crosses val="autoZero"/>
        <c:crossBetween val="midCat"/>
      </c:valAx>
      <c:valAx>
        <c:axId val="162889088"/>
        <c:scaling>
          <c:orientation val="minMax"/>
        </c:scaling>
        <c:delete val="0"/>
        <c:axPos val="l"/>
        <c:majorGridlines>
          <c:spPr>
            <a:ln>
              <a:solidFill>
                <a:schemeClr val="bg1">
                  <a:lumMod val="85000"/>
                </a:schemeClr>
              </a:solidFill>
            </a:ln>
          </c:spPr>
        </c:majorGridlines>
        <c:title>
          <c:tx>
            <c:rich>
              <a:bodyPr rot="-5400000" vert="horz"/>
              <a:lstStyle/>
              <a:p>
                <a:pPr>
                  <a:defRPr/>
                </a:pPr>
                <a:r>
                  <a:rPr lang="en-GB"/>
                  <a:t>electron temperature (eV)</a:t>
                </a:r>
              </a:p>
            </c:rich>
          </c:tx>
          <c:overlay val="0"/>
        </c:title>
        <c:numFmt formatCode="#,##0" sourceLinked="0"/>
        <c:majorTickMark val="out"/>
        <c:minorTickMark val="none"/>
        <c:tickLblPos val="nextTo"/>
        <c:crossAx val="162887168"/>
        <c:crossesAt val="-0.5"/>
        <c:crossBetween val="midCat"/>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Electron pressure versus</a:t>
            </a:r>
            <a:r>
              <a:rPr lang="en-GB" baseline="0"/>
              <a:t> rho</a:t>
            </a:r>
            <a:endParaRPr lang="en-GB"/>
          </a:p>
        </c:rich>
      </c:tx>
      <c:layout/>
      <c:overlay val="0"/>
    </c:title>
    <c:autoTitleDeleted val="0"/>
    <c:plotArea>
      <c:layout>
        <c:manualLayout>
          <c:layoutTarget val="inner"/>
          <c:xMode val="edge"/>
          <c:yMode val="edge"/>
          <c:x val="0.10510275397323948"/>
          <c:y val="0.10844837038437964"/>
          <c:w val="0.85368455837640134"/>
          <c:h val="0.75619832161387501"/>
        </c:manualLayout>
      </c:layout>
      <c:scatterChart>
        <c:scatterStyle val="lineMarker"/>
        <c:varyColors val="0"/>
        <c:ser>
          <c:idx val="0"/>
          <c:order val="0"/>
          <c:tx>
            <c:v>RP</c:v>
          </c:tx>
          <c:xVal>
            <c:numRef>
              <c:f>RP!$B$17:$B$37</c:f>
              <c:numCache>
                <c:formatCode>0.0000</c:formatCode>
                <c:ptCount val="21"/>
                <c:pt idx="0">
                  <c:v>8.0000000000000002E-3</c:v>
                </c:pt>
                <c:pt idx="1">
                  <c:v>1.2999999999999999E-2</c:v>
                </c:pt>
                <c:pt idx="2">
                  <c:v>1.7999999999999999E-2</c:v>
                </c:pt>
                <c:pt idx="3">
                  <c:v>2.3E-2</c:v>
                </c:pt>
                <c:pt idx="4">
                  <c:v>2.7999999999999997E-2</c:v>
                </c:pt>
                <c:pt idx="5">
                  <c:v>3.3000000000000002E-2</c:v>
                </c:pt>
                <c:pt idx="6">
                  <c:v>3.7999999999999999E-2</c:v>
                </c:pt>
                <c:pt idx="7">
                  <c:v>4.2999999999999997E-2</c:v>
                </c:pt>
                <c:pt idx="8">
                  <c:v>4.8000000000000001E-2</c:v>
                </c:pt>
                <c:pt idx="9">
                  <c:v>5.2999999999999999E-2</c:v>
                </c:pt>
                <c:pt idx="10">
                  <c:v>5.7999999999999996E-2</c:v>
                </c:pt>
                <c:pt idx="11">
                  <c:v>6.3E-2</c:v>
                </c:pt>
                <c:pt idx="12">
                  <c:v>6.8000000000000005E-2</c:v>
                </c:pt>
                <c:pt idx="13">
                  <c:v>7.2999999999999995E-2</c:v>
                </c:pt>
                <c:pt idx="14">
                  <c:v>7.8E-2</c:v>
                </c:pt>
                <c:pt idx="15">
                  <c:v>8.3000000000000004E-2</c:v>
                </c:pt>
                <c:pt idx="16">
                  <c:v>8.7999999999999995E-2</c:v>
                </c:pt>
                <c:pt idx="17">
                  <c:v>9.2999999999999999E-2</c:v>
                </c:pt>
                <c:pt idx="18">
                  <c:v>9.8000000000000004E-2</c:v>
                </c:pt>
                <c:pt idx="19">
                  <c:v>0.10299999999999999</c:v>
                </c:pt>
                <c:pt idx="20">
                  <c:v>0.108</c:v>
                </c:pt>
              </c:numCache>
            </c:numRef>
          </c:xVal>
          <c:yVal>
            <c:numRef>
              <c:f>RP!$C$17:$C$37</c:f>
              <c:numCache>
                <c:formatCode>0.00E+00</c:formatCode>
                <c:ptCount val="21"/>
                <c:pt idx="0">
                  <c:v>27.639039999999998</c:v>
                </c:pt>
                <c:pt idx="1">
                  <c:v>16.749119999999998</c:v>
                </c:pt>
                <c:pt idx="2">
                  <c:v>10.069919999999998</c:v>
                </c:pt>
                <c:pt idx="3">
                  <c:v>6.4871999999999996</c:v>
                </c:pt>
                <c:pt idx="4">
                  <c:v>3.32416</c:v>
                </c:pt>
                <c:pt idx="5">
                  <c:v>2.3009760000000004</c:v>
                </c:pt>
                <c:pt idx="6">
                  <c:v>1.3247519999999999</c:v>
                </c:pt>
                <c:pt idx="7">
                  <c:v>1.0010399999999999</c:v>
                </c:pt>
                <c:pt idx="8">
                  <c:v>0.67732800000000004</c:v>
                </c:pt>
                <c:pt idx="9">
                  <c:v>0.30975999999999998</c:v>
                </c:pt>
                <c:pt idx="10">
                  <c:v>0.13600943999999998</c:v>
                </c:pt>
                <c:pt idx="11">
                  <c:v>6.970208E-2</c:v>
                </c:pt>
                <c:pt idx="12">
                  <c:v>7.6482559999999991E-2</c:v>
                </c:pt>
                <c:pt idx="13">
                  <c:v>4.109952E-2</c:v>
                </c:pt>
                <c:pt idx="14">
                  <c:v>2.1905919999999999E-2</c:v>
                </c:pt>
                <c:pt idx="15">
                  <c:v>3.4558079999999998E-2</c:v>
                </c:pt>
                <c:pt idx="16">
                  <c:v>3.7251840000000001E-2</c:v>
                </c:pt>
                <c:pt idx="17">
                  <c:v>1.8675839999999999E-2</c:v>
                </c:pt>
                <c:pt idx="18">
                  <c:v>2.6706239999999999E-2</c:v>
                </c:pt>
                <c:pt idx="19">
                  <c:v>3.3436799999999996E-2</c:v>
                </c:pt>
                <c:pt idx="20">
                  <c:v>1.6572480000000001E-2</c:v>
                </c:pt>
              </c:numCache>
            </c:numRef>
          </c:yVal>
          <c:smooth val="0"/>
        </c:ser>
        <c:ser>
          <c:idx val="1"/>
          <c:order val="1"/>
          <c:tx>
            <c:v>Lower Outer LP</c:v>
          </c:tx>
          <c:xVal>
            <c:numRef>
              <c:f>'LFS - LP'!$B$8:$B$30</c:f>
              <c:numCache>
                <c:formatCode>0.0000</c:formatCode>
                <c:ptCount val="23"/>
                <c:pt idx="0">
                  <c:v>-3.8864834000000001E-2</c:v>
                </c:pt>
                <c:pt idx="1">
                  <c:v>-3.4654125000000001E-2</c:v>
                </c:pt>
                <c:pt idx="2">
                  <c:v>-3.0527805000000002E-2</c:v>
                </c:pt>
                <c:pt idx="3">
                  <c:v>-2.6507729000000001E-2</c:v>
                </c:pt>
                <c:pt idx="4">
                  <c:v>-2.2614776E-2</c:v>
                </c:pt>
                <c:pt idx="5">
                  <c:v>-2.0534476999999999E-2</c:v>
                </c:pt>
                <c:pt idx="6">
                  <c:v>-1.5805980000000001E-2</c:v>
                </c:pt>
                <c:pt idx="7">
                  <c:v>-1.15216651E-2</c:v>
                </c:pt>
                <c:pt idx="8">
                  <c:v>-8.5875641000000003E-3</c:v>
                </c:pt>
                <c:pt idx="9">
                  <c:v>-5.4631192099999998E-3</c:v>
                </c:pt>
                <c:pt idx="10">
                  <c:v>-2.4717770000000001E-3</c:v>
                </c:pt>
                <c:pt idx="11">
                  <c:v>3.940113999999998E-4</c:v>
                </c:pt>
                <c:pt idx="12">
                  <c:v>3.1400285000000002E-3</c:v>
                </c:pt>
                <c:pt idx="13">
                  <c:v>4.4695344999999996E-3</c:v>
                </c:pt>
                <c:pt idx="14">
                  <c:v>7.7913239999999996E-3</c:v>
                </c:pt>
                <c:pt idx="15">
                  <c:v>1.0908454999999997E-2</c:v>
                </c:pt>
                <c:pt idx="16">
                  <c:v>1.2937673E-2</c:v>
                </c:pt>
                <c:pt idx="17">
                  <c:v>1.5062052999999999E-2</c:v>
                </c:pt>
                <c:pt idx="18">
                  <c:v>1.7044082999999998E-2</c:v>
                </c:pt>
                <c:pt idx="19">
                  <c:v>1.8879612E-2</c:v>
                </c:pt>
                <c:pt idx="20">
                  <c:v>0.04</c:v>
                </c:pt>
                <c:pt idx="21">
                  <c:v>4.0099999999999997E-2</c:v>
                </c:pt>
                <c:pt idx="22">
                  <c:v>0.15</c:v>
                </c:pt>
              </c:numCache>
            </c:numRef>
          </c:xVal>
          <c:yVal>
            <c:numRef>
              <c:f>'LFS - LP'!$C$8:$C$30</c:f>
              <c:numCache>
                <c:formatCode>0.00E+00</c:formatCode>
                <c:ptCount val="23"/>
                <c:pt idx="0">
                  <c:v>1.7059546026574619E-2</c:v>
                </c:pt>
                <c:pt idx="1">
                  <c:v>2.2857161146272773E-2</c:v>
                </c:pt>
                <c:pt idx="2">
                  <c:v>2.7930152205813977E-2</c:v>
                </c:pt>
                <c:pt idx="3">
                  <c:v>1.7137280259239943E-2</c:v>
                </c:pt>
                <c:pt idx="4">
                  <c:v>6.4359461895238668E-3</c:v>
                </c:pt>
                <c:pt idx="5">
                  <c:v>3.9864805112175536E-2</c:v>
                </c:pt>
                <c:pt idx="6">
                  <c:v>0.17842560391652201</c:v>
                </c:pt>
                <c:pt idx="7">
                  <c:v>0.49809061179275343</c:v>
                </c:pt>
                <c:pt idx="8">
                  <c:v>1.0414886600652955</c:v>
                </c:pt>
                <c:pt idx="9">
                  <c:v>5.2335702075865056</c:v>
                </c:pt>
                <c:pt idx="10">
                  <c:v>7.6506829447381044</c:v>
                </c:pt>
                <c:pt idx="11">
                  <c:v>59.397154045290328</c:v>
                </c:pt>
                <c:pt idx="12">
                  <c:v>60.171958664041568</c:v>
                </c:pt>
                <c:pt idx="13">
                  <c:v>24.541838115435265</c:v>
                </c:pt>
                <c:pt idx="14">
                  <c:v>25.398603369800608</c:v>
                </c:pt>
                <c:pt idx="15">
                  <c:v>12.738170668951311</c:v>
                </c:pt>
                <c:pt idx="16">
                  <c:v>18.015693701037215</c:v>
                </c:pt>
                <c:pt idx="17">
                  <c:v>13.154218300790806</c:v>
                </c:pt>
                <c:pt idx="18">
                  <c:v>10.465884718726876</c:v>
                </c:pt>
                <c:pt idx="19">
                  <c:v>7.0095559939449803</c:v>
                </c:pt>
                <c:pt idx="20">
                  <c:v>1.5576791097655511</c:v>
                </c:pt>
                <c:pt idx="21">
                  <c:v>0</c:v>
                </c:pt>
                <c:pt idx="22">
                  <c:v>0</c:v>
                </c:pt>
              </c:numCache>
            </c:numRef>
          </c:yVal>
          <c:smooth val="0"/>
        </c:ser>
        <c:ser>
          <c:idx val="2"/>
          <c:order val="2"/>
          <c:tx>
            <c:v>Upper Outer LP</c:v>
          </c:tx>
          <c:xVal>
            <c:numRef>
              <c:f>'LFS - LP'!$J$9:$J$30</c:f>
              <c:numCache>
                <c:formatCode>0.0000</c:formatCode>
                <c:ptCount val="22"/>
                <c:pt idx="0">
                  <c:v>-4.8476508000000005E-3</c:v>
                </c:pt>
                <c:pt idx="1">
                  <c:v>-9.0159829999999965E-4</c:v>
                </c:pt>
                <c:pt idx="2">
                  <c:v>2.9047416E-3</c:v>
                </c:pt>
                <c:pt idx="3">
                  <c:v>6.5903127999999995E-3</c:v>
                </c:pt>
                <c:pt idx="4">
                  <c:v>1.0171281800000001E-2</c:v>
                </c:pt>
                <c:pt idx="5">
                  <c:v>1.2101344599999999E-2</c:v>
                </c:pt>
                <c:pt idx="6">
                  <c:v>1.6564506E-2</c:v>
                </c:pt>
                <c:pt idx="7">
                  <c:v>2.0719346E-2</c:v>
                </c:pt>
                <c:pt idx="8">
                  <c:v>2.3612549E-2</c:v>
                </c:pt>
                <c:pt idx="9">
                  <c:v>2.6716887000000002E-2</c:v>
                </c:pt>
                <c:pt idx="10">
                  <c:v>2.9693474000000001E-2</c:v>
                </c:pt>
                <c:pt idx="11">
                  <c:v>3.2532508000000002E-2</c:v>
                </c:pt>
                <c:pt idx="12">
                  <c:v>3.5226827000000002E-2</c:v>
                </c:pt>
                <c:pt idx="13">
                  <c:v>3.6518254E-2</c:v>
                </c:pt>
                <c:pt idx="14">
                  <c:v>3.9702231000000004E-2</c:v>
                </c:pt>
                <c:pt idx="15">
                  <c:v>4.2644435999999994E-2</c:v>
                </c:pt>
                <c:pt idx="16">
                  <c:v>4.4545356999999994E-2</c:v>
                </c:pt>
                <c:pt idx="17">
                  <c:v>4.6530590999999996E-2</c:v>
                </c:pt>
                <c:pt idx="18">
                  <c:v>4.8384714999999995E-2</c:v>
                </c:pt>
                <c:pt idx="19">
                  <c:v>4.8399999999999999E-2</c:v>
                </c:pt>
                <c:pt idx="20">
                  <c:v>4.8500000000000001E-2</c:v>
                </c:pt>
                <c:pt idx="21">
                  <c:v>0.15</c:v>
                </c:pt>
              </c:numCache>
            </c:numRef>
          </c:xVal>
          <c:yVal>
            <c:numRef>
              <c:f>'LFS - LP'!$K$9:$K$30</c:f>
              <c:numCache>
                <c:formatCode>0.00E+00</c:formatCode>
                <c:ptCount val="22"/>
                <c:pt idx="0">
                  <c:v>8.9015064254911909E-3</c:v>
                </c:pt>
                <c:pt idx="1">
                  <c:v>6.9432753257539616E-3</c:v>
                </c:pt>
                <c:pt idx="2">
                  <c:v>6.507195484577389E-3</c:v>
                </c:pt>
                <c:pt idx="3">
                  <c:v>7.7174446187974598E-3</c:v>
                </c:pt>
                <c:pt idx="4">
                  <c:v>6.2864475055955816E-3</c:v>
                </c:pt>
                <c:pt idx="5">
                  <c:v>7.3759732639155423E-3</c:v>
                </c:pt>
                <c:pt idx="6">
                  <c:v>0.30930303436912165</c:v>
                </c:pt>
                <c:pt idx="7">
                  <c:v>0.8880987308837901</c:v>
                </c:pt>
                <c:pt idx="8">
                  <c:v>4.4911503283140624</c:v>
                </c:pt>
                <c:pt idx="9">
                  <c:v>3.5500285628614554</c:v>
                </c:pt>
                <c:pt idx="10">
                  <c:v>4.2348370440607841</c:v>
                </c:pt>
                <c:pt idx="11">
                  <c:v>3.7622586132995246</c:v>
                </c:pt>
                <c:pt idx="12">
                  <c:v>2.1518496759774757</c:v>
                </c:pt>
                <c:pt idx="13">
                  <c:v>2.2501534611299454</c:v>
                </c:pt>
                <c:pt idx="14">
                  <c:v>2.9371162462659313</c:v>
                </c:pt>
                <c:pt idx="15">
                  <c:v>2.7802203008535926</c:v>
                </c:pt>
                <c:pt idx="16">
                  <c:v>2.2498315297854656</c:v>
                </c:pt>
                <c:pt idx="17">
                  <c:v>2.0589526845435433</c:v>
                </c:pt>
                <c:pt idx="18">
                  <c:v>1.676481475576773</c:v>
                </c:pt>
                <c:pt idx="19">
                  <c:v>1.676481475576773</c:v>
                </c:pt>
                <c:pt idx="20">
                  <c:v>0</c:v>
                </c:pt>
                <c:pt idx="21">
                  <c:v>0</c:v>
                </c:pt>
              </c:numCache>
            </c:numRef>
          </c:yVal>
          <c:smooth val="0"/>
        </c:ser>
        <c:dLbls>
          <c:showLegendKey val="0"/>
          <c:showVal val="0"/>
          <c:showCatName val="0"/>
          <c:showSerName val="0"/>
          <c:showPercent val="0"/>
          <c:showBubbleSize val="0"/>
        </c:dLbls>
        <c:axId val="163982720"/>
        <c:axId val="162924032"/>
      </c:scatterChart>
      <c:valAx>
        <c:axId val="163982720"/>
        <c:scaling>
          <c:orientation val="minMax"/>
          <c:max val="0.1"/>
          <c:min val="2.0000000000000004E-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2924032"/>
        <c:crosses val="autoZero"/>
        <c:crossBetween val="midCat"/>
      </c:valAx>
      <c:valAx>
        <c:axId val="162924032"/>
        <c:scaling>
          <c:orientation val="minMax"/>
          <c:max val="10"/>
          <c:min val="0"/>
        </c:scaling>
        <c:delete val="0"/>
        <c:axPos val="l"/>
        <c:majorGridlines>
          <c:spPr>
            <a:ln>
              <a:solidFill>
                <a:schemeClr val="bg1">
                  <a:lumMod val="85000"/>
                </a:schemeClr>
              </a:solidFill>
            </a:ln>
          </c:spPr>
        </c:majorGridlines>
        <c:title>
          <c:tx>
            <c:rich>
              <a:bodyPr rot="-5400000" vert="horz"/>
              <a:lstStyle/>
              <a:p>
                <a:pPr>
                  <a:defRPr/>
                </a:pPr>
                <a:r>
                  <a:rPr lang="en-GB"/>
                  <a:t>electron pressure (Pa)</a:t>
                </a:r>
              </a:p>
            </c:rich>
          </c:tx>
          <c:layout/>
          <c:overlay val="0"/>
        </c:title>
        <c:numFmt formatCode="#,##0" sourceLinked="0"/>
        <c:majorTickMark val="out"/>
        <c:minorTickMark val="none"/>
        <c:tickLblPos val="nextTo"/>
        <c:crossAx val="163982720"/>
        <c:crossesAt val="-4.0000000000000008E-2"/>
        <c:crossBetween val="midCat"/>
      </c:valAx>
    </c:plotArea>
    <c:legend>
      <c:legendPos val="r"/>
      <c:layout>
        <c:manualLayout>
          <c:xMode val="edge"/>
          <c:yMode val="edge"/>
          <c:x val="0.58552457712295958"/>
          <c:y val="0.19313396390706097"/>
          <c:w val="0.26427966706855666"/>
          <c:h val="0.1941789083226538"/>
        </c:manualLayout>
      </c:layout>
      <c:overlay val="0"/>
      <c:spPr>
        <a:solidFill>
          <a:schemeClr val="bg1"/>
        </a:solidFill>
        <a:ln w="12700">
          <a:solidFill>
            <a:schemeClr val="tx1"/>
          </a:solidFill>
        </a:ln>
        <a:effectLst>
          <a:outerShdw blurRad="50800" dist="38100" dir="2700000" algn="tl" rotWithShape="0">
            <a:prstClr val="black">
              <a:alpha val="40000"/>
            </a:prstClr>
          </a:outerShdw>
        </a:effectLst>
      </c:spPr>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Electron temperature versus</a:t>
            </a:r>
            <a:r>
              <a:rPr lang="en-GB" baseline="0"/>
              <a:t> rho</a:t>
            </a:r>
            <a:endParaRPr lang="en-GB"/>
          </a:p>
        </c:rich>
      </c:tx>
      <c:overlay val="0"/>
    </c:title>
    <c:autoTitleDeleted val="0"/>
    <c:plotArea>
      <c:layout>
        <c:manualLayout>
          <c:layoutTarget val="inner"/>
          <c:xMode val="edge"/>
          <c:yMode val="edge"/>
          <c:x val="0.15237800818673602"/>
          <c:y val="0.10844837038437964"/>
          <c:w val="0.8053548219857245"/>
          <c:h val="0.75619832161387501"/>
        </c:manualLayout>
      </c:layout>
      <c:scatterChart>
        <c:scatterStyle val="lineMarker"/>
        <c:varyColors val="0"/>
        <c:ser>
          <c:idx val="0"/>
          <c:order val="0"/>
          <c:tx>
            <c:v>RP</c:v>
          </c:tx>
          <c:dPt>
            <c:idx val="0"/>
            <c:marker>
              <c:symbol val="diamond"/>
              <c:size val="7"/>
              <c:spPr>
                <a:solidFill>
                  <a:schemeClr val="bg1"/>
                </a:solidFill>
              </c:spPr>
            </c:marker>
            <c:bubble3D val="0"/>
          </c:dPt>
          <c:dPt>
            <c:idx val="1"/>
            <c:marker>
              <c:spPr>
                <a:solidFill>
                  <a:schemeClr val="bg1"/>
                </a:solidFill>
              </c:spPr>
            </c:marker>
            <c:bubble3D val="0"/>
          </c:dPt>
          <c:dPt>
            <c:idx val="2"/>
            <c:marker>
              <c:spPr>
                <a:solidFill>
                  <a:schemeClr val="bg1"/>
                </a:solidFill>
              </c:spPr>
            </c:marker>
            <c:bubble3D val="0"/>
          </c:dPt>
          <c:dPt>
            <c:idx val="3"/>
            <c:marker>
              <c:spPr>
                <a:solidFill>
                  <a:schemeClr val="bg1"/>
                </a:solidFill>
              </c:spPr>
            </c:marker>
            <c:bubble3D val="0"/>
          </c:dPt>
          <c:dPt>
            <c:idx val="4"/>
            <c:marker>
              <c:spPr>
                <a:solidFill>
                  <a:schemeClr val="bg1"/>
                </a:solidFill>
              </c:spPr>
            </c:marker>
            <c:bubble3D val="0"/>
          </c:dPt>
          <c:xVal>
            <c:numRef>
              <c:f>RP!$B$9:$B$36</c:f>
              <c:numCache>
                <c:formatCode>0.0000</c:formatCode>
                <c:ptCount val="28"/>
                <c:pt idx="0">
                  <c:v>-0.41199999999999998</c:v>
                </c:pt>
                <c:pt idx="1">
                  <c:v>-0.36799999999999999</c:v>
                </c:pt>
                <c:pt idx="2">
                  <c:v>-0.317</c:v>
                </c:pt>
                <c:pt idx="3">
                  <c:v>-0.26700000000000002</c:v>
                </c:pt>
                <c:pt idx="4">
                  <c:v>-0.217</c:v>
                </c:pt>
                <c:pt idx="5">
                  <c:v>-6.7000000000000004E-2</c:v>
                </c:pt>
                <c:pt idx="6">
                  <c:v>-2.7000000000000003E-2</c:v>
                </c:pt>
                <c:pt idx="7">
                  <c:v>2.9999999999999992E-3</c:v>
                </c:pt>
                <c:pt idx="8">
                  <c:v>8.0000000000000002E-3</c:v>
                </c:pt>
                <c:pt idx="9">
                  <c:v>1.2999999999999999E-2</c:v>
                </c:pt>
                <c:pt idx="10">
                  <c:v>1.7999999999999999E-2</c:v>
                </c:pt>
                <c:pt idx="11">
                  <c:v>2.3E-2</c:v>
                </c:pt>
                <c:pt idx="12">
                  <c:v>2.7999999999999997E-2</c:v>
                </c:pt>
                <c:pt idx="13">
                  <c:v>3.3000000000000002E-2</c:v>
                </c:pt>
                <c:pt idx="14">
                  <c:v>3.7999999999999999E-2</c:v>
                </c:pt>
                <c:pt idx="15">
                  <c:v>4.2999999999999997E-2</c:v>
                </c:pt>
                <c:pt idx="16">
                  <c:v>4.8000000000000001E-2</c:v>
                </c:pt>
                <c:pt idx="17">
                  <c:v>5.2999999999999999E-2</c:v>
                </c:pt>
                <c:pt idx="18">
                  <c:v>5.7999999999999996E-2</c:v>
                </c:pt>
                <c:pt idx="19">
                  <c:v>6.3E-2</c:v>
                </c:pt>
                <c:pt idx="20">
                  <c:v>6.8000000000000005E-2</c:v>
                </c:pt>
                <c:pt idx="21">
                  <c:v>7.2999999999999995E-2</c:v>
                </c:pt>
                <c:pt idx="22">
                  <c:v>7.8E-2</c:v>
                </c:pt>
                <c:pt idx="23">
                  <c:v>8.3000000000000004E-2</c:v>
                </c:pt>
                <c:pt idx="24">
                  <c:v>8.7999999999999995E-2</c:v>
                </c:pt>
                <c:pt idx="25">
                  <c:v>9.2999999999999999E-2</c:v>
                </c:pt>
                <c:pt idx="26">
                  <c:v>9.8000000000000004E-2</c:v>
                </c:pt>
                <c:pt idx="27">
                  <c:v>0.10299999999999999</c:v>
                </c:pt>
              </c:numCache>
            </c:numRef>
          </c:xVal>
          <c:yVal>
            <c:numRef>
              <c:f>RP!$G$9:$G$36</c:f>
              <c:numCache>
                <c:formatCode>0.0</c:formatCode>
                <c:ptCount val="28"/>
                <c:pt idx="0">
                  <c:v>900</c:v>
                </c:pt>
                <c:pt idx="1">
                  <c:v>845</c:v>
                </c:pt>
                <c:pt idx="2">
                  <c:v>804</c:v>
                </c:pt>
                <c:pt idx="3">
                  <c:v>720</c:v>
                </c:pt>
                <c:pt idx="4">
                  <c:v>627</c:v>
                </c:pt>
                <c:pt idx="5">
                  <c:v>275</c:v>
                </c:pt>
                <c:pt idx="6">
                  <c:v>160</c:v>
                </c:pt>
                <c:pt idx="7">
                  <c:v>80</c:v>
                </c:pt>
                <c:pt idx="8">
                  <c:v>57.2</c:v>
                </c:pt>
                <c:pt idx="9">
                  <c:v>43.8</c:v>
                </c:pt>
                <c:pt idx="10">
                  <c:v>33.299999999999997</c:v>
                </c:pt>
                <c:pt idx="11">
                  <c:v>25.5</c:v>
                </c:pt>
                <c:pt idx="12">
                  <c:v>19.600000000000001</c:v>
                </c:pt>
                <c:pt idx="13">
                  <c:v>17.100000000000001</c:v>
                </c:pt>
                <c:pt idx="14">
                  <c:v>14.3</c:v>
                </c:pt>
                <c:pt idx="15">
                  <c:v>12.9</c:v>
                </c:pt>
                <c:pt idx="16">
                  <c:v>10.3</c:v>
                </c:pt>
                <c:pt idx="17">
                  <c:v>12.1</c:v>
                </c:pt>
                <c:pt idx="18">
                  <c:v>9.27</c:v>
                </c:pt>
                <c:pt idx="19">
                  <c:v>8.41</c:v>
                </c:pt>
                <c:pt idx="20">
                  <c:v>6.16</c:v>
                </c:pt>
                <c:pt idx="21">
                  <c:v>4.62</c:v>
                </c:pt>
                <c:pt idx="22">
                  <c:v>3.44</c:v>
                </c:pt>
                <c:pt idx="23">
                  <c:v>2.46</c:v>
                </c:pt>
                <c:pt idx="24">
                  <c:v>2.67</c:v>
                </c:pt>
                <c:pt idx="25">
                  <c:v>2.84</c:v>
                </c:pt>
                <c:pt idx="26">
                  <c:v>2.97</c:v>
                </c:pt>
                <c:pt idx="27">
                  <c:v>1.62</c:v>
                </c:pt>
              </c:numCache>
            </c:numRef>
          </c:yVal>
          <c:smooth val="0"/>
        </c:ser>
        <c:dLbls>
          <c:showLegendKey val="0"/>
          <c:showVal val="0"/>
          <c:showCatName val="0"/>
          <c:showSerName val="0"/>
          <c:showPercent val="0"/>
          <c:showBubbleSize val="0"/>
        </c:dLbls>
        <c:axId val="162948608"/>
        <c:axId val="162950528"/>
      </c:scatterChart>
      <c:valAx>
        <c:axId val="162948608"/>
        <c:scaling>
          <c:orientation val="minMax"/>
          <c:min val="-0.15000000000000002"/>
        </c:scaling>
        <c:delete val="0"/>
        <c:axPos val="b"/>
        <c:majorGridlines>
          <c:spPr>
            <a:ln>
              <a:solidFill>
                <a:schemeClr val="bg1">
                  <a:lumMod val="85000"/>
                </a:schemeClr>
              </a:solidFill>
            </a:ln>
          </c:spPr>
        </c:majorGridlines>
        <c:title>
          <c:tx>
            <c:rich>
              <a:bodyPr/>
              <a:lstStyle/>
              <a:p>
                <a:pPr>
                  <a:defRPr/>
                </a:pPr>
                <a:r>
                  <a:rPr lang="en-GB"/>
                  <a:t>rho (m)</a:t>
                </a:r>
              </a:p>
            </c:rich>
          </c:tx>
          <c:overlay val="0"/>
        </c:title>
        <c:numFmt formatCode="#,##0.00" sourceLinked="0"/>
        <c:majorTickMark val="out"/>
        <c:minorTickMark val="none"/>
        <c:tickLblPos val="nextTo"/>
        <c:crossAx val="162950528"/>
        <c:crosses val="autoZero"/>
        <c:crossBetween val="midCat"/>
      </c:valAx>
      <c:valAx>
        <c:axId val="162950528"/>
        <c:scaling>
          <c:orientation val="minMax"/>
          <c:max val="500"/>
        </c:scaling>
        <c:delete val="0"/>
        <c:axPos val="l"/>
        <c:majorGridlines>
          <c:spPr>
            <a:ln>
              <a:solidFill>
                <a:schemeClr val="bg1">
                  <a:lumMod val="85000"/>
                </a:schemeClr>
              </a:solidFill>
            </a:ln>
          </c:spPr>
        </c:majorGridlines>
        <c:title>
          <c:tx>
            <c:rich>
              <a:bodyPr rot="-5400000" vert="horz"/>
              <a:lstStyle/>
              <a:p>
                <a:pPr>
                  <a:defRPr/>
                </a:pPr>
                <a:r>
                  <a:rPr lang="en-GB"/>
                  <a:t>electron temperature (eV)</a:t>
                </a:r>
              </a:p>
            </c:rich>
          </c:tx>
          <c:overlay val="0"/>
        </c:title>
        <c:numFmt formatCode="#,##0" sourceLinked="0"/>
        <c:majorTickMark val="out"/>
        <c:minorTickMark val="none"/>
        <c:tickLblPos val="nextTo"/>
        <c:crossAx val="162948608"/>
        <c:crossesAt val="-0.15000000000000002"/>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Outer lower jsat versus</a:t>
            </a:r>
            <a:r>
              <a:rPr lang="en-GB" baseline="0"/>
              <a:t> rho</a:t>
            </a:r>
            <a:endParaRPr lang="en-GB"/>
          </a:p>
        </c:rich>
      </c:tx>
      <c:layout>
        <c:manualLayout>
          <c:xMode val="edge"/>
          <c:yMode val="edge"/>
          <c:x val="0.22338828418985748"/>
          <c:y val="6.1891251447820051E-3"/>
        </c:manualLayout>
      </c:layout>
      <c:overlay val="0"/>
    </c:title>
    <c:autoTitleDeleted val="0"/>
    <c:plotArea>
      <c:layout>
        <c:manualLayout>
          <c:layoutTarget val="inner"/>
          <c:xMode val="edge"/>
          <c:yMode val="edge"/>
          <c:x val="0.19532171375683705"/>
          <c:y val="0.1408371322005802"/>
          <c:w val="0.75597238458927185"/>
          <c:h val="0.70761537398918239"/>
        </c:manualLayout>
      </c:layout>
      <c:scatterChart>
        <c:scatterStyle val="lineMarker"/>
        <c:varyColors val="0"/>
        <c:ser>
          <c:idx val="0"/>
          <c:order val="0"/>
          <c:tx>
            <c:v>LP</c:v>
          </c:tx>
          <c:dPt>
            <c:idx val="0"/>
            <c:bubble3D val="0"/>
          </c:dPt>
          <c:xVal>
            <c:numRef>
              <c:f>'LFS - LP'!$B$8:$B$30</c:f>
              <c:numCache>
                <c:formatCode>0.0000</c:formatCode>
                <c:ptCount val="23"/>
                <c:pt idx="0">
                  <c:v>-3.8864834000000001E-2</c:v>
                </c:pt>
                <c:pt idx="1">
                  <c:v>-3.4654125000000001E-2</c:v>
                </c:pt>
                <c:pt idx="2">
                  <c:v>-3.0527805000000002E-2</c:v>
                </c:pt>
                <c:pt idx="3">
                  <c:v>-2.6507729000000001E-2</c:v>
                </c:pt>
                <c:pt idx="4">
                  <c:v>-2.2614776E-2</c:v>
                </c:pt>
                <c:pt idx="5">
                  <c:v>-2.0534476999999999E-2</c:v>
                </c:pt>
                <c:pt idx="6">
                  <c:v>-1.5805980000000001E-2</c:v>
                </c:pt>
                <c:pt idx="7">
                  <c:v>-1.15216651E-2</c:v>
                </c:pt>
                <c:pt idx="8">
                  <c:v>-8.5875641000000003E-3</c:v>
                </c:pt>
                <c:pt idx="9">
                  <c:v>-5.4631192099999998E-3</c:v>
                </c:pt>
                <c:pt idx="10">
                  <c:v>-2.4717770000000001E-3</c:v>
                </c:pt>
                <c:pt idx="11">
                  <c:v>3.940113999999998E-4</c:v>
                </c:pt>
                <c:pt idx="12">
                  <c:v>3.1400285000000002E-3</c:v>
                </c:pt>
                <c:pt idx="13">
                  <c:v>4.4695344999999996E-3</c:v>
                </c:pt>
                <c:pt idx="14">
                  <c:v>7.7913239999999996E-3</c:v>
                </c:pt>
                <c:pt idx="15">
                  <c:v>1.0908454999999997E-2</c:v>
                </c:pt>
                <c:pt idx="16">
                  <c:v>1.2937673E-2</c:v>
                </c:pt>
                <c:pt idx="17">
                  <c:v>1.5062052999999999E-2</c:v>
                </c:pt>
                <c:pt idx="18">
                  <c:v>1.7044082999999998E-2</c:v>
                </c:pt>
                <c:pt idx="19">
                  <c:v>1.8879612E-2</c:v>
                </c:pt>
                <c:pt idx="20">
                  <c:v>0.04</c:v>
                </c:pt>
                <c:pt idx="21">
                  <c:v>4.0099999999999997E-2</c:v>
                </c:pt>
                <c:pt idx="22">
                  <c:v>0.15</c:v>
                </c:pt>
              </c:numCache>
            </c:numRef>
          </c:xVal>
          <c:yVal>
            <c:numRef>
              <c:f>'LFS - LP'!$E$8:$E$30</c:f>
              <c:numCache>
                <c:formatCode>0.00E+00</c:formatCode>
                <c:ptCount val="23"/>
                <c:pt idx="0">
                  <c:v>42.188471999999997</c:v>
                </c:pt>
                <c:pt idx="1">
                  <c:v>50.974960000000003</c:v>
                </c:pt>
                <c:pt idx="2">
                  <c:v>56.454377999999998</c:v>
                </c:pt>
                <c:pt idx="3">
                  <c:v>40.962361999999999</c:v>
                </c:pt>
                <c:pt idx="4">
                  <c:v>31.498086000000001</c:v>
                </c:pt>
                <c:pt idx="5">
                  <c:v>75.312486000000007</c:v>
                </c:pt>
                <c:pt idx="6">
                  <c:v>342.70542</c:v>
                </c:pt>
                <c:pt idx="7">
                  <c:v>907.86415999999997</c:v>
                </c:pt>
                <c:pt idx="8">
                  <c:v>2268.1534999999999</c:v>
                </c:pt>
                <c:pt idx="9">
                  <c:v>8596.1785999999993</c:v>
                </c:pt>
                <c:pt idx="10">
                  <c:v>25584.423999999999</c:v>
                </c:pt>
                <c:pt idx="11">
                  <c:v>58681.531000000003</c:v>
                </c:pt>
                <c:pt idx="12">
                  <c:v>59186.392999999996</c:v>
                </c:pt>
                <c:pt idx="13">
                  <c:v>32298.358</c:v>
                </c:pt>
                <c:pt idx="14">
                  <c:v>36424.606</c:v>
                </c:pt>
                <c:pt idx="15">
                  <c:v>25732.053</c:v>
                </c:pt>
                <c:pt idx="16">
                  <c:v>24551.833999999999</c:v>
                </c:pt>
                <c:pt idx="17">
                  <c:v>15657.269</c:v>
                </c:pt>
                <c:pt idx="18">
                  <c:v>13437.793</c:v>
                </c:pt>
                <c:pt idx="19">
                  <c:v>9000</c:v>
                </c:pt>
                <c:pt idx="20">
                  <c:v>2000</c:v>
                </c:pt>
                <c:pt idx="21">
                  <c:v>0</c:v>
                </c:pt>
                <c:pt idx="22">
                  <c:v>0</c:v>
                </c:pt>
              </c:numCache>
            </c:numRef>
          </c:yVal>
          <c:smooth val="0"/>
        </c:ser>
        <c:dLbls>
          <c:showLegendKey val="0"/>
          <c:showVal val="0"/>
          <c:showCatName val="0"/>
          <c:showSerName val="0"/>
          <c:showPercent val="0"/>
          <c:showBubbleSize val="0"/>
        </c:dLbls>
        <c:axId val="163601024"/>
        <c:axId val="163603200"/>
      </c:scatterChart>
      <c:valAx>
        <c:axId val="163601024"/>
        <c:scaling>
          <c:orientation val="minMax"/>
          <c:max val="4.0000000000000008E-2"/>
          <c:min val="-2.0000000000000004E-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3603200"/>
        <c:crosses val="autoZero"/>
        <c:crossBetween val="midCat"/>
      </c:valAx>
      <c:valAx>
        <c:axId val="163603200"/>
        <c:scaling>
          <c:orientation val="minMax"/>
        </c:scaling>
        <c:delete val="0"/>
        <c:axPos val="l"/>
        <c:majorGridlines>
          <c:spPr>
            <a:ln>
              <a:solidFill>
                <a:schemeClr val="bg1">
                  <a:lumMod val="85000"/>
                </a:schemeClr>
              </a:solidFill>
            </a:ln>
          </c:spPr>
        </c:majorGridlines>
        <c:title>
          <c:tx>
            <c:rich>
              <a:bodyPr rot="-5400000" vert="horz"/>
              <a:lstStyle/>
              <a:p>
                <a:pPr>
                  <a:defRPr/>
                </a:pPr>
                <a:r>
                  <a:rPr lang="en-GB"/>
                  <a:t>jsat (A m-2)</a:t>
                </a:r>
              </a:p>
            </c:rich>
          </c:tx>
          <c:layout/>
          <c:overlay val="0"/>
        </c:title>
        <c:numFmt formatCode="0.0E+00" sourceLinked="0"/>
        <c:majorTickMark val="out"/>
        <c:minorTickMark val="none"/>
        <c:tickLblPos val="nextTo"/>
        <c:crossAx val="163601024"/>
        <c:crossesAt val="-2.0000000000000004E-2"/>
        <c:crossBetween val="midCat"/>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Electron density versus</a:t>
            </a:r>
            <a:r>
              <a:rPr lang="en-GB" baseline="0"/>
              <a:t> rho</a:t>
            </a:r>
            <a:endParaRPr lang="en-GB"/>
          </a:p>
        </c:rich>
      </c:tx>
      <c:layout/>
      <c:overlay val="0"/>
    </c:title>
    <c:autoTitleDeleted val="0"/>
    <c:plotArea>
      <c:layout>
        <c:manualLayout>
          <c:layoutTarget val="inner"/>
          <c:xMode val="edge"/>
          <c:yMode val="edge"/>
          <c:x val="0.169000404277733"/>
          <c:y val="0.10844837038437964"/>
          <c:w val="0.78873242589472747"/>
          <c:h val="0.75619832161387501"/>
        </c:manualLayout>
      </c:layout>
      <c:scatterChart>
        <c:scatterStyle val="lineMarker"/>
        <c:varyColors val="0"/>
        <c:ser>
          <c:idx val="0"/>
          <c:order val="0"/>
          <c:tx>
            <c:v>RP</c:v>
          </c:tx>
          <c:dPt>
            <c:idx val="0"/>
            <c:marker>
              <c:spPr>
                <a:solidFill>
                  <a:schemeClr val="bg1"/>
                </a:solidFill>
              </c:spPr>
            </c:marker>
            <c:bubble3D val="0"/>
          </c:dPt>
          <c:xVal>
            <c:numRef>
              <c:f>RP!$B$9:$B$36</c:f>
              <c:numCache>
                <c:formatCode>0.0000</c:formatCode>
                <c:ptCount val="28"/>
                <c:pt idx="0">
                  <c:v>-0.41199999999999998</c:v>
                </c:pt>
                <c:pt idx="1">
                  <c:v>-0.36799999999999999</c:v>
                </c:pt>
                <c:pt idx="2">
                  <c:v>-0.317</c:v>
                </c:pt>
                <c:pt idx="3">
                  <c:v>-0.26700000000000002</c:v>
                </c:pt>
                <c:pt idx="4">
                  <c:v>-0.217</c:v>
                </c:pt>
                <c:pt idx="5">
                  <c:v>-6.7000000000000004E-2</c:v>
                </c:pt>
                <c:pt idx="6">
                  <c:v>-2.7000000000000003E-2</c:v>
                </c:pt>
                <c:pt idx="7">
                  <c:v>2.9999999999999992E-3</c:v>
                </c:pt>
                <c:pt idx="8">
                  <c:v>8.0000000000000002E-3</c:v>
                </c:pt>
                <c:pt idx="9">
                  <c:v>1.2999999999999999E-2</c:v>
                </c:pt>
                <c:pt idx="10">
                  <c:v>1.7999999999999999E-2</c:v>
                </c:pt>
                <c:pt idx="11">
                  <c:v>2.3E-2</c:v>
                </c:pt>
                <c:pt idx="12">
                  <c:v>2.7999999999999997E-2</c:v>
                </c:pt>
                <c:pt idx="13">
                  <c:v>3.3000000000000002E-2</c:v>
                </c:pt>
                <c:pt idx="14">
                  <c:v>3.7999999999999999E-2</c:v>
                </c:pt>
                <c:pt idx="15">
                  <c:v>4.2999999999999997E-2</c:v>
                </c:pt>
                <c:pt idx="16">
                  <c:v>4.8000000000000001E-2</c:v>
                </c:pt>
                <c:pt idx="17">
                  <c:v>5.2999999999999999E-2</c:v>
                </c:pt>
                <c:pt idx="18">
                  <c:v>5.7999999999999996E-2</c:v>
                </c:pt>
                <c:pt idx="19">
                  <c:v>6.3E-2</c:v>
                </c:pt>
                <c:pt idx="20">
                  <c:v>6.8000000000000005E-2</c:v>
                </c:pt>
                <c:pt idx="21">
                  <c:v>7.2999999999999995E-2</c:v>
                </c:pt>
                <c:pt idx="22">
                  <c:v>7.8E-2</c:v>
                </c:pt>
                <c:pt idx="23">
                  <c:v>8.3000000000000004E-2</c:v>
                </c:pt>
                <c:pt idx="24">
                  <c:v>8.7999999999999995E-2</c:v>
                </c:pt>
                <c:pt idx="25">
                  <c:v>9.2999999999999999E-2</c:v>
                </c:pt>
                <c:pt idx="26">
                  <c:v>9.8000000000000004E-2</c:v>
                </c:pt>
                <c:pt idx="27">
                  <c:v>0.10299999999999999</c:v>
                </c:pt>
              </c:numCache>
            </c:numRef>
          </c:xVal>
          <c:yVal>
            <c:numRef>
              <c:f>RP!$E$9:$E$37</c:f>
              <c:numCache>
                <c:formatCode>0.00E+00</c:formatCode>
                <c:ptCount val="29"/>
                <c:pt idx="0">
                  <c:v>2E+19</c:v>
                </c:pt>
                <c:pt idx="4">
                  <c:v>1.4E+19</c:v>
                </c:pt>
                <c:pt idx="5">
                  <c:v>9E+18</c:v>
                </c:pt>
                <c:pt idx="6">
                  <c:v>7E+18</c:v>
                </c:pt>
                <c:pt idx="7">
                  <c:v>4E+18</c:v>
                </c:pt>
                <c:pt idx="8">
                  <c:v>3.02E+18</c:v>
                </c:pt>
                <c:pt idx="9">
                  <c:v>2.39E+18</c:v>
                </c:pt>
                <c:pt idx="10">
                  <c:v>1.89E+18</c:v>
                </c:pt>
                <c:pt idx="11">
                  <c:v>1.59E+18</c:v>
                </c:pt>
                <c:pt idx="12">
                  <c:v>1.06E+18</c:v>
                </c:pt>
                <c:pt idx="13">
                  <c:v>8.41E+17</c:v>
                </c:pt>
                <c:pt idx="14">
                  <c:v>5.79E+17</c:v>
                </c:pt>
                <c:pt idx="15">
                  <c:v>4.85E+17</c:v>
                </c:pt>
                <c:pt idx="16">
                  <c:v>4.11E+17</c:v>
                </c:pt>
                <c:pt idx="17">
                  <c:v>1.6E+17</c:v>
                </c:pt>
                <c:pt idx="18">
                  <c:v>9.17E+16</c:v>
                </c:pt>
                <c:pt idx="19">
                  <c:v>5.18E+16</c:v>
                </c:pt>
                <c:pt idx="20">
                  <c:v>7.76E+16</c:v>
                </c:pt>
                <c:pt idx="21">
                  <c:v>5.56E+16</c:v>
                </c:pt>
                <c:pt idx="22">
                  <c:v>3.98E+16</c:v>
                </c:pt>
                <c:pt idx="23">
                  <c:v>8.78E+16</c:v>
                </c:pt>
                <c:pt idx="24">
                  <c:v>8.72E+16</c:v>
                </c:pt>
                <c:pt idx="25">
                  <c:v>4.11E+16</c:v>
                </c:pt>
                <c:pt idx="26">
                  <c:v>5.62E+16</c:v>
                </c:pt>
                <c:pt idx="27">
                  <c:v>1.29E+17</c:v>
                </c:pt>
                <c:pt idx="28">
                  <c:v>8.49E+16</c:v>
                </c:pt>
              </c:numCache>
            </c:numRef>
          </c:yVal>
          <c:smooth val="0"/>
        </c:ser>
        <c:dLbls>
          <c:showLegendKey val="0"/>
          <c:showVal val="0"/>
          <c:showCatName val="0"/>
          <c:showSerName val="0"/>
          <c:showPercent val="0"/>
          <c:showBubbleSize val="0"/>
        </c:dLbls>
        <c:axId val="162983936"/>
        <c:axId val="162985856"/>
      </c:scatterChart>
      <c:valAx>
        <c:axId val="162983936"/>
        <c:scaling>
          <c:orientation val="minMax"/>
          <c:min val="-0.1500000000000000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2985856"/>
        <c:crosses val="autoZero"/>
        <c:crossBetween val="midCat"/>
      </c:valAx>
      <c:valAx>
        <c:axId val="162985856"/>
        <c:scaling>
          <c:orientation val="minMax"/>
        </c:scaling>
        <c:delete val="0"/>
        <c:axPos val="l"/>
        <c:majorGridlines>
          <c:spPr>
            <a:ln>
              <a:solidFill>
                <a:schemeClr val="bg1">
                  <a:lumMod val="85000"/>
                </a:schemeClr>
              </a:solidFill>
            </a:ln>
          </c:spPr>
        </c:majorGridlines>
        <c:title>
          <c:tx>
            <c:rich>
              <a:bodyPr rot="-5400000" vert="horz"/>
              <a:lstStyle/>
              <a:p>
                <a:pPr>
                  <a:defRPr/>
                </a:pPr>
                <a:r>
                  <a:rPr lang="en-GB"/>
                  <a:t>electron density (m-3)</a:t>
                </a:r>
              </a:p>
            </c:rich>
          </c:tx>
          <c:layout/>
          <c:overlay val="0"/>
        </c:title>
        <c:numFmt formatCode="0.0E+00" sourceLinked="0"/>
        <c:majorTickMark val="out"/>
        <c:minorTickMark val="none"/>
        <c:tickLblPos val="nextTo"/>
        <c:crossAx val="162983936"/>
        <c:crossesAt val="-0.15000000000000002"/>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Electron density versus</a:t>
            </a:r>
            <a:r>
              <a:rPr lang="en-GB" baseline="0"/>
              <a:t> rho</a:t>
            </a:r>
            <a:endParaRPr lang="en-GB"/>
          </a:p>
        </c:rich>
      </c:tx>
      <c:layout/>
      <c:overlay val="0"/>
    </c:title>
    <c:autoTitleDeleted val="0"/>
    <c:plotArea>
      <c:layout>
        <c:manualLayout>
          <c:layoutTarget val="inner"/>
          <c:xMode val="edge"/>
          <c:yMode val="edge"/>
          <c:x val="0.169000404277733"/>
          <c:y val="0.10844837038437964"/>
          <c:w val="0.78873242589472747"/>
          <c:h val="0.75619832161387501"/>
        </c:manualLayout>
      </c:layout>
      <c:scatterChart>
        <c:scatterStyle val="lineMarker"/>
        <c:varyColors val="0"/>
        <c:ser>
          <c:idx val="0"/>
          <c:order val="0"/>
          <c:tx>
            <c:v>RP</c:v>
          </c:tx>
          <c:dPt>
            <c:idx val="0"/>
            <c:marker>
              <c:spPr>
                <a:solidFill>
                  <a:schemeClr val="bg1"/>
                </a:solidFill>
              </c:spPr>
            </c:marker>
            <c:bubble3D val="0"/>
          </c:dPt>
          <c:trendline>
            <c:trendlineType val="power"/>
            <c:dispRSqr val="0"/>
            <c:dispEq val="0"/>
          </c:trendline>
          <c:trendline>
            <c:trendlineType val="power"/>
            <c:dispRSqr val="0"/>
            <c:dispEq val="0"/>
          </c:trendline>
          <c:trendline>
            <c:trendlineType val="log"/>
            <c:dispRSqr val="0"/>
            <c:dispEq val="0"/>
          </c:trendline>
          <c:trendline>
            <c:trendlineType val="poly"/>
            <c:order val="4"/>
            <c:dispRSqr val="0"/>
            <c:dispEq val="1"/>
            <c:trendlineLbl>
              <c:layout>
                <c:manualLayout>
                  <c:x val="2.9549881738689738E-2"/>
                  <c:y val="-0.39697894297303749"/>
                </c:manualLayout>
              </c:layout>
              <c:numFmt formatCode="0.00000E+00" sourceLinked="0"/>
            </c:trendlineLbl>
          </c:trendline>
          <c:xVal>
            <c:numRef>
              <c:f>RP!$D$17:$D$37</c:f>
              <c:numCache>
                <c:formatCode>0.00E+00</c:formatCode>
                <c:ptCount val="21"/>
                <c:pt idx="0">
                  <c:v>-5.0000000000000001E-3</c:v>
                </c:pt>
                <c:pt idx="1">
                  <c:v>0</c:v>
                </c:pt>
                <c:pt idx="2">
                  <c:v>5.0000000000000001E-3</c:v>
                </c:pt>
                <c:pt idx="3">
                  <c:v>0.01</c:v>
                </c:pt>
                <c:pt idx="4">
                  <c:v>1.4999999999999999E-2</c:v>
                </c:pt>
                <c:pt idx="5">
                  <c:v>0.02</c:v>
                </c:pt>
                <c:pt idx="6">
                  <c:v>2.5000000000000001E-2</c:v>
                </c:pt>
                <c:pt idx="7">
                  <c:v>0.03</c:v>
                </c:pt>
                <c:pt idx="8">
                  <c:v>3.5000000000000003E-2</c:v>
                </c:pt>
                <c:pt idx="9">
                  <c:v>0.04</c:v>
                </c:pt>
                <c:pt idx="10">
                  <c:v>4.4999999999999998E-2</c:v>
                </c:pt>
                <c:pt idx="11">
                  <c:v>0.05</c:v>
                </c:pt>
                <c:pt idx="12">
                  <c:v>5.5E-2</c:v>
                </c:pt>
                <c:pt idx="13">
                  <c:v>0.06</c:v>
                </c:pt>
                <c:pt idx="14">
                  <c:v>6.5000000000000002E-2</c:v>
                </c:pt>
                <c:pt idx="15">
                  <c:v>7.0000000000000007E-2</c:v>
                </c:pt>
                <c:pt idx="16">
                  <c:v>7.4999999999999997E-2</c:v>
                </c:pt>
                <c:pt idx="17">
                  <c:v>0.08</c:v>
                </c:pt>
                <c:pt idx="18">
                  <c:v>8.5000000000000006E-2</c:v>
                </c:pt>
                <c:pt idx="19">
                  <c:v>0.09</c:v>
                </c:pt>
                <c:pt idx="20">
                  <c:v>9.5000000000000001E-2</c:v>
                </c:pt>
              </c:numCache>
            </c:numRef>
          </c:xVal>
          <c:yVal>
            <c:numRef>
              <c:f>RP!$E$17:$E$37</c:f>
              <c:numCache>
                <c:formatCode>0.00E+00</c:formatCode>
                <c:ptCount val="21"/>
                <c:pt idx="0">
                  <c:v>3.02E+18</c:v>
                </c:pt>
                <c:pt idx="1">
                  <c:v>2.39E+18</c:v>
                </c:pt>
                <c:pt idx="2">
                  <c:v>1.89E+18</c:v>
                </c:pt>
                <c:pt idx="3">
                  <c:v>1.59E+18</c:v>
                </c:pt>
                <c:pt idx="4">
                  <c:v>1.06E+18</c:v>
                </c:pt>
                <c:pt idx="5">
                  <c:v>8.41E+17</c:v>
                </c:pt>
                <c:pt idx="6">
                  <c:v>5.79E+17</c:v>
                </c:pt>
                <c:pt idx="7">
                  <c:v>4.85E+17</c:v>
                </c:pt>
                <c:pt idx="8">
                  <c:v>4.11E+17</c:v>
                </c:pt>
                <c:pt idx="9">
                  <c:v>1.6E+17</c:v>
                </c:pt>
                <c:pt idx="10">
                  <c:v>9.17E+16</c:v>
                </c:pt>
                <c:pt idx="11">
                  <c:v>5.18E+16</c:v>
                </c:pt>
                <c:pt idx="12">
                  <c:v>7.76E+16</c:v>
                </c:pt>
                <c:pt idx="13">
                  <c:v>5.56E+16</c:v>
                </c:pt>
                <c:pt idx="14">
                  <c:v>3.98E+16</c:v>
                </c:pt>
                <c:pt idx="15">
                  <c:v>8.78E+16</c:v>
                </c:pt>
                <c:pt idx="16">
                  <c:v>8.72E+16</c:v>
                </c:pt>
                <c:pt idx="17">
                  <c:v>4.11E+16</c:v>
                </c:pt>
                <c:pt idx="18">
                  <c:v>5.62E+16</c:v>
                </c:pt>
                <c:pt idx="19">
                  <c:v>1.29E+17</c:v>
                </c:pt>
                <c:pt idx="20">
                  <c:v>8.49E+16</c:v>
                </c:pt>
              </c:numCache>
            </c:numRef>
          </c:yVal>
          <c:smooth val="0"/>
        </c:ser>
        <c:dLbls>
          <c:showLegendKey val="0"/>
          <c:showVal val="0"/>
          <c:showCatName val="0"/>
          <c:showSerName val="0"/>
          <c:showPercent val="0"/>
          <c:showBubbleSize val="0"/>
        </c:dLbls>
        <c:axId val="164333824"/>
        <c:axId val="164344192"/>
      </c:scatterChart>
      <c:valAx>
        <c:axId val="164333824"/>
        <c:scaling>
          <c:orientation val="minMax"/>
          <c:min val="0"/>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4344192"/>
        <c:crosses val="autoZero"/>
        <c:crossBetween val="midCat"/>
      </c:valAx>
      <c:valAx>
        <c:axId val="164344192"/>
        <c:scaling>
          <c:logBase val="10"/>
          <c:orientation val="minMax"/>
        </c:scaling>
        <c:delete val="0"/>
        <c:axPos val="l"/>
        <c:majorGridlines>
          <c:spPr>
            <a:ln>
              <a:solidFill>
                <a:schemeClr val="bg1">
                  <a:lumMod val="85000"/>
                </a:schemeClr>
              </a:solidFill>
            </a:ln>
          </c:spPr>
        </c:majorGridlines>
        <c:title>
          <c:tx>
            <c:rich>
              <a:bodyPr rot="-5400000" vert="horz"/>
              <a:lstStyle/>
              <a:p>
                <a:pPr>
                  <a:defRPr/>
                </a:pPr>
                <a:r>
                  <a:rPr lang="en-GB"/>
                  <a:t>electron density (m-3)</a:t>
                </a:r>
              </a:p>
            </c:rich>
          </c:tx>
          <c:layout/>
          <c:overlay val="0"/>
        </c:title>
        <c:numFmt formatCode="0.0E+00" sourceLinked="0"/>
        <c:majorTickMark val="out"/>
        <c:minorTickMark val="none"/>
        <c:tickLblPos val="nextTo"/>
        <c:crossAx val="164333824"/>
        <c:crossesAt val="0"/>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Electron pressure versus</a:t>
            </a:r>
            <a:r>
              <a:rPr lang="en-GB" baseline="0"/>
              <a:t> rho</a:t>
            </a:r>
            <a:endParaRPr lang="en-GB"/>
          </a:p>
        </c:rich>
      </c:tx>
      <c:layout/>
      <c:overlay val="0"/>
    </c:title>
    <c:autoTitleDeleted val="0"/>
    <c:plotArea>
      <c:layout>
        <c:manualLayout>
          <c:layoutTarget val="inner"/>
          <c:xMode val="edge"/>
          <c:yMode val="edge"/>
          <c:x val="0.11484032199324366"/>
          <c:y val="0.10844837038437964"/>
          <c:w val="0.8377354983737082"/>
          <c:h val="0.75619832161387501"/>
        </c:manualLayout>
      </c:layout>
      <c:scatterChart>
        <c:scatterStyle val="lineMarker"/>
        <c:varyColors val="0"/>
        <c:ser>
          <c:idx val="0"/>
          <c:order val="0"/>
          <c:tx>
            <c:v>RP</c:v>
          </c:tx>
          <c:xVal>
            <c:numRef>
              <c:f>RP!$B$13:$B$37</c:f>
              <c:numCache>
                <c:formatCode>0.0000</c:formatCode>
                <c:ptCount val="25"/>
                <c:pt idx="0">
                  <c:v>-0.217</c:v>
                </c:pt>
                <c:pt idx="1">
                  <c:v>-6.7000000000000004E-2</c:v>
                </c:pt>
                <c:pt idx="2">
                  <c:v>-2.7000000000000003E-2</c:v>
                </c:pt>
                <c:pt idx="3">
                  <c:v>2.9999999999999992E-3</c:v>
                </c:pt>
                <c:pt idx="4">
                  <c:v>8.0000000000000002E-3</c:v>
                </c:pt>
                <c:pt idx="5">
                  <c:v>1.2999999999999999E-2</c:v>
                </c:pt>
                <c:pt idx="6">
                  <c:v>1.7999999999999999E-2</c:v>
                </c:pt>
                <c:pt idx="7">
                  <c:v>2.3E-2</c:v>
                </c:pt>
                <c:pt idx="8">
                  <c:v>2.7999999999999997E-2</c:v>
                </c:pt>
                <c:pt idx="9">
                  <c:v>3.3000000000000002E-2</c:v>
                </c:pt>
                <c:pt idx="10">
                  <c:v>3.7999999999999999E-2</c:v>
                </c:pt>
                <c:pt idx="11">
                  <c:v>4.2999999999999997E-2</c:v>
                </c:pt>
                <c:pt idx="12">
                  <c:v>4.8000000000000001E-2</c:v>
                </c:pt>
                <c:pt idx="13">
                  <c:v>5.2999999999999999E-2</c:v>
                </c:pt>
                <c:pt idx="14">
                  <c:v>5.7999999999999996E-2</c:v>
                </c:pt>
                <c:pt idx="15">
                  <c:v>6.3E-2</c:v>
                </c:pt>
                <c:pt idx="16">
                  <c:v>6.8000000000000005E-2</c:v>
                </c:pt>
                <c:pt idx="17">
                  <c:v>7.2999999999999995E-2</c:v>
                </c:pt>
                <c:pt idx="18">
                  <c:v>7.8E-2</c:v>
                </c:pt>
                <c:pt idx="19">
                  <c:v>8.3000000000000004E-2</c:v>
                </c:pt>
                <c:pt idx="20">
                  <c:v>8.7999999999999995E-2</c:v>
                </c:pt>
                <c:pt idx="21">
                  <c:v>9.2999999999999999E-2</c:v>
                </c:pt>
                <c:pt idx="22">
                  <c:v>9.8000000000000004E-2</c:v>
                </c:pt>
                <c:pt idx="23">
                  <c:v>0.10299999999999999</c:v>
                </c:pt>
                <c:pt idx="24">
                  <c:v>0.108</c:v>
                </c:pt>
              </c:numCache>
            </c:numRef>
          </c:xVal>
          <c:yVal>
            <c:numRef>
              <c:f>RP!$C$13:$C$37</c:f>
              <c:numCache>
                <c:formatCode>0.00E+00</c:formatCode>
                <c:ptCount val="25"/>
                <c:pt idx="0">
                  <c:v>1404.4799999999998</c:v>
                </c:pt>
                <c:pt idx="1">
                  <c:v>396</c:v>
                </c:pt>
                <c:pt idx="2">
                  <c:v>179.2</c:v>
                </c:pt>
                <c:pt idx="3">
                  <c:v>51.199999999999996</c:v>
                </c:pt>
                <c:pt idx="4">
                  <c:v>27.639039999999998</c:v>
                </c:pt>
                <c:pt idx="5">
                  <c:v>16.749119999999998</c:v>
                </c:pt>
                <c:pt idx="6">
                  <c:v>10.069919999999998</c:v>
                </c:pt>
                <c:pt idx="7">
                  <c:v>6.4871999999999996</c:v>
                </c:pt>
                <c:pt idx="8">
                  <c:v>3.32416</c:v>
                </c:pt>
                <c:pt idx="9">
                  <c:v>2.3009760000000004</c:v>
                </c:pt>
                <c:pt idx="10">
                  <c:v>1.3247519999999999</c:v>
                </c:pt>
                <c:pt idx="11">
                  <c:v>1.0010399999999999</c:v>
                </c:pt>
                <c:pt idx="12">
                  <c:v>0.67732800000000004</c:v>
                </c:pt>
                <c:pt idx="13">
                  <c:v>0.30975999999999998</c:v>
                </c:pt>
                <c:pt idx="14">
                  <c:v>0.13600943999999998</c:v>
                </c:pt>
                <c:pt idx="15">
                  <c:v>6.970208E-2</c:v>
                </c:pt>
                <c:pt idx="16">
                  <c:v>7.6482559999999991E-2</c:v>
                </c:pt>
                <c:pt idx="17">
                  <c:v>4.109952E-2</c:v>
                </c:pt>
                <c:pt idx="18">
                  <c:v>2.1905919999999999E-2</c:v>
                </c:pt>
                <c:pt idx="19">
                  <c:v>3.4558079999999998E-2</c:v>
                </c:pt>
                <c:pt idx="20">
                  <c:v>3.7251840000000001E-2</c:v>
                </c:pt>
                <c:pt idx="21">
                  <c:v>1.8675839999999999E-2</c:v>
                </c:pt>
                <c:pt idx="22">
                  <c:v>2.6706239999999999E-2</c:v>
                </c:pt>
                <c:pt idx="23">
                  <c:v>3.3436799999999996E-2</c:v>
                </c:pt>
                <c:pt idx="24">
                  <c:v>1.6572480000000001E-2</c:v>
                </c:pt>
              </c:numCache>
            </c:numRef>
          </c:yVal>
          <c:smooth val="0"/>
        </c:ser>
        <c:ser>
          <c:idx val="1"/>
          <c:order val="1"/>
          <c:tx>
            <c:v>Lower Outer LP</c:v>
          </c:tx>
          <c:xVal>
            <c:numRef>
              <c:f>'LFS - LP'!$B$8:$B$30</c:f>
              <c:numCache>
                <c:formatCode>0.0000</c:formatCode>
                <c:ptCount val="23"/>
                <c:pt idx="0">
                  <c:v>-3.8864834000000001E-2</c:v>
                </c:pt>
                <c:pt idx="1">
                  <c:v>-3.4654125000000001E-2</c:v>
                </c:pt>
                <c:pt idx="2">
                  <c:v>-3.0527805000000002E-2</c:v>
                </c:pt>
                <c:pt idx="3">
                  <c:v>-2.6507729000000001E-2</c:v>
                </c:pt>
                <c:pt idx="4">
                  <c:v>-2.2614776E-2</c:v>
                </c:pt>
                <c:pt idx="5">
                  <c:v>-2.0534476999999999E-2</c:v>
                </c:pt>
                <c:pt idx="6">
                  <c:v>-1.5805980000000001E-2</c:v>
                </c:pt>
                <c:pt idx="7">
                  <c:v>-1.15216651E-2</c:v>
                </c:pt>
                <c:pt idx="8">
                  <c:v>-8.5875641000000003E-3</c:v>
                </c:pt>
                <c:pt idx="9">
                  <c:v>-5.4631192099999998E-3</c:v>
                </c:pt>
                <c:pt idx="10">
                  <c:v>-2.4717770000000001E-3</c:v>
                </c:pt>
                <c:pt idx="11">
                  <c:v>3.940113999999998E-4</c:v>
                </c:pt>
                <c:pt idx="12">
                  <c:v>3.1400285000000002E-3</c:v>
                </c:pt>
                <c:pt idx="13">
                  <c:v>4.4695344999999996E-3</c:v>
                </c:pt>
                <c:pt idx="14">
                  <c:v>7.7913239999999996E-3</c:v>
                </c:pt>
                <c:pt idx="15">
                  <c:v>1.0908454999999997E-2</c:v>
                </c:pt>
                <c:pt idx="16">
                  <c:v>1.2937673E-2</c:v>
                </c:pt>
                <c:pt idx="17">
                  <c:v>1.5062052999999999E-2</c:v>
                </c:pt>
                <c:pt idx="18">
                  <c:v>1.7044082999999998E-2</c:v>
                </c:pt>
                <c:pt idx="19">
                  <c:v>1.8879612E-2</c:v>
                </c:pt>
                <c:pt idx="20">
                  <c:v>0.04</c:v>
                </c:pt>
                <c:pt idx="21">
                  <c:v>4.0099999999999997E-2</c:v>
                </c:pt>
                <c:pt idx="22">
                  <c:v>0.15</c:v>
                </c:pt>
              </c:numCache>
            </c:numRef>
          </c:xVal>
          <c:yVal>
            <c:numRef>
              <c:f>'LFS - LP'!$C$8:$C$30</c:f>
              <c:numCache>
                <c:formatCode>0.00E+00</c:formatCode>
                <c:ptCount val="23"/>
                <c:pt idx="0">
                  <c:v>1.7059546026574619E-2</c:v>
                </c:pt>
                <c:pt idx="1">
                  <c:v>2.2857161146272773E-2</c:v>
                </c:pt>
                <c:pt idx="2">
                  <c:v>2.7930152205813977E-2</c:v>
                </c:pt>
                <c:pt idx="3">
                  <c:v>1.7137280259239943E-2</c:v>
                </c:pt>
                <c:pt idx="4">
                  <c:v>6.4359461895238668E-3</c:v>
                </c:pt>
                <c:pt idx="5">
                  <c:v>3.9864805112175536E-2</c:v>
                </c:pt>
                <c:pt idx="6">
                  <c:v>0.17842560391652201</c:v>
                </c:pt>
                <c:pt idx="7">
                  <c:v>0.49809061179275343</c:v>
                </c:pt>
                <c:pt idx="8">
                  <c:v>1.0414886600652955</c:v>
                </c:pt>
                <c:pt idx="9">
                  <c:v>5.2335702075865056</c:v>
                </c:pt>
                <c:pt idx="10">
                  <c:v>7.6506829447381044</c:v>
                </c:pt>
                <c:pt idx="11">
                  <c:v>59.397154045290328</c:v>
                </c:pt>
                <c:pt idx="12">
                  <c:v>60.171958664041568</c:v>
                </c:pt>
                <c:pt idx="13">
                  <c:v>24.541838115435265</c:v>
                </c:pt>
                <c:pt idx="14">
                  <c:v>25.398603369800608</c:v>
                </c:pt>
                <c:pt idx="15">
                  <c:v>12.738170668951311</c:v>
                </c:pt>
                <c:pt idx="16">
                  <c:v>18.015693701037215</c:v>
                </c:pt>
                <c:pt idx="17">
                  <c:v>13.154218300790806</c:v>
                </c:pt>
                <c:pt idx="18">
                  <c:v>10.465884718726876</c:v>
                </c:pt>
                <c:pt idx="19">
                  <c:v>7.0095559939449803</c:v>
                </c:pt>
                <c:pt idx="20">
                  <c:v>1.5576791097655511</c:v>
                </c:pt>
                <c:pt idx="21">
                  <c:v>0</c:v>
                </c:pt>
                <c:pt idx="22">
                  <c:v>0</c:v>
                </c:pt>
              </c:numCache>
            </c:numRef>
          </c:yVal>
          <c:smooth val="0"/>
        </c:ser>
        <c:ser>
          <c:idx val="2"/>
          <c:order val="2"/>
          <c:tx>
            <c:v>Upper Outer LP</c:v>
          </c:tx>
          <c:xVal>
            <c:numRef>
              <c:f>'LFS - LP'!$J$9:$J$30</c:f>
              <c:numCache>
                <c:formatCode>0.0000</c:formatCode>
                <c:ptCount val="22"/>
                <c:pt idx="0">
                  <c:v>-4.8476508000000005E-3</c:v>
                </c:pt>
                <c:pt idx="1">
                  <c:v>-9.0159829999999965E-4</c:v>
                </c:pt>
                <c:pt idx="2">
                  <c:v>2.9047416E-3</c:v>
                </c:pt>
                <c:pt idx="3">
                  <c:v>6.5903127999999995E-3</c:v>
                </c:pt>
                <c:pt idx="4">
                  <c:v>1.0171281800000001E-2</c:v>
                </c:pt>
                <c:pt idx="5">
                  <c:v>1.2101344599999999E-2</c:v>
                </c:pt>
                <c:pt idx="6">
                  <c:v>1.6564506E-2</c:v>
                </c:pt>
                <c:pt idx="7">
                  <c:v>2.0719346E-2</c:v>
                </c:pt>
                <c:pt idx="8">
                  <c:v>2.3612549E-2</c:v>
                </c:pt>
                <c:pt idx="9">
                  <c:v>2.6716887000000002E-2</c:v>
                </c:pt>
                <c:pt idx="10">
                  <c:v>2.9693474000000001E-2</c:v>
                </c:pt>
                <c:pt idx="11">
                  <c:v>3.2532508000000002E-2</c:v>
                </c:pt>
                <c:pt idx="12">
                  <c:v>3.5226827000000002E-2</c:v>
                </c:pt>
                <c:pt idx="13">
                  <c:v>3.6518254E-2</c:v>
                </c:pt>
                <c:pt idx="14">
                  <c:v>3.9702231000000004E-2</c:v>
                </c:pt>
                <c:pt idx="15">
                  <c:v>4.2644435999999994E-2</c:v>
                </c:pt>
                <c:pt idx="16">
                  <c:v>4.4545356999999994E-2</c:v>
                </c:pt>
                <c:pt idx="17">
                  <c:v>4.6530590999999996E-2</c:v>
                </c:pt>
                <c:pt idx="18">
                  <c:v>4.8384714999999995E-2</c:v>
                </c:pt>
                <c:pt idx="19">
                  <c:v>4.8399999999999999E-2</c:v>
                </c:pt>
                <c:pt idx="20">
                  <c:v>4.8500000000000001E-2</c:v>
                </c:pt>
                <c:pt idx="21">
                  <c:v>0.15</c:v>
                </c:pt>
              </c:numCache>
            </c:numRef>
          </c:xVal>
          <c:yVal>
            <c:numRef>
              <c:f>'LFS - LP'!$K$9:$K$30</c:f>
              <c:numCache>
                <c:formatCode>0.00E+00</c:formatCode>
                <c:ptCount val="22"/>
                <c:pt idx="0">
                  <c:v>8.9015064254911909E-3</c:v>
                </c:pt>
                <c:pt idx="1">
                  <c:v>6.9432753257539616E-3</c:v>
                </c:pt>
                <c:pt idx="2">
                  <c:v>6.507195484577389E-3</c:v>
                </c:pt>
                <c:pt idx="3">
                  <c:v>7.7174446187974598E-3</c:v>
                </c:pt>
                <c:pt idx="4">
                  <c:v>6.2864475055955816E-3</c:v>
                </c:pt>
                <c:pt idx="5">
                  <c:v>7.3759732639155423E-3</c:v>
                </c:pt>
                <c:pt idx="6">
                  <c:v>0.30930303436912165</c:v>
                </c:pt>
                <c:pt idx="7">
                  <c:v>0.8880987308837901</c:v>
                </c:pt>
                <c:pt idx="8">
                  <c:v>4.4911503283140624</c:v>
                </c:pt>
                <c:pt idx="9">
                  <c:v>3.5500285628614554</c:v>
                </c:pt>
                <c:pt idx="10">
                  <c:v>4.2348370440607841</c:v>
                </c:pt>
                <c:pt idx="11">
                  <c:v>3.7622586132995246</c:v>
                </c:pt>
                <c:pt idx="12">
                  <c:v>2.1518496759774757</c:v>
                </c:pt>
                <c:pt idx="13">
                  <c:v>2.2501534611299454</c:v>
                </c:pt>
                <c:pt idx="14">
                  <c:v>2.9371162462659313</c:v>
                </c:pt>
                <c:pt idx="15">
                  <c:v>2.7802203008535926</c:v>
                </c:pt>
                <c:pt idx="16">
                  <c:v>2.2498315297854656</c:v>
                </c:pt>
                <c:pt idx="17">
                  <c:v>2.0589526845435433</c:v>
                </c:pt>
                <c:pt idx="18">
                  <c:v>1.676481475576773</c:v>
                </c:pt>
                <c:pt idx="19">
                  <c:v>1.676481475576773</c:v>
                </c:pt>
                <c:pt idx="20">
                  <c:v>0</c:v>
                </c:pt>
                <c:pt idx="21">
                  <c:v>0</c:v>
                </c:pt>
              </c:numCache>
            </c:numRef>
          </c:yVal>
          <c:smooth val="0"/>
        </c:ser>
        <c:dLbls>
          <c:showLegendKey val="0"/>
          <c:showVal val="0"/>
          <c:showCatName val="0"/>
          <c:showSerName val="0"/>
          <c:showPercent val="0"/>
          <c:showBubbleSize val="0"/>
        </c:dLbls>
        <c:axId val="163638272"/>
        <c:axId val="163316864"/>
      </c:scatterChart>
      <c:valAx>
        <c:axId val="163638272"/>
        <c:scaling>
          <c:orientation val="minMax"/>
          <c:max val="4.0000000000000008E-2"/>
          <c:min val="-1.0000000000000002E-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3316864"/>
        <c:crosses val="autoZero"/>
        <c:crossBetween val="midCat"/>
      </c:valAx>
      <c:valAx>
        <c:axId val="163316864"/>
        <c:scaling>
          <c:orientation val="minMax"/>
          <c:max val="70"/>
        </c:scaling>
        <c:delete val="0"/>
        <c:axPos val="l"/>
        <c:majorGridlines>
          <c:spPr>
            <a:ln>
              <a:solidFill>
                <a:schemeClr val="bg1">
                  <a:lumMod val="85000"/>
                </a:schemeClr>
              </a:solidFill>
            </a:ln>
          </c:spPr>
        </c:majorGridlines>
        <c:title>
          <c:tx>
            <c:rich>
              <a:bodyPr rot="-5400000" vert="horz"/>
              <a:lstStyle/>
              <a:p>
                <a:pPr>
                  <a:defRPr/>
                </a:pPr>
                <a:r>
                  <a:rPr lang="en-GB"/>
                  <a:t>electron pressure (Pa)</a:t>
                </a:r>
              </a:p>
            </c:rich>
          </c:tx>
          <c:layout/>
          <c:overlay val="0"/>
        </c:title>
        <c:numFmt formatCode="#,##0" sourceLinked="0"/>
        <c:majorTickMark val="out"/>
        <c:minorTickMark val="none"/>
        <c:tickLblPos val="nextTo"/>
        <c:crossAx val="163638272"/>
        <c:crossesAt val="-1.0000000000000002E-2"/>
        <c:crossBetween val="midCat"/>
      </c:valAx>
    </c:plotArea>
    <c:legend>
      <c:legendPos val="r"/>
      <c:layout>
        <c:manualLayout>
          <c:xMode val="edge"/>
          <c:yMode val="edge"/>
          <c:x val="0.51534918183074008"/>
          <c:y val="0.19313396390706097"/>
          <c:w val="0.3344550352258599"/>
          <c:h val="0.20519614970739194"/>
        </c:manualLayout>
      </c:layout>
      <c:overlay val="0"/>
      <c:spPr>
        <a:solidFill>
          <a:schemeClr val="bg1"/>
        </a:solidFill>
        <a:ln w="12700">
          <a:solidFill>
            <a:schemeClr val="tx1"/>
          </a:solidFill>
        </a:ln>
        <a:effectLst>
          <a:outerShdw blurRad="50800" dist="38100" dir="2700000" algn="tl" rotWithShape="0">
            <a:prstClr val="black">
              <a:alpha val="40000"/>
            </a:prstClr>
          </a:outerShdw>
        </a:effectLst>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Outer upper Te versus</a:t>
            </a:r>
            <a:r>
              <a:rPr lang="en-GB" baseline="0"/>
              <a:t> rho</a:t>
            </a:r>
            <a:endParaRPr lang="en-GB"/>
          </a:p>
        </c:rich>
      </c:tx>
      <c:layout>
        <c:manualLayout>
          <c:xMode val="edge"/>
          <c:yMode val="edge"/>
          <c:x val="0.18011632857061322"/>
          <c:y val="0"/>
        </c:manualLayout>
      </c:layout>
      <c:overlay val="0"/>
    </c:title>
    <c:autoTitleDeleted val="0"/>
    <c:plotArea>
      <c:layout>
        <c:manualLayout>
          <c:layoutTarget val="inner"/>
          <c:xMode val="edge"/>
          <c:yMode val="edge"/>
          <c:x val="0.14100629786807295"/>
          <c:y val="0.13543902153931164"/>
          <c:w val="0.81672653230438752"/>
          <c:h val="0.713013484650451"/>
        </c:manualLayout>
      </c:layout>
      <c:scatterChart>
        <c:scatterStyle val="lineMarker"/>
        <c:varyColors val="0"/>
        <c:ser>
          <c:idx val="0"/>
          <c:order val="0"/>
          <c:tx>
            <c:v>LP</c:v>
          </c:tx>
          <c:dPt>
            <c:idx val="0"/>
            <c:marker>
              <c:symbol val="diamond"/>
              <c:size val="7"/>
            </c:marker>
            <c:bubble3D val="0"/>
          </c:dPt>
          <c:dPt>
            <c:idx val="1"/>
            <c:bubble3D val="0"/>
          </c:dPt>
          <c:dPt>
            <c:idx val="2"/>
            <c:bubble3D val="0"/>
          </c:dPt>
          <c:dPt>
            <c:idx val="3"/>
            <c:bubble3D val="0"/>
          </c:dPt>
          <c:dPt>
            <c:idx val="4"/>
            <c:bubble3D val="0"/>
          </c:dPt>
          <c:xVal>
            <c:numRef>
              <c:f>'LFS - LP'!$J$9:$J$30</c:f>
              <c:numCache>
                <c:formatCode>0.0000</c:formatCode>
                <c:ptCount val="22"/>
                <c:pt idx="0">
                  <c:v>-4.8476508000000005E-3</c:v>
                </c:pt>
                <c:pt idx="1">
                  <c:v>-9.0159829999999965E-4</c:v>
                </c:pt>
                <c:pt idx="2">
                  <c:v>2.9047416E-3</c:v>
                </c:pt>
                <c:pt idx="3">
                  <c:v>6.5903127999999995E-3</c:v>
                </c:pt>
                <c:pt idx="4">
                  <c:v>1.0171281800000001E-2</c:v>
                </c:pt>
                <c:pt idx="5">
                  <c:v>1.2101344599999999E-2</c:v>
                </c:pt>
                <c:pt idx="6">
                  <c:v>1.6564506E-2</c:v>
                </c:pt>
                <c:pt idx="7">
                  <c:v>2.0719346E-2</c:v>
                </c:pt>
                <c:pt idx="8">
                  <c:v>2.3612549E-2</c:v>
                </c:pt>
                <c:pt idx="9">
                  <c:v>2.6716887000000002E-2</c:v>
                </c:pt>
                <c:pt idx="10">
                  <c:v>2.9693474000000001E-2</c:v>
                </c:pt>
                <c:pt idx="11">
                  <c:v>3.2532508000000002E-2</c:v>
                </c:pt>
                <c:pt idx="12">
                  <c:v>3.5226827000000002E-2</c:v>
                </c:pt>
                <c:pt idx="13">
                  <c:v>3.6518254E-2</c:v>
                </c:pt>
                <c:pt idx="14">
                  <c:v>3.9702231000000004E-2</c:v>
                </c:pt>
                <c:pt idx="15">
                  <c:v>4.2644435999999994E-2</c:v>
                </c:pt>
                <c:pt idx="16">
                  <c:v>4.4545356999999994E-2</c:v>
                </c:pt>
                <c:pt idx="17">
                  <c:v>4.6530590999999996E-2</c:v>
                </c:pt>
                <c:pt idx="18">
                  <c:v>4.8384714999999995E-2</c:v>
                </c:pt>
                <c:pt idx="19">
                  <c:v>4.8399999999999999E-2</c:v>
                </c:pt>
                <c:pt idx="20">
                  <c:v>4.8500000000000001E-2</c:v>
                </c:pt>
                <c:pt idx="21">
                  <c:v>0.15</c:v>
                </c:pt>
              </c:numCache>
            </c:numRef>
          </c:xVal>
          <c:yVal>
            <c:numRef>
              <c:f>'LFS - LP'!$N$9:$N$30</c:f>
              <c:numCache>
                <c:formatCode>0.0</c:formatCode>
                <c:ptCount val="22"/>
                <c:pt idx="0">
                  <c:v>3.2477382000000001</c:v>
                </c:pt>
                <c:pt idx="1">
                  <c:v>2.3572145</c:v>
                </c:pt>
                <c:pt idx="2">
                  <c:v>1.5087501000000001</c:v>
                </c:pt>
                <c:pt idx="3">
                  <c:v>1.7955044</c:v>
                </c:pt>
                <c:pt idx="4">
                  <c:v>1.0696133000000001</c:v>
                </c:pt>
                <c:pt idx="5">
                  <c:v>1.3617428</c:v>
                </c:pt>
                <c:pt idx="6">
                  <c:v>4.6831369</c:v>
                </c:pt>
                <c:pt idx="7">
                  <c:v>4.4663330999999999</c:v>
                </c:pt>
                <c:pt idx="8">
                  <c:v>9.3369888000000003</c:v>
                </c:pt>
                <c:pt idx="9">
                  <c:v>8.8083521999999999</c:v>
                </c:pt>
                <c:pt idx="10">
                  <c:v>10.22133</c:v>
                </c:pt>
                <c:pt idx="11">
                  <c:v>9.3452920000000006</c:v>
                </c:pt>
                <c:pt idx="12">
                  <c:v>7.2092976999999996</c:v>
                </c:pt>
                <c:pt idx="13">
                  <c:v>9.2354350000000007</c:v>
                </c:pt>
                <c:pt idx="14">
                  <c:v>13.268731000000001</c:v>
                </c:pt>
                <c:pt idx="15">
                  <c:v>11.841574</c:v>
                </c:pt>
                <c:pt idx="16">
                  <c:v>11.138771999999999</c:v>
                </c:pt>
                <c:pt idx="17">
                  <c:v>10.665552999999999</c:v>
                </c:pt>
                <c:pt idx="18">
                  <c:v>14.923832000000001</c:v>
                </c:pt>
                <c:pt idx="19">
                  <c:v>14.923832000000001</c:v>
                </c:pt>
                <c:pt idx="20">
                  <c:v>0</c:v>
                </c:pt>
                <c:pt idx="21">
                  <c:v>0</c:v>
                </c:pt>
              </c:numCache>
            </c:numRef>
          </c:yVal>
          <c:smooth val="0"/>
        </c:ser>
        <c:dLbls>
          <c:showLegendKey val="0"/>
          <c:showVal val="0"/>
          <c:showCatName val="0"/>
          <c:showSerName val="0"/>
          <c:showPercent val="0"/>
          <c:showBubbleSize val="0"/>
        </c:dLbls>
        <c:axId val="163334400"/>
        <c:axId val="163336576"/>
      </c:scatterChart>
      <c:valAx>
        <c:axId val="163334400"/>
        <c:scaling>
          <c:orientation val="minMax"/>
          <c:max val="4.0000000000000008E-2"/>
          <c:min val="-2.0000000000000004E-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3336576"/>
        <c:crosses val="autoZero"/>
        <c:crossBetween val="midCat"/>
      </c:valAx>
      <c:valAx>
        <c:axId val="163336576"/>
        <c:scaling>
          <c:orientation val="minMax"/>
        </c:scaling>
        <c:delete val="0"/>
        <c:axPos val="l"/>
        <c:majorGridlines>
          <c:spPr>
            <a:ln>
              <a:solidFill>
                <a:schemeClr val="bg1">
                  <a:lumMod val="85000"/>
                </a:schemeClr>
              </a:solidFill>
            </a:ln>
          </c:spPr>
        </c:majorGridlines>
        <c:title>
          <c:tx>
            <c:rich>
              <a:bodyPr rot="-5400000" vert="horz"/>
              <a:lstStyle/>
              <a:p>
                <a:pPr>
                  <a:defRPr/>
                </a:pPr>
                <a:r>
                  <a:rPr lang="en-GB"/>
                  <a:t>Te (eV)</a:t>
                </a:r>
              </a:p>
            </c:rich>
          </c:tx>
          <c:layout/>
          <c:overlay val="0"/>
        </c:title>
        <c:numFmt formatCode="#,##0" sourceLinked="0"/>
        <c:majorTickMark val="out"/>
        <c:minorTickMark val="none"/>
        <c:tickLblPos val="nextTo"/>
        <c:crossAx val="163334400"/>
        <c:crossesAt val="-2.0000000000000004E-2"/>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Outer upper jsat versus</a:t>
            </a:r>
            <a:r>
              <a:rPr lang="en-GB" baseline="0"/>
              <a:t> rho</a:t>
            </a:r>
            <a:endParaRPr lang="en-GB"/>
          </a:p>
        </c:rich>
      </c:tx>
      <c:layout>
        <c:manualLayout>
          <c:xMode val="edge"/>
          <c:yMode val="edge"/>
          <c:x val="0.21028427446606318"/>
          <c:y val="6.1891251447820051E-3"/>
        </c:manualLayout>
      </c:layout>
      <c:overlay val="0"/>
    </c:title>
    <c:autoTitleDeleted val="0"/>
    <c:plotArea>
      <c:layout>
        <c:manualLayout>
          <c:layoutTarget val="inner"/>
          <c:xMode val="edge"/>
          <c:yMode val="edge"/>
          <c:x val="0.19532171375683705"/>
          <c:y val="0.1408371322005802"/>
          <c:w val="0.75597238458927185"/>
          <c:h val="0.70761537398918239"/>
        </c:manualLayout>
      </c:layout>
      <c:scatterChart>
        <c:scatterStyle val="lineMarker"/>
        <c:varyColors val="0"/>
        <c:ser>
          <c:idx val="0"/>
          <c:order val="0"/>
          <c:tx>
            <c:v>LP</c:v>
          </c:tx>
          <c:dPt>
            <c:idx val="0"/>
            <c:bubble3D val="0"/>
          </c:dPt>
          <c:xVal>
            <c:numRef>
              <c:f>'LFS - LP'!$J$9:$J$30</c:f>
              <c:numCache>
                <c:formatCode>0.0000</c:formatCode>
                <c:ptCount val="22"/>
                <c:pt idx="0">
                  <c:v>-4.8476508000000005E-3</c:v>
                </c:pt>
                <c:pt idx="1">
                  <c:v>-9.0159829999999965E-4</c:v>
                </c:pt>
                <c:pt idx="2">
                  <c:v>2.9047416E-3</c:v>
                </c:pt>
                <c:pt idx="3">
                  <c:v>6.5903127999999995E-3</c:v>
                </c:pt>
                <c:pt idx="4">
                  <c:v>1.0171281800000001E-2</c:v>
                </c:pt>
                <c:pt idx="5">
                  <c:v>1.2101344599999999E-2</c:v>
                </c:pt>
                <c:pt idx="6">
                  <c:v>1.6564506E-2</c:v>
                </c:pt>
                <c:pt idx="7">
                  <c:v>2.0719346E-2</c:v>
                </c:pt>
                <c:pt idx="8">
                  <c:v>2.3612549E-2</c:v>
                </c:pt>
                <c:pt idx="9">
                  <c:v>2.6716887000000002E-2</c:v>
                </c:pt>
                <c:pt idx="10">
                  <c:v>2.9693474000000001E-2</c:v>
                </c:pt>
                <c:pt idx="11">
                  <c:v>3.2532508000000002E-2</c:v>
                </c:pt>
                <c:pt idx="12">
                  <c:v>3.5226827000000002E-2</c:v>
                </c:pt>
                <c:pt idx="13">
                  <c:v>3.6518254E-2</c:v>
                </c:pt>
                <c:pt idx="14">
                  <c:v>3.9702231000000004E-2</c:v>
                </c:pt>
                <c:pt idx="15">
                  <c:v>4.2644435999999994E-2</c:v>
                </c:pt>
                <c:pt idx="16">
                  <c:v>4.4545356999999994E-2</c:v>
                </c:pt>
                <c:pt idx="17">
                  <c:v>4.6530590999999996E-2</c:v>
                </c:pt>
                <c:pt idx="18">
                  <c:v>4.8384714999999995E-2</c:v>
                </c:pt>
                <c:pt idx="19">
                  <c:v>4.8399999999999999E-2</c:v>
                </c:pt>
                <c:pt idx="20">
                  <c:v>4.8500000000000001E-2</c:v>
                </c:pt>
                <c:pt idx="21">
                  <c:v>0.15</c:v>
                </c:pt>
              </c:numCache>
            </c:numRef>
          </c:xVal>
          <c:yVal>
            <c:numRef>
              <c:f>'LFS - LP'!$M$9:$M$30</c:f>
              <c:numCache>
                <c:formatCode>0.00E+00</c:formatCode>
                <c:ptCount val="22"/>
                <c:pt idx="0">
                  <c:v>24.173791000000001</c:v>
                </c:pt>
                <c:pt idx="1">
                  <c:v>22.132812000000001</c:v>
                </c:pt>
                <c:pt idx="2">
                  <c:v>25.92728</c:v>
                </c:pt>
                <c:pt idx="3">
                  <c:v>28.187207000000001</c:v>
                </c:pt>
                <c:pt idx="4">
                  <c:v>29.748403</c:v>
                </c:pt>
                <c:pt idx="5">
                  <c:v>30.934532000000001</c:v>
                </c:pt>
                <c:pt idx="6">
                  <c:v>699.49967000000004</c:v>
                </c:pt>
                <c:pt idx="7">
                  <c:v>2056.6361000000002</c:v>
                </c:pt>
                <c:pt idx="8">
                  <c:v>7193.2628999999997</c:v>
                </c:pt>
                <c:pt idx="9">
                  <c:v>5854.0478999999996</c:v>
                </c:pt>
                <c:pt idx="10">
                  <c:v>6482.6826000000001</c:v>
                </c:pt>
                <c:pt idx="11">
                  <c:v>6023.1540000000005</c:v>
                </c:pt>
                <c:pt idx="12">
                  <c:v>3922.2674999999999</c:v>
                </c:pt>
                <c:pt idx="13">
                  <c:v>3623.7249000000002</c:v>
                </c:pt>
                <c:pt idx="14">
                  <c:v>3946.1918999999998</c:v>
                </c:pt>
                <c:pt idx="15">
                  <c:v>3954.0873000000001</c:v>
                </c:pt>
                <c:pt idx="16">
                  <c:v>3299.1579000000002</c:v>
                </c:pt>
                <c:pt idx="17">
                  <c:v>3085.5063</c:v>
                </c:pt>
                <c:pt idx="18">
                  <c:v>2123.8818000000001</c:v>
                </c:pt>
                <c:pt idx="19">
                  <c:v>2123.8818000000001</c:v>
                </c:pt>
                <c:pt idx="20">
                  <c:v>0</c:v>
                </c:pt>
                <c:pt idx="21">
                  <c:v>0</c:v>
                </c:pt>
              </c:numCache>
            </c:numRef>
          </c:yVal>
          <c:smooth val="0"/>
        </c:ser>
        <c:dLbls>
          <c:showLegendKey val="0"/>
          <c:showVal val="0"/>
          <c:showCatName val="0"/>
          <c:showSerName val="0"/>
          <c:showPercent val="0"/>
          <c:showBubbleSize val="0"/>
        </c:dLbls>
        <c:axId val="163352960"/>
        <c:axId val="163354880"/>
      </c:scatterChart>
      <c:valAx>
        <c:axId val="163352960"/>
        <c:scaling>
          <c:orientation val="minMax"/>
          <c:max val="4.0000000000000008E-2"/>
          <c:min val="-2.0000000000000004E-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3354880"/>
        <c:crosses val="autoZero"/>
        <c:crossBetween val="midCat"/>
      </c:valAx>
      <c:valAx>
        <c:axId val="163354880"/>
        <c:scaling>
          <c:orientation val="minMax"/>
        </c:scaling>
        <c:delete val="0"/>
        <c:axPos val="l"/>
        <c:majorGridlines>
          <c:spPr>
            <a:ln>
              <a:solidFill>
                <a:schemeClr val="bg1">
                  <a:lumMod val="85000"/>
                </a:schemeClr>
              </a:solidFill>
            </a:ln>
          </c:spPr>
        </c:majorGridlines>
        <c:title>
          <c:tx>
            <c:rich>
              <a:bodyPr rot="-5400000" vert="horz"/>
              <a:lstStyle/>
              <a:p>
                <a:pPr>
                  <a:defRPr/>
                </a:pPr>
                <a:r>
                  <a:rPr lang="en-GB"/>
                  <a:t>jsat (A m-2)</a:t>
                </a:r>
              </a:p>
            </c:rich>
          </c:tx>
          <c:layout/>
          <c:overlay val="0"/>
        </c:title>
        <c:numFmt formatCode="0.0E+00" sourceLinked="0"/>
        <c:majorTickMark val="out"/>
        <c:minorTickMark val="none"/>
        <c:tickLblPos val="nextTo"/>
        <c:crossAx val="163352960"/>
        <c:crossesAt val="-2.0000000000000004E-2"/>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Outer lower pe versus</a:t>
            </a:r>
            <a:r>
              <a:rPr lang="en-GB" baseline="0"/>
              <a:t> rho</a:t>
            </a:r>
            <a:endParaRPr lang="en-GB"/>
          </a:p>
        </c:rich>
      </c:tx>
      <c:layout>
        <c:manualLayout>
          <c:xMode val="edge"/>
          <c:yMode val="edge"/>
          <c:x val="0.19385703880533867"/>
          <c:y val="5.3981106612685558E-3"/>
        </c:manualLayout>
      </c:layout>
      <c:overlay val="0"/>
    </c:title>
    <c:autoTitleDeleted val="0"/>
    <c:plotArea>
      <c:layout>
        <c:manualLayout>
          <c:layoutTarget val="inner"/>
          <c:xMode val="edge"/>
          <c:yMode val="edge"/>
          <c:x val="0.14100629786807295"/>
          <c:y val="0.13543902153931164"/>
          <c:w val="0.81672653230438752"/>
          <c:h val="0.713013484650451"/>
        </c:manualLayout>
      </c:layout>
      <c:scatterChart>
        <c:scatterStyle val="lineMarker"/>
        <c:varyColors val="0"/>
        <c:ser>
          <c:idx val="0"/>
          <c:order val="0"/>
          <c:tx>
            <c:v>LP</c:v>
          </c:tx>
          <c:dPt>
            <c:idx val="0"/>
            <c:marker>
              <c:symbol val="diamond"/>
              <c:size val="7"/>
            </c:marker>
            <c:bubble3D val="0"/>
          </c:dPt>
          <c:dPt>
            <c:idx val="1"/>
            <c:bubble3D val="0"/>
          </c:dPt>
          <c:dPt>
            <c:idx val="2"/>
            <c:bubble3D val="0"/>
          </c:dPt>
          <c:dPt>
            <c:idx val="3"/>
            <c:bubble3D val="0"/>
          </c:dPt>
          <c:dPt>
            <c:idx val="4"/>
            <c:bubble3D val="0"/>
          </c:dPt>
          <c:xVal>
            <c:numRef>
              <c:f>'LFS - LP'!$B$8:$B$30</c:f>
              <c:numCache>
                <c:formatCode>0.0000</c:formatCode>
                <c:ptCount val="23"/>
                <c:pt idx="0">
                  <c:v>-3.8864834000000001E-2</c:v>
                </c:pt>
                <c:pt idx="1">
                  <c:v>-3.4654125000000001E-2</c:v>
                </c:pt>
                <c:pt idx="2">
                  <c:v>-3.0527805000000002E-2</c:v>
                </c:pt>
                <c:pt idx="3">
                  <c:v>-2.6507729000000001E-2</c:v>
                </c:pt>
                <c:pt idx="4">
                  <c:v>-2.2614776E-2</c:v>
                </c:pt>
                <c:pt idx="5">
                  <c:v>-2.0534476999999999E-2</c:v>
                </c:pt>
                <c:pt idx="6">
                  <c:v>-1.5805980000000001E-2</c:v>
                </c:pt>
                <c:pt idx="7">
                  <c:v>-1.15216651E-2</c:v>
                </c:pt>
                <c:pt idx="8">
                  <c:v>-8.5875641000000003E-3</c:v>
                </c:pt>
                <c:pt idx="9">
                  <c:v>-5.4631192099999998E-3</c:v>
                </c:pt>
                <c:pt idx="10">
                  <c:v>-2.4717770000000001E-3</c:v>
                </c:pt>
                <c:pt idx="11">
                  <c:v>3.940113999999998E-4</c:v>
                </c:pt>
                <c:pt idx="12">
                  <c:v>3.1400285000000002E-3</c:v>
                </c:pt>
                <c:pt idx="13">
                  <c:v>4.4695344999999996E-3</c:v>
                </c:pt>
                <c:pt idx="14">
                  <c:v>7.7913239999999996E-3</c:v>
                </c:pt>
                <c:pt idx="15">
                  <c:v>1.0908454999999997E-2</c:v>
                </c:pt>
                <c:pt idx="16">
                  <c:v>1.2937673E-2</c:v>
                </c:pt>
                <c:pt idx="17">
                  <c:v>1.5062052999999999E-2</c:v>
                </c:pt>
                <c:pt idx="18">
                  <c:v>1.7044082999999998E-2</c:v>
                </c:pt>
                <c:pt idx="19">
                  <c:v>1.8879612E-2</c:v>
                </c:pt>
                <c:pt idx="20">
                  <c:v>0.04</c:v>
                </c:pt>
                <c:pt idx="21">
                  <c:v>4.0099999999999997E-2</c:v>
                </c:pt>
                <c:pt idx="22">
                  <c:v>0.15</c:v>
                </c:pt>
              </c:numCache>
            </c:numRef>
          </c:xVal>
          <c:yVal>
            <c:numRef>
              <c:f>'LFS - LP'!$C$8:$C$30</c:f>
              <c:numCache>
                <c:formatCode>0.00E+00</c:formatCode>
                <c:ptCount val="23"/>
                <c:pt idx="0">
                  <c:v>1.7059546026574619E-2</c:v>
                </c:pt>
                <c:pt idx="1">
                  <c:v>2.2857161146272773E-2</c:v>
                </c:pt>
                <c:pt idx="2">
                  <c:v>2.7930152205813977E-2</c:v>
                </c:pt>
                <c:pt idx="3">
                  <c:v>1.7137280259239943E-2</c:v>
                </c:pt>
                <c:pt idx="4">
                  <c:v>6.4359461895238668E-3</c:v>
                </c:pt>
                <c:pt idx="5">
                  <c:v>3.9864805112175536E-2</c:v>
                </c:pt>
                <c:pt idx="6">
                  <c:v>0.17842560391652201</c:v>
                </c:pt>
                <c:pt idx="7">
                  <c:v>0.49809061179275343</c:v>
                </c:pt>
                <c:pt idx="8">
                  <c:v>1.0414886600652955</c:v>
                </c:pt>
                <c:pt idx="9">
                  <c:v>5.2335702075865056</c:v>
                </c:pt>
                <c:pt idx="10">
                  <c:v>7.6506829447381044</c:v>
                </c:pt>
                <c:pt idx="11">
                  <c:v>59.397154045290328</c:v>
                </c:pt>
                <c:pt idx="12">
                  <c:v>60.171958664041568</c:v>
                </c:pt>
                <c:pt idx="13">
                  <c:v>24.541838115435265</c:v>
                </c:pt>
                <c:pt idx="14">
                  <c:v>25.398603369800608</c:v>
                </c:pt>
                <c:pt idx="15">
                  <c:v>12.738170668951311</c:v>
                </c:pt>
                <c:pt idx="16">
                  <c:v>18.015693701037215</c:v>
                </c:pt>
                <c:pt idx="17">
                  <c:v>13.154218300790806</c:v>
                </c:pt>
                <c:pt idx="18">
                  <c:v>10.465884718726876</c:v>
                </c:pt>
                <c:pt idx="19">
                  <c:v>7.0095559939449803</c:v>
                </c:pt>
                <c:pt idx="20">
                  <c:v>1.5576791097655511</c:v>
                </c:pt>
                <c:pt idx="21">
                  <c:v>0</c:v>
                </c:pt>
                <c:pt idx="22">
                  <c:v>0</c:v>
                </c:pt>
              </c:numCache>
            </c:numRef>
          </c:yVal>
          <c:smooth val="0"/>
        </c:ser>
        <c:dLbls>
          <c:showLegendKey val="0"/>
          <c:showVal val="0"/>
          <c:showCatName val="0"/>
          <c:showSerName val="0"/>
          <c:showPercent val="0"/>
          <c:showBubbleSize val="0"/>
        </c:dLbls>
        <c:axId val="163396224"/>
        <c:axId val="163398400"/>
      </c:scatterChart>
      <c:valAx>
        <c:axId val="163396224"/>
        <c:scaling>
          <c:orientation val="minMax"/>
          <c:max val="4.0000000000000008E-2"/>
          <c:min val="-2.0000000000000004E-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3398400"/>
        <c:crosses val="autoZero"/>
        <c:crossBetween val="midCat"/>
      </c:valAx>
      <c:valAx>
        <c:axId val="163398400"/>
        <c:scaling>
          <c:orientation val="minMax"/>
        </c:scaling>
        <c:delete val="0"/>
        <c:axPos val="l"/>
        <c:majorGridlines>
          <c:spPr>
            <a:ln>
              <a:solidFill>
                <a:schemeClr val="bg1">
                  <a:lumMod val="85000"/>
                </a:schemeClr>
              </a:solidFill>
            </a:ln>
          </c:spPr>
        </c:majorGridlines>
        <c:title>
          <c:tx>
            <c:rich>
              <a:bodyPr rot="-5400000" vert="horz"/>
              <a:lstStyle/>
              <a:p>
                <a:pPr>
                  <a:defRPr/>
                </a:pPr>
                <a:r>
                  <a:rPr lang="en-GB"/>
                  <a:t>pe (Pa)</a:t>
                </a:r>
              </a:p>
            </c:rich>
          </c:tx>
          <c:layout/>
          <c:overlay val="0"/>
        </c:title>
        <c:numFmt formatCode="#,##0" sourceLinked="0"/>
        <c:majorTickMark val="out"/>
        <c:minorTickMark val="none"/>
        <c:tickLblPos val="nextTo"/>
        <c:crossAx val="163396224"/>
        <c:crossesAt val="-2.0000000000000004E-2"/>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Outer upper pe versus</a:t>
            </a:r>
            <a:r>
              <a:rPr lang="en-GB" baseline="0"/>
              <a:t> rho</a:t>
            </a:r>
            <a:endParaRPr lang="en-GB"/>
          </a:p>
        </c:rich>
      </c:tx>
      <c:layout>
        <c:manualLayout>
          <c:xMode val="edge"/>
          <c:yMode val="edge"/>
          <c:x val="0.18011632857061322"/>
          <c:y val="0"/>
        </c:manualLayout>
      </c:layout>
      <c:overlay val="0"/>
    </c:title>
    <c:autoTitleDeleted val="0"/>
    <c:plotArea>
      <c:layout>
        <c:manualLayout>
          <c:layoutTarget val="inner"/>
          <c:xMode val="edge"/>
          <c:yMode val="edge"/>
          <c:x val="0.14100629786807295"/>
          <c:y val="0.13543902153931164"/>
          <c:w val="0.81672653230438752"/>
          <c:h val="0.713013484650451"/>
        </c:manualLayout>
      </c:layout>
      <c:scatterChart>
        <c:scatterStyle val="lineMarker"/>
        <c:varyColors val="0"/>
        <c:ser>
          <c:idx val="0"/>
          <c:order val="0"/>
          <c:tx>
            <c:v>LP</c:v>
          </c:tx>
          <c:dPt>
            <c:idx val="0"/>
            <c:marker>
              <c:symbol val="diamond"/>
              <c:size val="7"/>
            </c:marker>
            <c:bubble3D val="0"/>
          </c:dPt>
          <c:dPt>
            <c:idx val="1"/>
            <c:bubble3D val="0"/>
          </c:dPt>
          <c:dPt>
            <c:idx val="2"/>
            <c:bubble3D val="0"/>
          </c:dPt>
          <c:dPt>
            <c:idx val="3"/>
            <c:bubble3D val="0"/>
          </c:dPt>
          <c:dPt>
            <c:idx val="4"/>
            <c:bubble3D val="0"/>
          </c:dPt>
          <c:xVal>
            <c:numRef>
              <c:f>'LFS - LP'!$J$9:$J$30</c:f>
              <c:numCache>
                <c:formatCode>0.0000</c:formatCode>
                <c:ptCount val="22"/>
                <c:pt idx="0">
                  <c:v>-4.8476508000000005E-3</c:v>
                </c:pt>
                <c:pt idx="1">
                  <c:v>-9.0159829999999965E-4</c:v>
                </c:pt>
                <c:pt idx="2">
                  <c:v>2.9047416E-3</c:v>
                </c:pt>
                <c:pt idx="3">
                  <c:v>6.5903127999999995E-3</c:v>
                </c:pt>
                <c:pt idx="4">
                  <c:v>1.0171281800000001E-2</c:v>
                </c:pt>
                <c:pt idx="5">
                  <c:v>1.2101344599999999E-2</c:v>
                </c:pt>
                <c:pt idx="6">
                  <c:v>1.6564506E-2</c:v>
                </c:pt>
                <c:pt idx="7">
                  <c:v>2.0719346E-2</c:v>
                </c:pt>
                <c:pt idx="8">
                  <c:v>2.3612549E-2</c:v>
                </c:pt>
                <c:pt idx="9">
                  <c:v>2.6716887000000002E-2</c:v>
                </c:pt>
                <c:pt idx="10">
                  <c:v>2.9693474000000001E-2</c:v>
                </c:pt>
                <c:pt idx="11">
                  <c:v>3.2532508000000002E-2</c:v>
                </c:pt>
                <c:pt idx="12">
                  <c:v>3.5226827000000002E-2</c:v>
                </c:pt>
                <c:pt idx="13">
                  <c:v>3.6518254E-2</c:v>
                </c:pt>
                <c:pt idx="14">
                  <c:v>3.9702231000000004E-2</c:v>
                </c:pt>
                <c:pt idx="15">
                  <c:v>4.2644435999999994E-2</c:v>
                </c:pt>
                <c:pt idx="16">
                  <c:v>4.4545356999999994E-2</c:v>
                </c:pt>
                <c:pt idx="17">
                  <c:v>4.6530590999999996E-2</c:v>
                </c:pt>
                <c:pt idx="18">
                  <c:v>4.8384714999999995E-2</c:v>
                </c:pt>
                <c:pt idx="19">
                  <c:v>4.8399999999999999E-2</c:v>
                </c:pt>
                <c:pt idx="20">
                  <c:v>4.8500000000000001E-2</c:v>
                </c:pt>
                <c:pt idx="21">
                  <c:v>0.15</c:v>
                </c:pt>
              </c:numCache>
            </c:numRef>
          </c:xVal>
          <c:yVal>
            <c:numRef>
              <c:f>'LFS - LP'!$K$9:$K$30</c:f>
              <c:numCache>
                <c:formatCode>0.00E+00</c:formatCode>
                <c:ptCount val="22"/>
                <c:pt idx="0">
                  <c:v>8.9015064254911909E-3</c:v>
                </c:pt>
                <c:pt idx="1">
                  <c:v>6.9432753257539616E-3</c:v>
                </c:pt>
                <c:pt idx="2">
                  <c:v>6.507195484577389E-3</c:v>
                </c:pt>
                <c:pt idx="3">
                  <c:v>7.7174446187974598E-3</c:v>
                </c:pt>
                <c:pt idx="4">
                  <c:v>6.2864475055955816E-3</c:v>
                </c:pt>
                <c:pt idx="5">
                  <c:v>7.3759732639155423E-3</c:v>
                </c:pt>
                <c:pt idx="6">
                  <c:v>0.30930303436912165</c:v>
                </c:pt>
                <c:pt idx="7">
                  <c:v>0.8880987308837901</c:v>
                </c:pt>
                <c:pt idx="8">
                  <c:v>4.4911503283140624</c:v>
                </c:pt>
                <c:pt idx="9">
                  <c:v>3.5500285628614554</c:v>
                </c:pt>
                <c:pt idx="10">
                  <c:v>4.2348370440607841</c:v>
                </c:pt>
                <c:pt idx="11">
                  <c:v>3.7622586132995246</c:v>
                </c:pt>
                <c:pt idx="12">
                  <c:v>2.1518496759774757</c:v>
                </c:pt>
                <c:pt idx="13">
                  <c:v>2.2501534611299454</c:v>
                </c:pt>
                <c:pt idx="14">
                  <c:v>2.9371162462659313</c:v>
                </c:pt>
                <c:pt idx="15">
                  <c:v>2.7802203008535926</c:v>
                </c:pt>
                <c:pt idx="16">
                  <c:v>2.2498315297854656</c:v>
                </c:pt>
                <c:pt idx="17">
                  <c:v>2.0589526845435433</c:v>
                </c:pt>
                <c:pt idx="18">
                  <c:v>1.676481475576773</c:v>
                </c:pt>
                <c:pt idx="19">
                  <c:v>1.676481475576773</c:v>
                </c:pt>
                <c:pt idx="20">
                  <c:v>0</c:v>
                </c:pt>
                <c:pt idx="21">
                  <c:v>0</c:v>
                </c:pt>
              </c:numCache>
            </c:numRef>
          </c:yVal>
          <c:smooth val="0"/>
        </c:ser>
        <c:dLbls>
          <c:showLegendKey val="0"/>
          <c:showVal val="0"/>
          <c:showCatName val="0"/>
          <c:showSerName val="0"/>
          <c:showPercent val="0"/>
          <c:showBubbleSize val="0"/>
        </c:dLbls>
        <c:axId val="163408512"/>
        <c:axId val="163427072"/>
      </c:scatterChart>
      <c:valAx>
        <c:axId val="163408512"/>
        <c:scaling>
          <c:orientation val="minMax"/>
          <c:max val="4.0000000000000008E-2"/>
          <c:min val="-2.0000000000000004E-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3427072"/>
        <c:crosses val="autoZero"/>
        <c:crossBetween val="midCat"/>
      </c:valAx>
      <c:valAx>
        <c:axId val="163427072"/>
        <c:scaling>
          <c:orientation val="minMax"/>
        </c:scaling>
        <c:delete val="0"/>
        <c:axPos val="l"/>
        <c:majorGridlines>
          <c:spPr>
            <a:ln>
              <a:solidFill>
                <a:schemeClr val="bg1">
                  <a:lumMod val="85000"/>
                </a:schemeClr>
              </a:solidFill>
            </a:ln>
          </c:spPr>
        </c:majorGridlines>
        <c:title>
          <c:tx>
            <c:rich>
              <a:bodyPr rot="-5400000" vert="horz"/>
              <a:lstStyle/>
              <a:p>
                <a:pPr>
                  <a:defRPr/>
                </a:pPr>
                <a:r>
                  <a:rPr lang="en-GB"/>
                  <a:t>pe (Pa)</a:t>
                </a:r>
              </a:p>
            </c:rich>
          </c:tx>
          <c:layout/>
          <c:overlay val="0"/>
        </c:title>
        <c:numFmt formatCode="#,##0" sourceLinked="0"/>
        <c:majorTickMark val="out"/>
        <c:minorTickMark val="none"/>
        <c:tickLblPos val="nextTo"/>
        <c:crossAx val="163408512"/>
        <c:crossesAt val="-2.0000000000000004E-2"/>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Electron pressure versus</a:t>
            </a:r>
            <a:r>
              <a:rPr lang="en-GB" baseline="0"/>
              <a:t> rho</a:t>
            </a:r>
            <a:endParaRPr lang="en-GB"/>
          </a:p>
        </c:rich>
      </c:tx>
      <c:layout/>
      <c:overlay val="0"/>
    </c:title>
    <c:autoTitleDeleted val="0"/>
    <c:plotArea>
      <c:layout>
        <c:manualLayout>
          <c:layoutTarget val="inner"/>
          <c:xMode val="edge"/>
          <c:yMode val="edge"/>
          <c:x val="0.10510275397323948"/>
          <c:y val="0.10844837038437964"/>
          <c:w val="0.85368455837640134"/>
          <c:h val="0.75619832161387501"/>
        </c:manualLayout>
      </c:layout>
      <c:scatterChart>
        <c:scatterStyle val="lineMarker"/>
        <c:varyColors val="0"/>
        <c:ser>
          <c:idx val="0"/>
          <c:order val="0"/>
          <c:tx>
            <c:v>RP</c:v>
          </c:tx>
          <c:xVal>
            <c:numRef>
              <c:f>RP!$B$17:$B$37</c:f>
              <c:numCache>
                <c:formatCode>0.0000</c:formatCode>
                <c:ptCount val="21"/>
                <c:pt idx="0">
                  <c:v>8.0000000000000002E-3</c:v>
                </c:pt>
                <c:pt idx="1">
                  <c:v>1.2999999999999999E-2</c:v>
                </c:pt>
                <c:pt idx="2">
                  <c:v>1.7999999999999999E-2</c:v>
                </c:pt>
                <c:pt idx="3">
                  <c:v>2.3E-2</c:v>
                </c:pt>
                <c:pt idx="4">
                  <c:v>2.7999999999999997E-2</c:v>
                </c:pt>
                <c:pt idx="5">
                  <c:v>3.3000000000000002E-2</c:v>
                </c:pt>
                <c:pt idx="6">
                  <c:v>3.7999999999999999E-2</c:v>
                </c:pt>
                <c:pt idx="7">
                  <c:v>4.2999999999999997E-2</c:v>
                </c:pt>
                <c:pt idx="8">
                  <c:v>4.8000000000000001E-2</c:v>
                </c:pt>
                <c:pt idx="9">
                  <c:v>5.2999999999999999E-2</c:v>
                </c:pt>
                <c:pt idx="10">
                  <c:v>5.7999999999999996E-2</c:v>
                </c:pt>
                <c:pt idx="11">
                  <c:v>6.3E-2</c:v>
                </c:pt>
                <c:pt idx="12">
                  <c:v>6.8000000000000005E-2</c:v>
                </c:pt>
                <c:pt idx="13">
                  <c:v>7.2999999999999995E-2</c:v>
                </c:pt>
                <c:pt idx="14">
                  <c:v>7.8E-2</c:v>
                </c:pt>
                <c:pt idx="15">
                  <c:v>8.3000000000000004E-2</c:v>
                </c:pt>
                <c:pt idx="16">
                  <c:v>8.7999999999999995E-2</c:v>
                </c:pt>
                <c:pt idx="17">
                  <c:v>9.2999999999999999E-2</c:v>
                </c:pt>
                <c:pt idx="18">
                  <c:v>9.8000000000000004E-2</c:v>
                </c:pt>
                <c:pt idx="19">
                  <c:v>0.10299999999999999</c:v>
                </c:pt>
                <c:pt idx="20">
                  <c:v>0.108</c:v>
                </c:pt>
              </c:numCache>
            </c:numRef>
          </c:xVal>
          <c:yVal>
            <c:numRef>
              <c:f>RP!$C$17:$C$37</c:f>
              <c:numCache>
                <c:formatCode>0.00E+00</c:formatCode>
                <c:ptCount val="21"/>
                <c:pt idx="0">
                  <c:v>27.639039999999998</c:v>
                </c:pt>
                <c:pt idx="1">
                  <c:v>16.749119999999998</c:v>
                </c:pt>
                <c:pt idx="2">
                  <c:v>10.069919999999998</c:v>
                </c:pt>
                <c:pt idx="3">
                  <c:v>6.4871999999999996</c:v>
                </c:pt>
                <c:pt idx="4">
                  <c:v>3.32416</c:v>
                </c:pt>
                <c:pt idx="5">
                  <c:v>2.3009760000000004</c:v>
                </c:pt>
                <c:pt idx="6">
                  <c:v>1.3247519999999999</c:v>
                </c:pt>
                <c:pt idx="7">
                  <c:v>1.0010399999999999</c:v>
                </c:pt>
                <c:pt idx="8">
                  <c:v>0.67732800000000004</c:v>
                </c:pt>
                <c:pt idx="9">
                  <c:v>0.30975999999999998</c:v>
                </c:pt>
                <c:pt idx="10">
                  <c:v>0.13600943999999998</c:v>
                </c:pt>
                <c:pt idx="11">
                  <c:v>6.970208E-2</c:v>
                </c:pt>
                <c:pt idx="12">
                  <c:v>7.6482559999999991E-2</c:v>
                </c:pt>
                <c:pt idx="13">
                  <c:v>4.109952E-2</c:v>
                </c:pt>
                <c:pt idx="14">
                  <c:v>2.1905919999999999E-2</c:v>
                </c:pt>
                <c:pt idx="15">
                  <c:v>3.4558079999999998E-2</c:v>
                </c:pt>
                <c:pt idx="16">
                  <c:v>3.7251840000000001E-2</c:v>
                </c:pt>
                <c:pt idx="17">
                  <c:v>1.8675839999999999E-2</c:v>
                </c:pt>
                <c:pt idx="18">
                  <c:v>2.6706239999999999E-2</c:v>
                </c:pt>
                <c:pt idx="19">
                  <c:v>3.3436799999999996E-2</c:v>
                </c:pt>
                <c:pt idx="20">
                  <c:v>1.6572480000000001E-2</c:v>
                </c:pt>
              </c:numCache>
            </c:numRef>
          </c:yVal>
          <c:smooth val="0"/>
        </c:ser>
        <c:ser>
          <c:idx val="1"/>
          <c:order val="1"/>
          <c:tx>
            <c:v>Lower Outer LP</c:v>
          </c:tx>
          <c:xVal>
            <c:numRef>
              <c:f>'LFS - LP'!$B$8:$B$30</c:f>
              <c:numCache>
                <c:formatCode>0.0000</c:formatCode>
                <c:ptCount val="23"/>
                <c:pt idx="0">
                  <c:v>-3.8864834000000001E-2</c:v>
                </c:pt>
                <c:pt idx="1">
                  <c:v>-3.4654125000000001E-2</c:v>
                </c:pt>
                <c:pt idx="2">
                  <c:v>-3.0527805000000002E-2</c:v>
                </c:pt>
                <c:pt idx="3">
                  <c:v>-2.6507729000000001E-2</c:v>
                </c:pt>
                <c:pt idx="4">
                  <c:v>-2.2614776E-2</c:v>
                </c:pt>
                <c:pt idx="5">
                  <c:v>-2.0534476999999999E-2</c:v>
                </c:pt>
                <c:pt idx="6">
                  <c:v>-1.5805980000000001E-2</c:v>
                </c:pt>
                <c:pt idx="7">
                  <c:v>-1.15216651E-2</c:v>
                </c:pt>
                <c:pt idx="8">
                  <c:v>-8.5875641000000003E-3</c:v>
                </c:pt>
                <c:pt idx="9">
                  <c:v>-5.4631192099999998E-3</c:v>
                </c:pt>
                <c:pt idx="10">
                  <c:v>-2.4717770000000001E-3</c:v>
                </c:pt>
                <c:pt idx="11">
                  <c:v>3.940113999999998E-4</c:v>
                </c:pt>
                <c:pt idx="12">
                  <c:v>3.1400285000000002E-3</c:v>
                </c:pt>
                <c:pt idx="13">
                  <c:v>4.4695344999999996E-3</c:v>
                </c:pt>
                <c:pt idx="14">
                  <c:v>7.7913239999999996E-3</c:v>
                </c:pt>
                <c:pt idx="15">
                  <c:v>1.0908454999999997E-2</c:v>
                </c:pt>
                <c:pt idx="16">
                  <c:v>1.2937673E-2</c:v>
                </c:pt>
                <c:pt idx="17">
                  <c:v>1.5062052999999999E-2</c:v>
                </c:pt>
                <c:pt idx="18">
                  <c:v>1.7044082999999998E-2</c:v>
                </c:pt>
                <c:pt idx="19">
                  <c:v>1.8879612E-2</c:v>
                </c:pt>
                <c:pt idx="20">
                  <c:v>0.04</c:v>
                </c:pt>
                <c:pt idx="21">
                  <c:v>4.0099999999999997E-2</c:v>
                </c:pt>
                <c:pt idx="22">
                  <c:v>0.15</c:v>
                </c:pt>
              </c:numCache>
            </c:numRef>
          </c:xVal>
          <c:yVal>
            <c:numRef>
              <c:f>'LFS - LP'!$C$8:$C$30</c:f>
              <c:numCache>
                <c:formatCode>0.00E+00</c:formatCode>
                <c:ptCount val="23"/>
                <c:pt idx="0">
                  <c:v>1.7059546026574619E-2</c:v>
                </c:pt>
                <c:pt idx="1">
                  <c:v>2.2857161146272773E-2</c:v>
                </c:pt>
                <c:pt idx="2">
                  <c:v>2.7930152205813977E-2</c:v>
                </c:pt>
                <c:pt idx="3">
                  <c:v>1.7137280259239943E-2</c:v>
                </c:pt>
                <c:pt idx="4">
                  <c:v>6.4359461895238668E-3</c:v>
                </c:pt>
                <c:pt idx="5">
                  <c:v>3.9864805112175536E-2</c:v>
                </c:pt>
                <c:pt idx="6">
                  <c:v>0.17842560391652201</c:v>
                </c:pt>
                <c:pt idx="7">
                  <c:v>0.49809061179275343</c:v>
                </c:pt>
                <c:pt idx="8">
                  <c:v>1.0414886600652955</c:v>
                </c:pt>
                <c:pt idx="9">
                  <c:v>5.2335702075865056</c:v>
                </c:pt>
                <c:pt idx="10">
                  <c:v>7.6506829447381044</c:v>
                </c:pt>
                <c:pt idx="11">
                  <c:v>59.397154045290328</c:v>
                </c:pt>
                <c:pt idx="12">
                  <c:v>60.171958664041568</c:v>
                </c:pt>
                <c:pt idx="13">
                  <c:v>24.541838115435265</c:v>
                </c:pt>
                <c:pt idx="14">
                  <c:v>25.398603369800608</c:v>
                </c:pt>
                <c:pt idx="15">
                  <c:v>12.738170668951311</c:v>
                </c:pt>
                <c:pt idx="16">
                  <c:v>18.015693701037215</c:v>
                </c:pt>
                <c:pt idx="17">
                  <c:v>13.154218300790806</c:v>
                </c:pt>
                <c:pt idx="18">
                  <c:v>10.465884718726876</c:v>
                </c:pt>
                <c:pt idx="19">
                  <c:v>7.0095559939449803</c:v>
                </c:pt>
                <c:pt idx="20">
                  <c:v>1.5576791097655511</c:v>
                </c:pt>
                <c:pt idx="21">
                  <c:v>0</c:v>
                </c:pt>
                <c:pt idx="22">
                  <c:v>0</c:v>
                </c:pt>
              </c:numCache>
            </c:numRef>
          </c:yVal>
          <c:smooth val="0"/>
        </c:ser>
        <c:ser>
          <c:idx val="2"/>
          <c:order val="2"/>
          <c:tx>
            <c:v>Upper Outer LP</c:v>
          </c:tx>
          <c:xVal>
            <c:numRef>
              <c:f>'LFS - LP'!$J$9:$J$30</c:f>
              <c:numCache>
                <c:formatCode>0.0000</c:formatCode>
                <c:ptCount val="22"/>
                <c:pt idx="0">
                  <c:v>-4.8476508000000005E-3</c:v>
                </c:pt>
                <c:pt idx="1">
                  <c:v>-9.0159829999999965E-4</c:v>
                </c:pt>
                <c:pt idx="2">
                  <c:v>2.9047416E-3</c:v>
                </c:pt>
                <c:pt idx="3">
                  <c:v>6.5903127999999995E-3</c:v>
                </c:pt>
                <c:pt idx="4">
                  <c:v>1.0171281800000001E-2</c:v>
                </c:pt>
                <c:pt idx="5">
                  <c:v>1.2101344599999999E-2</c:v>
                </c:pt>
                <c:pt idx="6">
                  <c:v>1.6564506E-2</c:v>
                </c:pt>
                <c:pt idx="7">
                  <c:v>2.0719346E-2</c:v>
                </c:pt>
                <c:pt idx="8">
                  <c:v>2.3612549E-2</c:v>
                </c:pt>
                <c:pt idx="9">
                  <c:v>2.6716887000000002E-2</c:v>
                </c:pt>
                <c:pt idx="10">
                  <c:v>2.9693474000000001E-2</c:v>
                </c:pt>
                <c:pt idx="11">
                  <c:v>3.2532508000000002E-2</c:v>
                </c:pt>
                <c:pt idx="12">
                  <c:v>3.5226827000000002E-2</c:v>
                </c:pt>
                <c:pt idx="13">
                  <c:v>3.6518254E-2</c:v>
                </c:pt>
                <c:pt idx="14">
                  <c:v>3.9702231000000004E-2</c:v>
                </c:pt>
                <c:pt idx="15">
                  <c:v>4.2644435999999994E-2</c:v>
                </c:pt>
                <c:pt idx="16">
                  <c:v>4.4545356999999994E-2</c:v>
                </c:pt>
                <c:pt idx="17">
                  <c:v>4.6530590999999996E-2</c:v>
                </c:pt>
                <c:pt idx="18">
                  <c:v>4.8384714999999995E-2</c:v>
                </c:pt>
                <c:pt idx="19">
                  <c:v>4.8399999999999999E-2</c:v>
                </c:pt>
                <c:pt idx="20">
                  <c:v>4.8500000000000001E-2</c:v>
                </c:pt>
                <c:pt idx="21">
                  <c:v>0.15</c:v>
                </c:pt>
              </c:numCache>
            </c:numRef>
          </c:xVal>
          <c:yVal>
            <c:numRef>
              <c:f>'LFS - LP'!$K$9:$K$30</c:f>
              <c:numCache>
                <c:formatCode>0.00E+00</c:formatCode>
                <c:ptCount val="22"/>
                <c:pt idx="0">
                  <c:v>8.9015064254911909E-3</c:v>
                </c:pt>
                <c:pt idx="1">
                  <c:v>6.9432753257539616E-3</c:v>
                </c:pt>
                <c:pt idx="2">
                  <c:v>6.507195484577389E-3</c:v>
                </c:pt>
                <c:pt idx="3">
                  <c:v>7.7174446187974598E-3</c:v>
                </c:pt>
                <c:pt idx="4">
                  <c:v>6.2864475055955816E-3</c:v>
                </c:pt>
                <c:pt idx="5">
                  <c:v>7.3759732639155423E-3</c:v>
                </c:pt>
                <c:pt idx="6">
                  <c:v>0.30930303436912165</c:v>
                </c:pt>
                <c:pt idx="7">
                  <c:v>0.8880987308837901</c:v>
                </c:pt>
                <c:pt idx="8">
                  <c:v>4.4911503283140624</c:v>
                </c:pt>
                <c:pt idx="9">
                  <c:v>3.5500285628614554</c:v>
                </c:pt>
                <c:pt idx="10">
                  <c:v>4.2348370440607841</c:v>
                </c:pt>
                <c:pt idx="11">
                  <c:v>3.7622586132995246</c:v>
                </c:pt>
                <c:pt idx="12">
                  <c:v>2.1518496759774757</c:v>
                </c:pt>
                <c:pt idx="13">
                  <c:v>2.2501534611299454</c:v>
                </c:pt>
                <c:pt idx="14">
                  <c:v>2.9371162462659313</c:v>
                </c:pt>
                <c:pt idx="15">
                  <c:v>2.7802203008535926</c:v>
                </c:pt>
                <c:pt idx="16">
                  <c:v>2.2498315297854656</c:v>
                </c:pt>
                <c:pt idx="17">
                  <c:v>2.0589526845435433</c:v>
                </c:pt>
                <c:pt idx="18">
                  <c:v>1.676481475576773</c:v>
                </c:pt>
                <c:pt idx="19">
                  <c:v>1.676481475576773</c:v>
                </c:pt>
                <c:pt idx="20">
                  <c:v>0</c:v>
                </c:pt>
                <c:pt idx="21">
                  <c:v>0</c:v>
                </c:pt>
              </c:numCache>
            </c:numRef>
          </c:yVal>
          <c:smooth val="0"/>
        </c:ser>
        <c:dLbls>
          <c:showLegendKey val="0"/>
          <c:showVal val="0"/>
          <c:showCatName val="0"/>
          <c:showSerName val="0"/>
          <c:showPercent val="0"/>
          <c:showBubbleSize val="0"/>
        </c:dLbls>
        <c:axId val="163467264"/>
        <c:axId val="163469184"/>
      </c:scatterChart>
      <c:valAx>
        <c:axId val="163467264"/>
        <c:scaling>
          <c:orientation val="minMax"/>
          <c:max val="0.1"/>
          <c:min val="2.0000000000000004E-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3469184"/>
        <c:crosses val="autoZero"/>
        <c:crossBetween val="midCat"/>
      </c:valAx>
      <c:valAx>
        <c:axId val="163469184"/>
        <c:scaling>
          <c:orientation val="minMax"/>
          <c:max val="10"/>
          <c:min val="0"/>
        </c:scaling>
        <c:delete val="0"/>
        <c:axPos val="l"/>
        <c:majorGridlines>
          <c:spPr>
            <a:ln>
              <a:solidFill>
                <a:schemeClr val="bg1">
                  <a:lumMod val="85000"/>
                </a:schemeClr>
              </a:solidFill>
            </a:ln>
          </c:spPr>
        </c:majorGridlines>
        <c:title>
          <c:tx>
            <c:rich>
              <a:bodyPr rot="-5400000" vert="horz"/>
              <a:lstStyle/>
              <a:p>
                <a:pPr>
                  <a:defRPr/>
                </a:pPr>
                <a:r>
                  <a:rPr lang="en-GB"/>
                  <a:t>electron pressure (Pa)</a:t>
                </a:r>
              </a:p>
            </c:rich>
          </c:tx>
          <c:layout/>
          <c:overlay val="0"/>
        </c:title>
        <c:numFmt formatCode="#,##0" sourceLinked="0"/>
        <c:majorTickMark val="out"/>
        <c:minorTickMark val="none"/>
        <c:tickLblPos val="nextTo"/>
        <c:crossAx val="163467264"/>
        <c:crossesAt val="-4.0000000000000008E-2"/>
        <c:crossBetween val="midCat"/>
      </c:valAx>
    </c:plotArea>
    <c:legend>
      <c:legendPos val="r"/>
      <c:layout>
        <c:manualLayout>
          <c:xMode val="edge"/>
          <c:yMode val="edge"/>
          <c:x val="0.58552457712295958"/>
          <c:y val="0.19313396390706097"/>
          <c:w val="0.26427966706855666"/>
          <c:h val="0.1941789083226538"/>
        </c:manualLayout>
      </c:layout>
      <c:overlay val="0"/>
      <c:spPr>
        <a:solidFill>
          <a:schemeClr val="bg1"/>
        </a:solidFill>
        <a:ln w="12700">
          <a:solidFill>
            <a:schemeClr val="tx1"/>
          </a:solidFill>
        </a:ln>
        <a:effectLst>
          <a:outerShdw blurRad="50800" dist="38100" dir="2700000" algn="tl" rotWithShape="0">
            <a:prstClr val="black">
              <a:alpha val="40000"/>
            </a:prstClr>
          </a:outerShdw>
        </a:effectLst>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Inner lower Te versus</a:t>
            </a:r>
            <a:r>
              <a:rPr lang="en-GB" baseline="0"/>
              <a:t> rho</a:t>
            </a:r>
            <a:endParaRPr lang="en-GB"/>
          </a:p>
        </c:rich>
      </c:tx>
      <c:layout/>
      <c:overlay val="0"/>
    </c:title>
    <c:autoTitleDeleted val="0"/>
    <c:plotArea>
      <c:layout>
        <c:manualLayout>
          <c:layoutTarget val="inner"/>
          <c:xMode val="edge"/>
          <c:yMode val="edge"/>
          <c:x val="0.14048889836068665"/>
          <c:y val="0.10844837038437964"/>
          <c:w val="0.81007643356793491"/>
          <c:h val="0.75619832161387501"/>
        </c:manualLayout>
      </c:layout>
      <c:scatterChart>
        <c:scatterStyle val="lineMarker"/>
        <c:varyColors val="0"/>
        <c:ser>
          <c:idx val="0"/>
          <c:order val="0"/>
          <c:tx>
            <c:v>RP</c:v>
          </c:tx>
          <c:dPt>
            <c:idx val="0"/>
            <c:marker>
              <c:symbol val="diamond"/>
              <c:size val="7"/>
            </c:marker>
            <c:bubble3D val="0"/>
          </c:dPt>
          <c:dPt>
            <c:idx val="1"/>
            <c:bubble3D val="0"/>
          </c:dPt>
          <c:dPt>
            <c:idx val="2"/>
            <c:bubble3D val="0"/>
          </c:dPt>
          <c:dPt>
            <c:idx val="3"/>
            <c:bubble3D val="0"/>
          </c:dPt>
          <c:dPt>
            <c:idx val="4"/>
            <c:bubble3D val="0"/>
          </c:dPt>
          <c:xVal>
            <c:numRef>
              <c:f>'HFS - LP'!$B$9:$B$23</c:f>
              <c:numCache>
                <c:formatCode>0.0000</c:formatCode>
                <c:ptCount val="15"/>
                <c:pt idx="0">
                  <c:v>-1.969663E-2</c:v>
                </c:pt>
                <c:pt idx="1">
                  <c:v>-1.2637092000000001E-2</c:v>
                </c:pt>
                <c:pt idx="2">
                  <c:v>-5.7734544E-3</c:v>
                </c:pt>
                <c:pt idx="3">
                  <c:v>8.3966404000000001E-4</c:v>
                </c:pt>
                <c:pt idx="4">
                  <c:v>7.0730428000000001E-3</c:v>
                </c:pt>
                <c:pt idx="5">
                  <c:v>1.2830161E-2</c:v>
                </c:pt>
                <c:pt idx="6">
                  <c:v>1.8097170999999999E-2</c:v>
                </c:pt>
                <c:pt idx="7">
                  <c:v>2.2935902000000001E-2</c:v>
                </c:pt>
                <c:pt idx="8">
                  <c:v>2.7394036E-2</c:v>
                </c:pt>
                <c:pt idx="9">
                  <c:v>3.1500132E-2</c:v>
                </c:pt>
                <c:pt idx="10">
                  <c:v>3.5265313E-2</c:v>
                </c:pt>
                <c:pt idx="11">
                  <c:v>3.8670271999999999E-2</c:v>
                </c:pt>
                <c:pt idx="12">
                  <c:v>4.1686193000000003E-2</c:v>
                </c:pt>
                <c:pt idx="13">
                  <c:v>4.4292926000000003E-2</c:v>
                </c:pt>
                <c:pt idx="14">
                  <c:v>4.6478720000000001E-2</c:v>
                </c:pt>
              </c:numCache>
            </c:numRef>
          </c:xVal>
          <c:yVal>
            <c:numRef>
              <c:f>'HFS - LP'!$F$9:$F$23</c:f>
              <c:numCache>
                <c:formatCode>0.00</c:formatCode>
                <c:ptCount val="15"/>
                <c:pt idx="0">
                  <c:v>44.428311000000001</c:v>
                </c:pt>
                <c:pt idx="1">
                  <c:v>25.501874000000001</c:v>
                </c:pt>
                <c:pt idx="2">
                  <c:v>20.812244</c:v>
                </c:pt>
                <c:pt idx="3">
                  <c:v>25.399771999999999</c:v>
                </c:pt>
                <c:pt idx="4">
                  <c:v>18.17409</c:v>
                </c:pt>
                <c:pt idx="5">
                  <c:v>15.737724999999999</c:v>
                </c:pt>
                <c:pt idx="6">
                  <c:v>15.46007</c:v>
                </c:pt>
                <c:pt idx="7">
                  <c:v>21.999358999999998</c:v>
                </c:pt>
                <c:pt idx="8">
                  <c:v>24.67399</c:v>
                </c:pt>
                <c:pt idx="9">
                  <c:v>30.768256999999998</c:v>
                </c:pt>
                <c:pt idx="10">
                  <c:v>15.398088</c:v>
                </c:pt>
                <c:pt idx="11">
                  <c:v>15.431849</c:v>
                </c:pt>
                <c:pt idx="12">
                  <c:v>18.052347999999999</c:v>
                </c:pt>
                <c:pt idx="13">
                  <c:v>10.065175</c:v>
                </c:pt>
                <c:pt idx="14">
                  <c:v>7.7162369999999996</c:v>
                </c:pt>
              </c:numCache>
            </c:numRef>
          </c:yVal>
          <c:smooth val="0"/>
        </c:ser>
        <c:dLbls>
          <c:showLegendKey val="0"/>
          <c:showVal val="0"/>
          <c:showCatName val="0"/>
          <c:showSerName val="0"/>
          <c:showPercent val="0"/>
          <c:showBubbleSize val="0"/>
        </c:dLbls>
        <c:axId val="163684736"/>
        <c:axId val="163686656"/>
      </c:scatterChart>
      <c:valAx>
        <c:axId val="163684736"/>
        <c:scaling>
          <c:orientation val="minMax"/>
          <c:min val="-0.15000000000000002"/>
        </c:scaling>
        <c:delete val="0"/>
        <c:axPos val="b"/>
        <c:majorGridlines>
          <c:spPr>
            <a:ln>
              <a:solidFill>
                <a:schemeClr val="bg1">
                  <a:lumMod val="85000"/>
                </a:schemeClr>
              </a:solidFill>
            </a:ln>
          </c:spPr>
        </c:majorGridlines>
        <c:title>
          <c:tx>
            <c:rich>
              <a:bodyPr/>
              <a:lstStyle/>
              <a:p>
                <a:pPr>
                  <a:defRPr/>
                </a:pPr>
                <a:r>
                  <a:rPr lang="en-GB"/>
                  <a:t>rho (m)</a:t>
                </a:r>
              </a:p>
            </c:rich>
          </c:tx>
          <c:layout/>
          <c:overlay val="0"/>
        </c:title>
        <c:numFmt formatCode="#,##0.00" sourceLinked="0"/>
        <c:majorTickMark val="out"/>
        <c:minorTickMark val="none"/>
        <c:tickLblPos val="nextTo"/>
        <c:crossAx val="163686656"/>
        <c:crosses val="autoZero"/>
        <c:crossBetween val="midCat"/>
      </c:valAx>
      <c:valAx>
        <c:axId val="163686656"/>
        <c:scaling>
          <c:orientation val="minMax"/>
        </c:scaling>
        <c:delete val="0"/>
        <c:axPos val="l"/>
        <c:majorGridlines>
          <c:spPr>
            <a:ln>
              <a:solidFill>
                <a:schemeClr val="bg1">
                  <a:lumMod val="85000"/>
                </a:schemeClr>
              </a:solidFill>
            </a:ln>
          </c:spPr>
        </c:majorGridlines>
        <c:title>
          <c:tx>
            <c:rich>
              <a:bodyPr rot="-5400000" vert="horz"/>
              <a:lstStyle/>
              <a:p>
                <a:pPr>
                  <a:defRPr/>
                </a:pPr>
                <a:r>
                  <a:rPr lang="en-GB"/>
                  <a:t>Te (eV)</a:t>
                </a:r>
              </a:p>
            </c:rich>
          </c:tx>
          <c:layout/>
          <c:overlay val="0"/>
        </c:title>
        <c:numFmt formatCode="#,##0" sourceLinked="0"/>
        <c:majorTickMark val="out"/>
        <c:minorTickMark val="none"/>
        <c:tickLblPos val="nextTo"/>
        <c:crossAx val="163684736"/>
        <c:crossesAt val="-0.15000000000000002"/>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28</xdr:col>
      <xdr:colOff>409575</xdr:colOff>
      <xdr:row>0</xdr:row>
      <xdr:rowOff>142875</xdr:rowOff>
    </xdr:from>
    <xdr:to>
      <xdr:col>34</xdr:col>
      <xdr:colOff>571501</xdr:colOff>
      <xdr:row>13</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447674</xdr:colOff>
      <xdr:row>0</xdr:row>
      <xdr:rowOff>142875</xdr:rowOff>
    </xdr:from>
    <xdr:to>
      <xdr:col>22</xdr:col>
      <xdr:colOff>57150</xdr:colOff>
      <xdr:row>13</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438151</xdr:colOff>
      <xdr:row>26</xdr:row>
      <xdr:rowOff>66675</xdr:rowOff>
    </xdr:from>
    <xdr:to>
      <xdr:col>22</xdr:col>
      <xdr:colOff>66675</xdr:colOff>
      <xdr:row>44</xdr:row>
      <xdr:rowOff>9526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409575</xdr:colOff>
      <xdr:row>13</xdr:row>
      <xdr:rowOff>66675</xdr:rowOff>
    </xdr:from>
    <xdr:to>
      <xdr:col>34</xdr:col>
      <xdr:colOff>571501</xdr:colOff>
      <xdr:row>25</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447674</xdr:colOff>
      <xdr:row>13</xdr:row>
      <xdr:rowOff>66675</xdr:rowOff>
    </xdr:from>
    <xdr:to>
      <xdr:col>22</xdr:col>
      <xdr:colOff>57150</xdr:colOff>
      <xdr:row>25</xdr:row>
      <xdr:rowOff>133350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152400</xdr:colOff>
      <xdr:row>0</xdr:row>
      <xdr:rowOff>142875</xdr:rowOff>
    </xdr:from>
    <xdr:to>
      <xdr:col>28</xdr:col>
      <xdr:colOff>314326</xdr:colOff>
      <xdr:row>13</xdr:row>
      <xdr:rowOff>19050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152400</xdr:colOff>
      <xdr:row>13</xdr:row>
      <xdr:rowOff>66675</xdr:rowOff>
    </xdr:from>
    <xdr:to>
      <xdr:col>28</xdr:col>
      <xdr:colOff>314326</xdr:colOff>
      <xdr:row>25</xdr:row>
      <xdr:rowOff>133350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123825</xdr:colOff>
      <xdr:row>26</xdr:row>
      <xdr:rowOff>57150</xdr:rowOff>
    </xdr:from>
    <xdr:to>
      <xdr:col>28</xdr:col>
      <xdr:colOff>323850</xdr:colOff>
      <xdr:row>44</xdr:row>
      <xdr:rowOff>9525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552450</xdr:colOff>
      <xdr:row>0</xdr:row>
      <xdr:rowOff>180975</xdr:rowOff>
    </xdr:from>
    <xdr:to>
      <xdr:col>28</xdr:col>
      <xdr:colOff>104776</xdr:colOff>
      <xdr:row>18</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276224</xdr:colOff>
      <xdr:row>0</xdr:row>
      <xdr:rowOff>180975</xdr:rowOff>
    </xdr:from>
    <xdr:to>
      <xdr:col>21</xdr:col>
      <xdr:colOff>485775</xdr:colOff>
      <xdr:row>18</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400051</xdr:colOff>
      <xdr:row>24</xdr:row>
      <xdr:rowOff>76200</xdr:rowOff>
    </xdr:from>
    <xdr:to>
      <xdr:col>7</xdr:col>
      <xdr:colOff>114301</xdr:colOff>
      <xdr:row>42</xdr:row>
      <xdr:rowOff>19051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561976</xdr:colOff>
      <xdr:row>19</xdr:row>
      <xdr:rowOff>133350</xdr:rowOff>
    </xdr:from>
    <xdr:to>
      <xdr:col>28</xdr:col>
      <xdr:colOff>114302</xdr:colOff>
      <xdr:row>37</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285750</xdr:colOff>
      <xdr:row>19</xdr:row>
      <xdr:rowOff>133350</xdr:rowOff>
    </xdr:from>
    <xdr:to>
      <xdr:col>21</xdr:col>
      <xdr:colOff>495301</xdr:colOff>
      <xdr:row>37</xdr:row>
      <xdr:rowOff>85725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342901</xdr:colOff>
      <xdr:row>24</xdr:row>
      <xdr:rowOff>95250</xdr:rowOff>
    </xdr:from>
    <xdr:to>
      <xdr:col>15</xdr:col>
      <xdr:colOff>57151</xdr:colOff>
      <xdr:row>42</xdr:row>
      <xdr:rowOff>38101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176212</xdr:rowOff>
    </xdr:from>
    <xdr:to>
      <xdr:col>16</xdr:col>
      <xdr:colOff>171451</xdr:colOff>
      <xdr:row>18</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4762</xdr:rowOff>
    </xdr:from>
    <xdr:to>
      <xdr:col>23</xdr:col>
      <xdr:colOff>466725</xdr:colOff>
      <xdr:row>18</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542925</xdr:colOff>
      <xdr:row>1</xdr:row>
      <xdr:rowOff>14287</xdr:rowOff>
    </xdr:from>
    <xdr:to>
      <xdr:col>31</xdr:col>
      <xdr:colOff>133351</xdr:colOff>
      <xdr:row>18</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9525</xdr:colOff>
      <xdr:row>19</xdr:row>
      <xdr:rowOff>9525</xdr:rowOff>
    </xdr:from>
    <xdr:to>
      <xdr:col>16</xdr:col>
      <xdr:colOff>180976</xdr:colOff>
      <xdr:row>36</xdr:row>
      <xdr:rowOff>128588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542925</xdr:colOff>
      <xdr:row>19</xdr:row>
      <xdr:rowOff>0</xdr:rowOff>
    </xdr:from>
    <xdr:to>
      <xdr:col>31</xdr:col>
      <xdr:colOff>133351</xdr:colOff>
      <xdr:row>36</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266700</xdr:colOff>
      <xdr:row>19</xdr:row>
      <xdr:rowOff>9526</xdr:rowOff>
    </xdr:from>
    <xdr:to>
      <xdr:col>23</xdr:col>
      <xdr:colOff>466726</xdr:colOff>
      <xdr:row>36</xdr:row>
      <xdr:rowOff>123826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38</xdr:row>
      <xdr:rowOff>0</xdr:rowOff>
    </xdr:from>
    <xdr:to>
      <xdr:col>16</xdr:col>
      <xdr:colOff>171451</xdr:colOff>
      <xdr:row>55</xdr:row>
      <xdr:rowOff>114300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0"/>
  <sheetViews>
    <sheetView workbookViewId="0">
      <selection activeCell="J33" sqref="J33"/>
    </sheetView>
  </sheetViews>
  <sheetFormatPr defaultRowHeight="15" x14ac:dyDescent="0.25"/>
  <sheetData>
    <row r="1" spans="1:15" x14ac:dyDescent="0.25">
      <c r="A1" s="10" t="s">
        <v>25</v>
      </c>
      <c r="I1" s="10" t="s">
        <v>26</v>
      </c>
    </row>
    <row r="2" spans="1:15" x14ac:dyDescent="0.25">
      <c r="A2" s="21"/>
      <c r="B2" s="21"/>
    </row>
    <row r="3" spans="1:15" x14ac:dyDescent="0.25">
      <c r="A3" s="8" t="s">
        <v>21</v>
      </c>
      <c r="B3" s="8">
        <v>-5.0000000000000001E-3</v>
      </c>
      <c r="I3" s="8" t="s">
        <v>21</v>
      </c>
      <c r="J3" s="8">
        <v>4.0000000000000001E-3</v>
      </c>
    </row>
    <row r="5" spans="1:15" x14ac:dyDescent="0.25">
      <c r="A5" t="s">
        <v>0</v>
      </c>
      <c r="B5" t="s">
        <v>1</v>
      </c>
      <c r="D5" t="s">
        <v>2</v>
      </c>
      <c r="E5">
        <v>3</v>
      </c>
      <c r="I5" t="s">
        <v>0</v>
      </c>
      <c r="J5" t="s">
        <v>1</v>
      </c>
      <c r="M5" t="s">
        <v>2</v>
      </c>
      <c r="N5">
        <v>3</v>
      </c>
      <c r="O5" t="s">
        <v>19</v>
      </c>
    </row>
    <row r="6" spans="1:15" x14ac:dyDescent="0.25">
      <c r="A6" t="s">
        <v>3</v>
      </c>
      <c r="B6" t="s">
        <v>22</v>
      </c>
      <c r="C6" t="s">
        <v>17</v>
      </c>
      <c r="D6" t="s">
        <v>4</v>
      </c>
      <c r="E6" t="s">
        <v>14</v>
      </c>
      <c r="F6" t="s">
        <v>7</v>
      </c>
      <c r="G6" t="s">
        <v>19</v>
      </c>
      <c r="I6" t="s">
        <v>3</v>
      </c>
      <c r="J6" t="s">
        <v>22</v>
      </c>
      <c r="K6" t="s">
        <v>17</v>
      </c>
      <c r="L6" t="s">
        <v>4</v>
      </c>
      <c r="M6" t="s">
        <v>14</v>
      </c>
      <c r="N6" t="s">
        <v>7</v>
      </c>
      <c r="O6" t="s">
        <v>9</v>
      </c>
    </row>
    <row r="7" spans="1:15" x14ac:dyDescent="0.25">
      <c r="A7" t="s">
        <v>3</v>
      </c>
      <c r="B7" t="s">
        <v>8</v>
      </c>
      <c r="C7" t="s">
        <v>18</v>
      </c>
      <c r="D7" t="s">
        <v>8</v>
      </c>
      <c r="E7" t="s">
        <v>15</v>
      </c>
      <c r="F7" t="s">
        <v>11</v>
      </c>
      <c r="G7" t="s">
        <v>9</v>
      </c>
      <c r="I7" t="s">
        <v>3</v>
      </c>
      <c r="J7" t="s">
        <v>8</v>
      </c>
      <c r="K7" t="s">
        <v>18</v>
      </c>
      <c r="L7" t="s">
        <v>8</v>
      </c>
      <c r="M7" t="s">
        <v>15</v>
      </c>
      <c r="N7" t="s">
        <v>11</v>
      </c>
    </row>
    <row r="8" spans="1:15" x14ac:dyDescent="0.25">
      <c r="B8" s="14">
        <f>D8+B$3</f>
        <v>-3.8864834000000001E-2</v>
      </c>
      <c r="C8" s="4">
        <f t="shared" ref="C8:C28" si="0">2*G8*F8*1.602E-19</f>
        <v>1.7059546026574619E-2</v>
      </c>
      <c r="D8" s="14">
        <v>-3.3864834000000003E-2</v>
      </c>
      <c r="E8" s="1">
        <v>42.188471999999997</v>
      </c>
      <c r="F8" s="7">
        <v>3.9164344999999998</v>
      </c>
      <c r="G8" s="1">
        <f>E8/SQRT(F8*1.6E-19/1.67E-27)/1.602E-19</f>
        <v>1.3595152855473708E+16</v>
      </c>
      <c r="I8" t="s">
        <v>12</v>
      </c>
      <c r="O8" s="1"/>
    </row>
    <row r="9" spans="1:15" x14ac:dyDescent="0.25">
      <c r="B9" s="14">
        <f t="shared" ref="B9:B27" si="1">D9+B$3</f>
        <v>-3.4654125000000001E-2</v>
      </c>
      <c r="C9" s="4">
        <f t="shared" si="0"/>
        <v>2.2857161146272773E-2</v>
      </c>
      <c r="D9" s="14">
        <v>-2.9654125E-2</v>
      </c>
      <c r="E9" s="1">
        <v>50.974960000000003</v>
      </c>
      <c r="F9" s="7">
        <v>4.8158650999999999</v>
      </c>
      <c r="G9" s="1">
        <f t="shared" ref="G9:G26" si="2">E9/SQRT(F9*1.6E-19/1.67E-27)/1.602E-19</f>
        <v>1.4813424542201582E+16</v>
      </c>
      <c r="J9" s="11">
        <f>L9+J$3</f>
        <v>-4.8476508000000005E-3</v>
      </c>
      <c r="K9" s="2">
        <f t="shared" ref="K9:K30" si="3">2*O9*N9*1.602E-19</f>
        <v>8.9015064254911909E-3</v>
      </c>
      <c r="L9" s="14">
        <v>-8.8476508000000006E-3</v>
      </c>
      <c r="M9" s="1">
        <v>24.173791000000001</v>
      </c>
      <c r="N9" s="7">
        <v>3.2477382000000001</v>
      </c>
      <c r="O9" s="1">
        <f>M9/SQRT(N9*1.6E-19/1.67E-27)/1.602E-19</f>
        <v>8554408566647885</v>
      </c>
    </row>
    <row r="10" spans="1:15" x14ac:dyDescent="0.25">
      <c r="B10" s="14">
        <f t="shared" si="1"/>
        <v>-3.0527805000000002E-2</v>
      </c>
      <c r="C10" s="4">
        <f t="shared" si="0"/>
        <v>2.7930152205813977E-2</v>
      </c>
      <c r="D10" s="14">
        <v>-2.5527805000000001E-2</v>
      </c>
      <c r="E10" s="1">
        <v>56.454377999999998</v>
      </c>
      <c r="F10" s="7">
        <v>5.8626621999999999</v>
      </c>
      <c r="G10" s="1">
        <f t="shared" si="2"/>
        <v>1.4869142502113074E+16</v>
      </c>
      <c r="J10" s="11">
        <f t="shared" ref="J10:J16" si="4">L10+J$3</f>
        <v>-9.0159829999999965E-4</v>
      </c>
      <c r="K10" s="2">
        <f t="shared" si="3"/>
        <v>6.9432753257539616E-3</v>
      </c>
      <c r="L10" s="14">
        <v>-4.9015982999999997E-3</v>
      </c>
      <c r="M10" s="1">
        <v>22.132812000000001</v>
      </c>
      <c r="N10" s="7">
        <v>2.3572145</v>
      </c>
      <c r="O10" s="1">
        <f t="shared" ref="O10:O27" si="5">M10/SQRT(N10*1.6E-19/1.67E-27)/1.602E-19</f>
        <v>9193328432404422</v>
      </c>
    </row>
    <row r="11" spans="1:15" x14ac:dyDescent="0.25">
      <c r="B11" s="14">
        <f t="shared" si="1"/>
        <v>-2.6507729000000001E-2</v>
      </c>
      <c r="C11" s="4">
        <f t="shared" si="0"/>
        <v>1.7137280259239943E-2</v>
      </c>
      <c r="D11" s="14">
        <v>-2.1507729E-2</v>
      </c>
      <c r="E11" s="1">
        <v>40.962361999999999</v>
      </c>
      <c r="F11" s="7">
        <v>4.1923481000000002</v>
      </c>
      <c r="G11" s="1">
        <f t="shared" si="2"/>
        <v>1.2758277845003224E+16</v>
      </c>
      <c r="J11" s="11">
        <f t="shared" si="4"/>
        <v>2.9047416E-3</v>
      </c>
      <c r="K11" s="2">
        <f t="shared" si="3"/>
        <v>6.507195484577389E-3</v>
      </c>
      <c r="L11" s="14">
        <v>-1.0952583999999999E-3</v>
      </c>
      <c r="M11" s="1">
        <v>25.92728</v>
      </c>
      <c r="N11" s="7">
        <v>1.5087501000000001</v>
      </c>
      <c r="O11" s="1">
        <f t="shared" si="5"/>
        <v>1.3461207983145104E+16</v>
      </c>
    </row>
    <row r="12" spans="1:15" x14ac:dyDescent="0.25">
      <c r="B12" s="14">
        <f t="shared" si="1"/>
        <v>-2.2614776E-2</v>
      </c>
      <c r="C12" s="4">
        <f t="shared" si="0"/>
        <v>6.4359461895238668E-3</v>
      </c>
      <c r="D12" s="14">
        <v>-1.7614775999999999E-2</v>
      </c>
      <c r="E12" s="1">
        <v>31.498086000000001</v>
      </c>
      <c r="F12" s="7">
        <v>1</v>
      </c>
      <c r="G12" s="1">
        <f t="shared" si="2"/>
        <v>2.0087222813744904E+16</v>
      </c>
      <c r="J12" s="11">
        <f t="shared" si="4"/>
        <v>6.5903127999999995E-3</v>
      </c>
      <c r="K12" s="2">
        <f t="shared" si="3"/>
        <v>7.7174446187974598E-3</v>
      </c>
      <c r="L12" s="14">
        <v>2.5903127999999998E-3</v>
      </c>
      <c r="M12" s="1">
        <v>28.187207000000001</v>
      </c>
      <c r="N12" s="7">
        <v>1.7955044</v>
      </c>
      <c r="O12" s="1">
        <f t="shared" si="5"/>
        <v>1.3415119339997274E+16</v>
      </c>
    </row>
    <row r="13" spans="1:15" x14ac:dyDescent="0.25">
      <c r="B13" s="14">
        <f t="shared" si="1"/>
        <v>-2.0534476999999999E-2</v>
      </c>
      <c r="C13" s="4">
        <f t="shared" si="0"/>
        <v>3.9864805112175536E-2</v>
      </c>
      <c r="D13" s="14">
        <v>-1.5534477E-2</v>
      </c>
      <c r="E13" s="1">
        <v>75.312486000000007</v>
      </c>
      <c r="F13" s="7">
        <v>6.7110247999999997</v>
      </c>
      <c r="G13" s="1">
        <f t="shared" si="2"/>
        <v>1.8539938712480416E+16</v>
      </c>
      <c r="J13" s="11">
        <f t="shared" si="4"/>
        <v>1.0171281800000001E-2</v>
      </c>
      <c r="K13" s="2">
        <f t="shared" si="3"/>
        <v>6.2864475055955816E-3</v>
      </c>
      <c r="L13" s="14">
        <v>6.1712818000000001E-3</v>
      </c>
      <c r="M13" s="1">
        <v>29.748403</v>
      </c>
      <c r="N13" s="7">
        <v>1.0696133000000001</v>
      </c>
      <c r="O13" s="1">
        <f t="shared" si="5"/>
        <v>1.834365997191732E+16</v>
      </c>
    </row>
    <row r="14" spans="1:15" x14ac:dyDescent="0.25">
      <c r="B14" s="14">
        <f t="shared" si="1"/>
        <v>-1.5805980000000001E-2</v>
      </c>
      <c r="C14" s="4">
        <f t="shared" si="0"/>
        <v>0.17842560391652201</v>
      </c>
      <c r="D14" s="14">
        <v>-1.080598E-2</v>
      </c>
      <c r="E14" s="1">
        <v>342.70542</v>
      </c>
      <c r="F14" s="7">
        <v>6.4925592999999999</v>
      </c>
      <c r="G14" s="1">
        <f t="shared" si="2"/>
        <v>8.5772633197965184E+16</v>
      </c>
      <c r="J14" s="11">
        <f t="shared" si="4"/>
        <v>1.2101344599999999E-2</v>
      </c>
      <c r="K14" s="2">
        <f t="shared" si="3"/>
        <v>7.3759732639155423E-3</v>
      </c>
      <c r="L14" s="14">
        <v>8.1013445999999992E-3</v>
      </c>
      <c r="M14" s="1">
        <v>30.934532000000001</v>
      </c>
      <c r="N14" s="7">
        <v>1.3617428</v>
      </c>
      <c r="O14" s="1">
        <f t="shared" si="5"/>
        <v>1.6905644755166092E+16</v>
      </c>
    </row>
    <row r="15" spans="1:15" x14ac:dyDescent="0.25">
      <c r="B15" s="14">
        <f t="shared" si="1"/>
        <v>-1.15216651E-2</v>
      </c>
      <c r="C15" s="4">
        <f t="shared" si="0"/>
        <v>0.49809061179275343</v>
      </c>
      <c r="D15" s="14">
        <v>-6.5216650999999999E-3</v>
      </c>
      <c r="E15" s="1">
        <v>907.86415999999997</v>
      </c>
      <c r="F15" s="7">
        <v>7.2097214999999997</v>
      </c>
      <c r="G15" s="1">
        <f t="shared" si="2"/>
        <v>2.1562412978737059E+17</v>
      </c>
      <c r="J15" s="11">
        <f t="shared" si="4"/>
        <v>1.6564506E-2</v>
      </c>
      <c r="K15" s="2">
        <f t="shared" si="3"/>
        <v>0.30930303436912165</v>
      </c>
      <c r="L15" s="14">
        <v>1.2564506E-2</v>
      </c>
      <c r="M15" s="1">
        <v>699.49967000000004</v>
      </c>
      <c r="N15" s="7">
        <v>4.6831369</v>
      </c>
      <c r="O15" s="1">
        <f t="shared" si="5"/>
        <v>2.0613646289279824E+17</v>
      </c>
    </row>
    <row r="16" spans="1:15" x14ac:dyDescent="0.25">
      <c r="B16" s="14">
        <f t="shared" si="1"/>
        <v>-8.5875641000000003E-3</v>
      </c>
      <c r="C16" s="4">
        <f t="shared" si="0"/>
        <v>1.0414886600652955</v>
      </c>
      <c r="D16" s="14">
        <v>-3.5875641000000002E-3</v>
      </c>
      <c r="E16" s="1">
        <v>2268.1534999999999</v>
      </c>
      <c r="F16" s="7">
        <v>5.0501901</v>
      </c>
      <c r="G16" s="1">
        <f t="shared" si="2"/>
        <v>6.4365672624298035E+17</v>
      </c>
      <c r="J16" s="11">
        <f t="shared" si="4"/>
        <v>2.0719346E-2</v>
      </c>
      <c r="K16" s="2">
        <f t="shared" si="3"/>
        <v>0.8880987308837901</v>
      </c>
      <c r="L16" s="14">
        <v>1.6719346E-2</v>
      </c>
      <c r="M16" s="1">
        <v>2056.6361000000002</v>
      </c>
      <c r="N16" s="7">
        <v>4.4663330999999999</v>
      </c>
      <c r="O16" s="1">
        <f t="shared" si="5"/>
        <v>6.2060837543669914E+17</v>
      </c>
    </row>
    <row r="17" spans="2:15" x14ac:dyDescent="0.25">
      <c r="B17" s="14">
        <f t="shared" si="1"/>
        <v>-5.4631192099999998E-3</v>
      </c>
      <c r="C17" s="4">
        <f t="shared" si="0"/>
        <v>5.2335702075865056</v>
      </c>
      <c r="D17" s="14">
        <v>-4.6311920999999998E-4</v>
      </c>
      <c r="E17" s="1">
        <v>8596.1785999999993</v>
      </c>
      <c r="F17" s="7">
        <v>8.8782785999999998</v>
      </c>
      <c r="G17" s="1">
        <f t="shared" si="2"/>
        <v>1.839826110854775E+18</v>
      </c>
      <c r="I17" s="32">
        <f>0.0233712</f>
        <v>2.3371200000000002E-2</v>
      </c>
      <c r="J17" s="33">
        <f>L17+J$3</f>
        <v>2.3612549E-2</v>
      </c>
      <c r="K17" s="4">
        <f t="shared" si="3"/>
        <v>4.4911503283140624</v>
      </c>
      <c r="L17" s="14">
        <v>1.9612549E-2</v>
      </c>
      <c r="M17" s="25">
        <v>7193.2628999999997</v>
      </c>
      <c r="N17" s="7">
        <v>9.3369888000000003</v>
      </c>
      <c r="O17" s="1">
        <f t="shared" si="5"/>
        <v>1.5012680664326006E+18</v>
      </c>
    </row>
    <row r="18" spans="2:15" x14ac:dyDescent="0.25">
      <c r="B18" s="14">
        <f t="shared" si="1"/>
        <v>-2.4717770000000001E-3</v>
      </c>
      <c r="C18" s="4">
        <f t="shared" si="0"/>
        <v>7.6506829447381044</v>
      </c>
      <c r="D18" s="12">
        <v>2.528223E-3</v>
      </c>
      <c r="E18" s="1">
        <v>25584.423999999999</v>
      </c>
      <c r="F18" s="7">
        <v>2.1418677000000002</v>
      </c>
      <c r="G18" s="1">
        <f t="shared" si="2"/>
        <v>1.1148464507059069E+19</v>
      </c>
      <c r="J18" s="14">
        <f t="shared" ref="J18:J27" si="6">L18+J$3</f>
        <v>2.6716887000000002E-2</v>
      </c>
      <c r="K18" s="4">
        <f t="shared" si="3"/>
        <v>3.5500285628614554</v>
      </c>
      <c r="L18" s="14">
        <v>2.2716887000000002E-2</v>
      </c>
      <c r="M18" s="1">
        <v>5854.0478999999996</v>
      </c>
      <c r="N18" s="7">
        <v>8.8083521999999999</v>
      </c>
      <c r="O18" s="1">
        <f t="shared" si="5"/>
        <v>1.2578958039792742E+18</v>
      </c>
    </row>
    <row r="19" spans="2:15" x14ac:dyDescent="0.25">
      <c r="B19" s="33">
        <f t="shared" si="1"/>
        <v>3.940113999999998E-4</v>
      </c>
      <c r="C19" s="4">
        <f t="shared" si="0"/>
        <v>59.397154045290328</v>
      </c>
      <c r="D19" s="12">
        <v>5.3940113999999999E-3</v>
      </c>
      <c r="E19" s="25">
        <v>58681.531000000003</v>
      </c>
      <c r="F19" s="7">
        <v>24.539850999999999</v>
      </c>
      <c r="G19" s="1">
        <f t="shared" si="2"/>
        <v>7.5544214152575846E+18</v>
      </c>
      <c r="J19" s="14">
        <f t="shared" si="6"/>
        <v>2.9693474000000001E-2</v>
      </c>
      <c r="K19" s="4">
        <f t="shared" si="3"/>
        <v>4.2348370440607841</v>
      </c>
      <c r="L19" s="14">
        <v>2.5693474000000001E-2</v>
      </c>
      <c r="M19" s="1">
        <v>6482.6826000000001</v>
      </c>
      <c r="N19" s="7">
        <v>10.22133</v>
      </c>
      <c r="O19" s="1">
        <f t="shared" si="5"/>
        <v>1.2931139179134922E+18</v>
      </c>
    </row>
    <row r="20" spans="2:15" x14ac:dyDescent="0.25">
      <c r="B20" s="14">
        <f t="shared" si="1"/>
        <v>3.1400285000000002E-3</v>
      </c>
      <c r="C20" s="4">
        <f t="shared" si="0"/>
        <v>60.171958664041568</v>
      </c>
      <c r="D20" s="12">
        <v>8.1400285000000003E-3</v>
      </c>
      <c r="E20" s="1">
        <v>59186.392999999996</v>
      </c>
      <c r="F20" s="7">
        <v>24.756433000000001</v>
      </c>
      <c r="G20" s="1">
        <f t="shared" si="2"/>
        <v>7.5860127972874127E+18</v>
      </c>
      <c r="J20" s="14">
        <f t="shared" si="6"/>
        <v>3.2532508000000002E-2</v>
      </c>
      <c r="K20" s="4">
        <f t="shared" si="3"/>
        <v>3.7622586132995246</v>
      </c>
      <c r="L20" s="14">
        <v>2.8532508000000002E-2</v>
      </c>
      <c r="M20" s="1">
        <v>6023.1540000000005</v>
      </c>
      <c r="N20" s="7">
        <v>9.3452920000000006</v>
      </c>
      <c r="O20" s="1">
        <f t="shared" si="5"/>
        <v>1.2565022250050465E+18</v>
      </c>
    </row>
    <row r="21" spans="2:15" x14ac:dyDescent="0.25">
      <c r="B21" s="14">
        <f t="shared" si="1"/>
        <v>4.4695344999999996E-3</v>
      </c>
      <c r="C21" s="4">
        <f t="shared" si="0"/>
        <v>24.541838115435265</v>
      </c>
      <c r="D21" s="12">
        <v>9.4695344999999997E-3</v>
      </c>
      <c r="E21" s="1">
        <v>32298.358</v>
      </c>
      <c r="F21" s="7">
        <v>13.829192000000001</v>
      </c>
      <c r="G21" s="1">
        <f t="shared" si="2"/>
        <v>5.538826653009534E+18</v>
      </c>
      <c r="J21" s="14">
        <f t="shared" si="6"/>
        <v>3.5226827000000002E-2</v>
      </c>
      <c r="K21" s="4">
        <f t="shared" si="3"/>
        <v>2.1518496759774757</v>
      </c>
      <c r="L21" s="12">
        <v>3.1226826999999999E-2</v>
      </c>
      <c r="M21" s="1">
        <v>3922.2674999999999</v>
      </c>
      <c r="N21" s="7">
        <v>7.2092976999999996</v>
      </c>
      <c r="O21" s="1">
        <f t="shared" si="5"/>
        <v>9.3159352659189939E+17</v>
      </c>
    </row>
    <row r="22" spans="2:15" x14ac:dyDescent="0.25">
      <c r="B22" s="14">
        <f t="shared" si="1"/>
        <v>7.7913239999999996E-3</v>
      </c>
      <c r="C22" s="4">
        <f t="shared" si="0"/>
        <v>25.398603369800608</v>
      </c>
      <c r="D22" s="12">
        <v>1.2791324E-2</v>
      </c>
      <c r="E22" s="1">
        <v>36424.606</v>
      </c>
      <c r="F22" s="7">
        <v>11.645911</v>
      </c>
      <c r="G22" s="1">
        <f t="shared" si="2"/>
        <v>6.8068136617225052E+18</v>
      </c>
      <c r="J22" s="14">
        <f t="shared" si="6"/>
        <v>3.6518254E-2</v>
      </c>
      <c r="K22" s="4">
        <f t="shared" si="3"/>
        <v>2.2501534611299454</v>
      </c>
      <c r="L22" s="12">
        <v>3.2518254000000003E-2</v>
      </c>
      <c r="M22" s="1">
        <v>3623.7249000000002</v>
      </c>
      <c r="N22" s="7">
        <v>9.2354350000000007</v>
      </c>
      <c r="O22" s="1">
        <f t="shared" si="5"/>
        <v>7.604353100243017E+17</v>
      </c>
    </row>
    <row r="23" spans="2:15" x14ac:dyDescent="0.25">
      <c r="B23" s="14">
        <f t="shared" si="1"/>
        <v>1.0908454999999997E-2</v>
      </c>
      <c r="C23" s="4">
        <f t="shared" si="0"/>
        <v>12.738170668951311</v>
      </c>
      <c r="D23" s="12">
        <v>1.5908454999999998E-2</v>
      </c>
      <c r="E23" s="1">
        <v>25732.053</v>
      </c>
      <c r="F23" s="7">
        <v>5.8696035999999996</v>
      </c>
      <c r="G23" s="1">
        <f t="shared" si="2"/>
        <v>6.7733853410042317E+18</v>
      </c>
      <c r="J23" s="14">
        <f t="shared" si="6"/>
        <v>3.9702231000000004E-2</v>
      </c>
      <c r="K23" s="4">
        <f t="shared" si="3"/>
        <v>2.9371162462659313</v>
      </c>
      <c r="L23" s="12">
        <v>3.5702231000000001E-2</v>
      </c>
      <c r="M23" s="1">
        <v>3946.1918999999998</v>
      </c>
      <c r="N23" s="7">
        <v>13.268731000000001</v>
      </c>
      <c r="O23" s="1">
        <f t="shared" si="5"/>
        <v>6.9087461963978509E+17</v>
      </c>
    </row>
    <row r="24" spans="2:15" x14ac:dyDescent="0.25">
      <c r="B24" s="14">
        <f t="shared" si="1"/>
        <v>1.2937673E-2</v>
      </c>
      <c r="C24" s="4">
        <f t="shared" si="0"/>
        <v>18.015693701037215</v>
      </c>
      <c r="D24" s="12">
        <v>1.7937673000000001E-2</v>
      </c>
      <c r="E24" s="1">
        <v>24551.833999999999</v>
      </c>
      <c r="F24" s="7">
        <v>12.896671</v>
      </c>
      <c r="G24" s="1">
        <f t="shared" si="2"/>
        <v>4.3599434977952236E+18</v>
      </c>
      <c r="J24" s="14">
        <f t="shared" si="6"/>
        <v>4.2644435999999994E-2</v>
      </c>
      <c r="K24" s="4">
        <f t="shared" si="3"/>
        <v>2.7802203008535926</v>
      </c>
      <c r="L24" s="12">
        <v>3.8644435999999997E-2</v>
      </c>
      <c r="M24" s="1">
        <v>3954.0873000000001</v>
      </c>
      <c r="N24" s="7">
        <v>11.841574</v>
      </c>
      <c r="O24" s="1">
        <f t="shared" si="5"/>
        <v>7.3278617884444864E+17</v>
      </c>
    </row>
    <row r="25" spans="2:15" x14ac:dyDescent="0.25">
      <c r="B25" s="14">
        <f t="shared" si="1"/>
        <v>1.5062052999999999E-2</v>
      </c>
      <c r="C25" s="4">
        <f t="shared" si="0"/>
        <v>13.154218300790806</v>
      </c>
      <c r="D25" s="12">
        <v>2.0062053E-2</v>
      </c>
      <c r="E25" s="1">
        <v>15657.269</v>
      </c>
      <c r="F25" s="7">
        <v>16.906027999999999</v>
      </c>
      <c r="G25" s="1">
        <f t="shared" si="2"/>
        <v>2.428459995105214E+18</v>
      </c>
      <c r="J25" s="14">
        <f t="shared" si="6"/>
        <v>4.4545356999999994E-2</v>
      </c>
      <c r="K25" s="4">
        <f t="shared" si="3"/>
        <v>2.2498315297854656</v>
      </c>
      <c r="L25" s="12">
        <v>4.0545356999999997E-2</v>
      </c>
      <c r="M25" s="1">
        <v>3299.1579000000002</v>
      </c>
      <c r="N25" s="7">
        <v>11.138771999999999</v>
      </c>
      <c r="O25" s="1">
        <f t="shared" si="5"/>
        <v>6.3040576626913037E+17</v>
      </c>
    </row>
    <row r="26" spans="2:15" x14ac:dyDescent="0.25">
      <c r="B26" s="14">
        <f t="shared" si="1"/>
        <v>1.7044082999999998E-2</v>
      </c>
      <c r="C26" s="4">
        <f t="shared" si="0"/>
        <v>10.465884718726876</v>
      </c>
      <c r="D26" s="12">
        <v>2.2044082999999999E-2</v>
      </c>
      <c r="E26" s="1">
        <v>13437.793</v>
      </c>
      <c r="F26" s="7">
        <v>14.529127000000001</v>
      </c>
      <c r="G26" s="1">
        <f t="shared" si="2"/>
        <v>2.2482464653927759E+18</v>
      </c>
      <c r="J26" s="14">
        <f t="shared" si="6"/>
        <v>4.6530590999999996E-2</v>
      </c>
      <c r="K26" s="4">
        <f t="shared" si="3"/>
        <v>2.0589526845435433</v>
      </c>
      <c r="L26" s="12">
        <v>4.2530591E-2</v>
      </c>
      <c r="M26" s="1">
        <v>3085.5063</v>
      </c>
      <c r="N26" s="7">
        <v>10.665552999999999</v>
      </c>
      <c r="O26" s="1">
        <f t="shared" si="5"/>
        <v>6.025186313549161E+17</v>
      </c>
    </row>
    <row r="27" spans="2:15" x14ac:dyDescent="0.25">
      <c r="B27" s="14">
        <f t="shared" si="1"/>
        <v>1.8879612E-2</v>
      </c>
      <c r="C27" s="4">
        <f t="shared" si="0"/>
        <v>7.0095559939449803</v>
      </c>
      <c r="D27" s="12">
        <v>2.3879612000000001E-2</v>
      </c>
      <c r="E27" s="16">
        <v>9000</v>
      </c>
      <c r="F27" s="7">
        <v>14.529127000000001</v>
      </c>
      <c r="G27" s="1">
        <f>E27/SQRT(F27*1.6E-19/1.67E-27)/1.602E-19</f>
        <v>1.5057694510203412E+18</v>
      </c>
      <c r="J27" s="14">
        <f t="shared" si="6"/>
        <v>4.8384714999999995E-2</v>
      </c>
      <c r="K27" s="4">
        <f t="shared" si="3"/>
        <v>1.676481475576773</v>
      </c>
      <c r="L27" s="12">
        <v>4.4384714999999998E-2</v>
      </c>
      <c r="M27" s="1">
        <v>2123.8818000000001</v>
      </c>
      <c r="N27" s="7">
        <v>14.923832000000001</v>
      </c>
      <c r="O27" s="1">
        <f t="shared" si="5"/>
        <v>3.5061129280592896E+17</v>
      </c>
    </row>
    <row r="28" spans="2:15" x14ac:dyDescent="0.25">
      <c r="B28" s="18">
        <v>0.04</v>
      </c>
      <c r="C28" s="19">
        <f t="shared" si="0"/>
        <v>1.5576791097655511</v>
      </c>
      <c r="D28" s="18">
        <v>0.04</v>
      </c>
      <c r="E28" s="19">
        <v>2000</v>
      </c>
      <c r="F28" s="20">
        <v>14.529127000000001</v>
      </c>
      <c r="G28" s="19">
        <f>E28/SQRT(F28*1.6E-19/1.67E-27)/1.602E-19</f>
        <v>3.3461543356007584E+17</v>
      </c>
      <c r="J28" s="18">
        <v>4.8399999999999999E-2</v>
      </c>
      <c r="K28" s="19">
        <f t="shared" si="3"/>
        <v>1.676481475576773</v>
      </c>
      <c r="L28" s="18">
        <v>4.4400000000000002E-2</v>
      </c>
      <c r="M28" s="19">
        <v>2123.8818000000001</v>
      </c>
      <c r="N28" s="20">
        <v>14.923832000000001</v>
      </c>
      <c r="O28" s="19">
        <f>M28/SQRT(N28*1.6E-19/1.67E-27)/1.602E-19</f>
        <v>3.5061129280592896E+17</v>
      </c>
    </row>
    <row r="29" spans="2:15" x14ac:dyDescent="0.25">
      <c r="B29" s="18">
        <v>4.0099999999999997E-2</v>
      </c>
      <c r="C29" s="19">
        <v>0</v>
      </c>
      <c r="D29" s="18">
        <v>4.0099999999999997E-2</v>
      </c>
      <c r="E29" s="19">
        <v>0</v>
      </c>
      <c r="F29" s="20">
        <v>0</v>
      </c>
      <c r="G29" s="19">
        <v>0</v>
      </c>
      <c r="J29" s="18">
        <v>4.8500000000000001E-2</v>
      </c>
      <c r="K29" s="19">
        <f t="shared" si="3"/>
        <v>0</v>
      </c>
      <c r="L29" s="18">
        <v>4.0099999999999997E-2</v>
      </c>
      <c r="M29" s="19">
        <v>0</v>
      </c>
      <c r="N29" s="20">
        <v>0</v>
      </c>
      <c r="O29" s="19">
        <v>0</v>
      </c>
    </row>
    <row r="30" spans="2:15" x14ac:dyDescent="0.25">
      <c r="B30" s="18">
        <v>0.15</v>
      </c>
      <c r="C30" s="19">
        <v>0</v>
      </c>
      <c r="D30" s="18">
        <v>0.15</v>
      </c>
      <c r="E30" s="19">
        <v>0</v>
      </c>
      <c r="F30" s="20">
        <v>0</v>
      </c>
      <c r="G30" s="19">
        <v>0</v>
      </c>
      <c r="J30" s="18">
        <v>0.15</v>
      </c>
      <c r="K30" s="19">
        <f t="shared" si="3"/>
        <v>0</v>
      </c>
      <c r="L30" s="18">
        <v>0.15</v>
      </c>
      <c r="M30" s="19">
        <v>0</v>
      </c>
      <c r="N30" s="20">
        <v>0</v>
      </c>
      <c r="O30" s="19">
        <v>0</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4"/>
  <sheetViews>
    <sheetView tabSelected="1" workbookViewId="0">
      <selection activeCell="B4" sqref="B4"/>
    </sheetView>
  </sheetViews>
  <sheetFormatPr defaultRowHeight="15" x14ac:dyDescent="0.25"/>
  <cols>
    <col min="8" max="8" width="3.7109375" customWidth="1"/>
  </cols>
  <sheetData>
    <row r="1" spans="1:15" x14ac:dyDescent="0.25">
      <c r="A1" s="10" t="s">
        <v>24</v>
      </c>
      <c r="I1" s="10" t="s">
        <v>23</v>
      </c>
      <c r="J1" s="10"/>
    </row>
    <row r="2" spans="1:15" x14ac:dyDescent="0.25">
      <c r="A2" s="21"/>
      <c r="B2" s="21"/>
    </row>
    <row r="3" spans="1:15" x14ac:dyDescent="0.25">
      <c r="A3" s="8" t="s">
        <v>21</v>
      </c>
      <c r="B3" s="34">
        <v>0</v>
      </c>
      <c r="I3" s="8" t="s">
        <v>21</v>
      </c>
      <c r="J3" s="8">
        <v>-3.0000000000000001E-3</v>
      </c>
    </row>
    <row r="5" spans="1:15" x14ac:dyDescent="0.25">
      <c r="A5" t="s">
        <v>0</v>
      </c>
      <c r="B5" t="s">
        <v>1</v>
      </c>
      <c r="C5" t="s">
        <v>2</v>
      </c>
      <c r="F5">
        <v>3</v>
      </c>
      <c r="I5" t="s">
        <v>0</v>
      </c>
      <c r="K5" t="s">
        <v>1</v>
      </c>
      <c r="M5" t="s">
        <v>2</v>
      </c>
      <c r="N5">
        <v>3</v>
      </c>
    </row>
    <row r="6" spans="1:15" x14ac:dyDescent="0.25">
      <c r="A6" t="s">
        <v>3</v>
      </c>
      <c r="B6" t="s">
        <v>4</v>
      </c>
      <c r="C6" t="s">
        <v>17</v>
      </c>
      <c r="D6" t="s">
        <v>4</v>
      </c>
      <c r="E6" t="s">
        <v>14</v>
      </c>
      <c r="F6" t="s">
        <v>7</v>
      </c>
      <c r="G6" t="s">
        <v>19</v>
      </c>
      <c r="I6" t="s">
        <v>3</v>
      </c>
      <c r="J6" t="s">
        <v>4</v>
      </c>
      <c r="K6" t="s">
        <v>17</v>
      </c>
      <c r="L6" t="s">
        <v>4</v>
      </c>
      <c r="M6" t="s">
        <v>14</v>
      </c>
      <c r="N6" t="s">
        <v>7</v>
      </c>
      <c r="O6" t="s">
        <v>19</v>
      </c>
    </row>
    <row r="7" spans="1:15" x14ac:dyDescent="0.25">
      <c r="A7" t="s">
        <v>3</v>
      </c>
      <c r="B7" t="s">
        <v>8</v>
      </c>
      <c r="C7" t="s">
        <v>15</v>
      </c>
      <c r="D7" t="s">
        <v>8</v>
      </c>
      <c r="E7" t="s">
        <v>15</v>
      </c>
      <c r="F7" t="s">
        <v>11</v>
      </c>
      <c r="G7" t="s">
        <v>9</v>
      </c>
      <c r="I7" t="s">
        <v>3</v>
      </c>
      <c r="J7" t="s">
        <v>8</v>
      </c>
      <c r="K7" t="s">
        <v>15</v>
      </c>
      <c r="L7" t="s">
        <v>8</v>
      </c>
      <c r="M7" t="s">
        <v>15</v>
      </c>
      <c r="N7" t="s">
        <v>11</v>
      </c>
      <c r="O7" t="s">
        <v>9</v>
      </c>
    </row>
    <row r="8" spans="1:15" x14ac:dyDescent="0.25">
      <c r="A8" t="s">
        <v>12</v>
      </c>
      <c r="I8" t="s">
        <v>12</v>
      </c>
    </row>
    <row r="9" spans="1:15" x14ac:dyDescent="0.25">
      <c r="B9" s="13">
        <f>D9+B$3</f>
        <v>-1.969663E-2</v>
      </c>
      <c r="C9" s="3">
        <f>2*G9*F9*1.602E-19</f>
        <v>0.93926857285472809</v>
      </c>
      <c r="D9" s="1">
        <v>-1.969663E-2</v>
      </c>
      <c r="E9" s="1">
        <v>689.65462000000002</v>
      </c>
      <c r="F9" s="6">
        <v>44.428311000000001</v>
      </c>
      <c r="G9" s="1">
        <f>E9/SQRT(F9*1.6E-19/1.67E-27)/1.602E-19</f>
        <v>6.5983823982301656E+16</v>
      </c>
      <c r="J9" s="13">
        <f>L9+J$3</f>
        <v>7.5959950000000004E-3</v>
      </c>
      <c r="K9" s="3">
        <f>2*O9*N9*1.602E-19</f>
        <v>1.0653586353745548E-2</v>
      </c>
      <c r="L9" s="1">
        <v>1.0595995E-2</v>
      </c>
      <c r="M9" s="1">
        <v>28.072973000000001</v>
      </c>
      <c r="N9" s="1">
        <v>3.4495176000000001</v>
      </c>
      <c r="O9" s="1">
        <f>M9/SQRT(N9*1.6E-19/1.67E-27)/1.602E-19</f>
        <v>9639288037922168</v>
      </c>
    </row>
    <row r="10" spans="1:15" x14ac:dyDescent="0.25">
      <c r="B10" s="13">
        <f t="shared" ref="B10:B23" si="0">D10+B$3</f>
        <v>-1.2637092000000001E-2</v>
      </c>
      <c r="C10" s="3">
        <f t="shared" ref="C10:C23" si="1">2*G10*F10*1.602E-19</f>
        <v>4.0368153891198828</v>
      </c>
      <c r="D10" s="1">
        <v>-1.2637092000000001E-2</v>
      </c>
      <c r="E10" s="1">
        <v>3912.232</v>
      </c>
      <c r="F10" s="6">
        <v>25.501874000000001</v>
      </c>
      <c r="G10" s="1">
        <f t="shared" ref="G10:G23" si="2">E10/SQRT(F10*1.6E-19/1.67E-27)/1.602E-19</f>
        <v>4.940538474658969E+17</v>
      </c>
      <c r="J10" s="13">
        <f t="shared" ref="J10:J23" si="3">L10+J$3</f>
        <v>1.3254549000000001E-2</v>
      </c>
      <c r="K10" s="3">
        <f t="shared" ref="K10:K23" si="4">2*O10*N10*1.602E-19</f>
        <v>0.16903408812957155</v>
      </c>
      <c r="L10" s="1">
        <v>1.6254549E-2</v>
      </c>
      <c r="M10" s="1">
        <v>321.45600999999999</v>
      </c>
      <c r="N10" s="1">
        <v>6.6229123999999997</v>
      </c>
      <c r="O10" s="1">
        <f t="shared" ref="O10:O23" si="5">M10/SQRT(N10*1.6E-19/1.67E-27)/1.602E-19</f>
        <v>7.9658619722872864E+16</v>
      </c>
    </row>
    <row r="11" spans="1:15" x14ac:dyDescent="0.25">
      <c r="B11" s="13">
        <f t="shared" si="0"/>
        <v>-5.7734544E-3</v>
      </c>
      <c r="C11" s="3">
        <f t="shared" si="1"/>
        <v>12.644422769790086</v>
      </c>
      <c r="D11" s="1">
        <v>-5.7734544E-3</v>
      </c>
      <c r="E11" s="1">
        <v>13564.735000000001</v>
      </c>
      <c r="F11" s="6">
        <v>20.812244</v>
      </c>
      <c r="G11" s="1">
        <f t="shared" si="2"/>
        <v>1.896215061788436E+18</v>
      </c>
      <c r="J11" s="13">
        <f t="shared" si="3"/>
        <v>1.8520001000000001E-2</v>
      </c>
      <c r="K11" s="3">
        <f t="shared" si="4"/>
        <v>0.4420461027340632</v>
      </c>
      <c r="L11" s="1">
        <v>2.1520001E-2</v>
      </c>
      <c r="M11" s="1">
        <v>948.65135999999995</v>
      </c>
      <c r="N11" s="1">
        <v>5.2007428999999998</v>
      </c>
      <c r="O11" s="1">
        <f t="shared" si="5"/>
        <v>2.6528315487172262E+17</v>
      </c>
    </row>
    <row r="12" spans="1:15" x14ac:dyDescent="0.25">
      <c r="B12" s="13">
        <f t="shared" si="0"/>
        <v>8.3966404000000001E-4</v>
      </c>
      <c r="C12" s="3">
        <f t="shared" si="1"/>
        <v>54.314484259705168</v>
      </c>
      <c r="D12" s="1">
        <v>8.3966404000000001E-4</v>
      </c>
      <c r="E12" s="1">
        <v>52743.932999999997</v>
      </c>
      <c r="F12" s="6">
        <v>25.399771999999999</v>
      </c>
      <c r="G12" s="1">
        <f t="shared" si="2"/>
        <v>6.6741096035738604E+18</v>
      </c>
      <c r="I12" s="32">
        <v>2.3400000000000001E-2</v>
      </c>
      <c r="J12" s="31">
        <f t="shared" si="3"/>
        <v>2.3460181E-2</v>
      </c>
      <c r="K12" s="3">
        <f t="shared" si="4"/>
        <v>1.4000114453508106</v>
      </c>
      <c r="L12" s="1">
        <v>2.6460180999999999E-2</v>
      </c>
      <c r="M12" s="25">
        <v>2024.9</v>
      </c>
      <c r="N12" s="1">
        <v>11.449843</v>
      </c>
      <c r="O12" s="1">
        <f t="shared" si="5"/>
        <v>3.8162739868764518E+17</v>
      </c>
    </row>
    <row r="13" spans="1:15" x14ac:dyDescent="0.25">
      <c r="B13" s="13">
        <f t="shared" si="0"/>
        <v>7.0730428000000001E-3</v>
      </c>
      <c r="C13" s="3">
        <f t="shared" si="1"/>
        <v>44.060927089920725</v>
      </c>
      <c r="D13" s="1">
        <v>7.0730428000000001E-3</v>
      </c>
      <c r="E13" s="1">
        <v>50582.356</v>
      </c>
      <c r="F13" s="6">
        <v>18.17409</v>
      </c>
      <c r="G13" s="1">
        <f t="shared" si="2"/>
        <v>7.5667336869252874E+18</v>
      </c>
      <c r="J13" s="13">
        <f t="shared" si="3"/>
        <v>2.812373E-2</v>
      </c>
      <c r="K13" s="3">
        <f t="shared" si="4"/>
        <v>0.5099686035859371</v>
      </c>
      <c r="L13" s="1">
        <v>3.1123729999999999E-2</v>
      </c>
      <c r="M13" s="1">
        <v>954.99134000000004</v>
      </c>
      <c r="N13" s="1">
        <v>6.8301702999999998</v>
      </c>
      <c r="O13" s="1">
        <f t="shared" si="5"/>
        <v>2.330340589488161E+17</v>
      </c>
    </row>
    <row r="14" spans="1:15" x14ac:dyDescent="0.25">
      <c r="A14" s="22"/>
      <c r="B14" s="22">
        <f t="shared" si="0"/>
        <v>1.2830161E-2</v>
      </c>
      <c r="C14" s="23">
        <f t="shared" si="1"/>
        <v>21.878541558759895</v>
      </c>
      <c r="D14" s="23">
        <v>1.2830161E-2</v>
      </c>
      <c r="E14" s="23">
        <v>26991.010999999999</v>
      </c>
      <c r="F14" s="24">
        <v>15.737724999999999</v>
      </c>
      <c r="G14" s="23">
        <f t="shared" si="2"/>
        <v>4.3389426371097262E+18</v>
      </c>
      <c r="J14" s="26">
        <f t="shared" si="3"/>
        <v>3.2541365999999995E-2</v>
      </c>
      <c r="K14" s="29">
        <f t="shared" si="4"/>
        <v>5.8993259382927904E-2</v>
      </c>
      <c r="L14" s="29">
        <v>3.5541365999999998E-2</v>
      </c>
      <c r="M14" s="29">
        <v>289.96935000000002</v>
      </c>
      <c r="N14" s="29">
        <v>0.99138904000000005</v>
      </c>
      <c r="O14" s="29">
        <f t="shared" si="5"/>
        <v>1.8572303446646202E+17</v>
      </c>
    </row>
    <row r="15" spans="1:15" x14ac:dyDescent="0.25">
      <c r="B15" s="22">
        <f t="shared" si="0"/>
        <v>1.8097170999999999E-2</v>
      </c>
      <c r="C15" s="23">
        <f t="shared" si="1"/>
        <v>10.729082282251266</v>
      </c>
      <c r="D15" s="23">
        <v>1.8097170999999999E-2</v>
      </c>
      <c r="E15" s="23">
        <v>13354.53</v>
      </c>
      <c r="F15" s="24">
        <v>15.46007</v>
      </c>
      <c r="G15" s="23">
        <f t="shared" si="2"/>
        <v>2.1660007992889992E+18</v>
      </c>
      <c r="J15" s="26">
        <f t="shared" si="3"/>
        <v>3.6699788999999997E-2</v>
      </c>
      <c r="K15" s="29">
        <f t="shared" si="4"/>
        <v>3.7890296473336464E-2</v>
      </c>
      <c r="L15" s="29">
        <v>3.9699788999999999E-2</v>
      </c>
      <c r="M15" s="29">
        <v>84.904323000000005</v>
      </c>
      <c r="N15" s="29">
        <v>4.7702365999999996</v>
      </c>
      <c r="O15" s="29">
        <f t="shared" si="5"/>
        <v>2.4791087362168876E+16</v>
      </c>
    </row>
    <row r="16" spans="1:15" x14ac:dyDescent="0.25">
      <c r="B16" s="22">
        <f t="shared" si="0"/>
        <v>2.2935902000000001E-2</v>
      </c>
      <c r="C16" s="23">
        <f t="shared" si="1"/>
        <v>6.1543313102798765</v>
      </c>
      <c r="D16" s="23">
        <v>2.2935902000000001E-2</v>
      </c>
      <c r="E16" s="23">
        <v>6421.6646000000001</v>
      </c>
      <c r="F16" s="24">
        <v>21.999358999999998</v>
      </c>
      <c r="G16" s="23">
        <f t="shared" si="2"/>
        <v>8.7312884893025843E+17</v>
      </c>
      <c r="J16" s="26">
        <f t="shared" si="3"/>
        <v>4.0563631999999995E-2</v>
      </c>
      <c r="K16" s="29">
        <f t="shared" si="4"/>
        <v>1.48735106713606E-2</v>
      </c>
      <c r="L16" s="29">
        <v>4.3563631999999998E-2</v>
      </c>
      <c r="M16" s="29">
        <v>44.855832999999997</v>
      </c>
      <c r="N16" s="29">
        <v>2.6334958999999998</v>
      </c>
      <c r="O16" s="29">
        <f t="shared" si="5"/>
        <v>1.7627403076966376E+16</v>
      </c>
    </row>
    <row r="17" spans="1:15" x14ac:dyDescent="0.25">
      <c r="B17" s="22">
        <f t="shared" si="0"/>
        <v>2.7394036E-2</v>
      </c>
      <c r="C17" s="23">
        <f t="shared" si="1"/>
        <v>3.1932682619444868</v>
      </c>
      <c r="D17" s="23">
        <v>2.7394036E-2</v>
      </c>
      <c r="E17" s="23">
        <v>3146.2082999999998</v>
      </c>
      <c r="F17" s="24">
        <v>24.67399</v>
      </c>
      <c r="G17" s="23">
        <f t="shared" si="2"/>
        <v>4.0392758476001069E+17</v>
      </c>
      <c r="J17" s="26">
        <f t="shared" si="3"/>
        <v>4.4105069999999996E-2</v>
      </c>
      <c r="K17" s="29">
        <f t="shared" si="4"/>
        <v>9.6749902604290321E-3</v>
      </c>
      <c r="L17" s="29">
        <v>4.7105069999999999E-2</v>
      </c>
      <c r="M17" s="29">
        <v>26.473699</v>
      </c>
      <c r="N17" s="29">
        <v>3.1990080999999999</v>
      </c>
      <c r="O17" s="29">
        <f t="shared" si="5"/>
        <v>9439363037349476</v>
      </c>
    </row>
    <row r="18" spans="1:15" x14ac:dyDescent="0.25">
      <c r="B18" s="22">
        <f t="shared" si="0"/>
        <v>3.1500132E-2</v>
      </c>
      <c r="C18" s="23">
        <f t="shared" si="1"/>
        <v>1.6211313786811843</v>
      </c>
      <c r="D18" s="23">
        <v>3.1500132E-2</v>
      </c>
      <c r="E18" s="23">
        <v>1430.3375000000001</v>
      </c>
      <c r="F18" s="24">
        <v>30.768256999999998</v>
      </c>
      <c r="G18" s="23">
        <f t="shared" si="2"/>
        <v>1.6444580918994013E+17</v>
      </c>
      <c r="J18" s="26">
        <f t="shared" si="3"/>
        <v>4.7305732999999996E-2</v>
      </c>
      <c r="K18" s="29">
        <f t="shared" si="4"/>
        <v>7.4027690444268901E-3</v>
      </c>
      <c r="L18" s="29">
        <v>5.0305732999999998E-2</v>
      </c>
      <c r="M18" s="30">
        <v>25.5</v>
      </c>
      <c r="N18" s="29">
        <v>2.0186060000000001</v>
      </c>
      <c r="O18" s="29">
        <f t="shared" si="5"/>
        <v>1.1445904895983146E+16</v>
      </c>
    </row>
    <row r="19" spans="1:15" x14ac:dyDescent="0.25">
      <c r="B19" s="22">
        <f t="shared" si="0"/>
        <v>3.5265313E-2</v>
      </c>
      <c r="C19" s="23">
        <f t="shared" si="1"/>
        <v>0.41667545426019303</v>
      </c>
      <c r="D19" s="23">
        <v>3.5265313E-2</v>
      </c>
      <c r="E19" s="23">
        <v>519.68033000000003</v>
      </c>
      <c r="F19" s="24">
        <v>15.398088</v>
      </c>
      <c r="G19" s="23">
        <f t="shared" si="2"/>
        <v>8.4457576036583616E+16</v>
      </c>
      <c r="J19" s="26">
        <f t="shared" si="3"/>
        <v>5.0156947E-2</v>
      </c>
      <c r="K19" s="29">
        <f t="shared" si="4"/>
        <v>7.6394446507569175E-3</v>
      </c>
      <c r="L19" s="29">
        <v>5.3156947000000003E-2</v>
      </c>
      <c r="M19" s="29">
        <v>24.843962999999999</v>
      </c>
      <c r="N19" s="29">
        <v>2.2647765</v>
      </c>
      <c r="O19" s="29">
        <f t="shared" si="5"/>
        <v>1.0527952850250312E+16</v>
      </c>
    </row>
    <row r="20" spans="1:15" x14ac:dyDescent="0.25">
      <c r="B20" s="22">
        <f t="shared" si="0"/>
        <v>3.8670271999999999E-2</v>
      </c>
      <c r="C20" s="23">
        <f t="shared" si="1"/>
        <v>0.13472020811816288</v>
      </c>
      <c r="D20" s="23">
        <v>3.8670271999999999E-2</v>
      </c>
      <c r="E20" s="23">
        <v>167.84002000000001</v>
      </c>
      <c r="F20" s="24">
        <v>15.431849</v>
      </c>
      <c r="G20" s="23">
        <f t="shared" si="2"/>
        <v>2.7247224655229148E+16</v>
      </c>
      <c r="J20" s="26">
        <f t="shared" si="3"/>
        <v>5.2657387E-2</v>
      </c>
      <c r="K20" s="29">
        <f t="shared" si="4"/>
        <v>6.7922550572731928E-3</v>
      </c>
      <c r="L20" s="29">
        <v>5.5657387000000003E-2</v>
      </c>
      <c r="M20" s="29">
        <v>24.512684</v>
      </c>
      <c r="N20" s="29">
        <v>1.8390340000000001</v>
      </c>
      <c r="O20" s="29">
        <f t="shared" si="5"/>
        <v>1.1527409461469594E+16</v>
      </c>
    </row>
    <row r="21" spans="1:15" x14ac:dyDescent="0.25">
      <c r="B21" s="22">
        <f t="shared" si="0"/>
        <v>4.1686193000000003E-2</v>
      </c>
      <c r="C21" s="23">
        <f t="shared" si="1"/>
        <v>4.1769680607740868E-2</v>
      </c>
      <c r="D21" s="23">
        <v>4.1686193000000003E-2</v>
      </c>
      <c r="E21" s="23">
        <v>48.113402000000001</v>
      </c>
      <c r="F21" s="24">
        <v>18.052347999999999</v>
      </c>
      <c r="G21" s="23">
        <f t="shared" si="2"/>
        <v>7221625285708608</v>
      </c>
      <c r="J21" s="26">
        <f t="shared" si="3"/>
        <v>5.4814035999999997E-2</v>
      </c>
      <c r="K21" s="29">
        <f t="shared" si="4"/>
        <v>8.7480053013791539E-3</v>
      </c>
      <c r="L21" s="29">
        <v>5.7814035999999999E-2</v>
      </c>
      <c r="M21" s="29">
        <v>31.595184</v>
      </c>
      <c r="N21" s="29">
        <v>1.8361993000000001</v>
      </c>
      <c r="O21" s="29">
        <f t="shared" si="5"/>
        <v>1.4869511894838458E+16</v>
      </c>
    </row>
    <row r="22" spans="1:15" x14ac:dyDescent="0.25">
      <c r="B22" s="22">
        <f t="shared" si="0"/>
        <v>4.4292926000000003E-2</v>
      </c>
      <c r="C22" s="23">
        <f t="shared" si="1"/>
        <v>3.2843069364882113E-2</v>
      </c>
      <c r="D22" s="23">
        <v>4.4292926000000003E-2</v>
      </c>
      <c r="E22" s="23">
        <v>50.664625000000001</v>
      </c>
      <c r="F22" s="24">
        <v>10.065175</v>
      </c>
      <c r="G22" s="23">
        <f t="shared" si="2"/>
        <v>1.0184269890179926E+16</v>
      </c>
      <c r="J22" s="26">
        <f t="shared" si="3"/>
        <v>5.6636442999999995E-2</v>
      </c>
      <c r="K22" s="29">
        <f t="shared" si="4"/>
        <v>7.9862779026466831E-3</v>
      </c>
      <c r="L22" s="29">
        <v>5.9636442999999997E-2</v>
      </c>
      <c r="M22" s="29">
        <v>28.844052000000001</v>
      </c>
      <c r="N22" s="29">
        <v>1.8361993000000001</v>
      </c>
      <c r="O22" s="29">
        <f t="shared" si="5"/>
        <v>1.3574757922262426E+16</v>
      </c>
    </row>
    <row r="23" spans="1:15" x14ac:dyDescent="0.25">
      <c r="B23" s="22">
        <f t="shared" si="0"/>
        <v>4.6478720000000001E-2</v>
      </c>
      <c r="C23" s="23">
        <f t="shared" si="1"/>
        <v>2.7294403862801141E-2</v>
      </c>
      <c r="D23" s="23">
        <v>4.6478720000000001E-2</v>
      </c>
      <c r="E23" s="23">
        <v>48.088650999999999</v>
      </c>
      <c r="F23" s="24">
        <v>7.7162369999999996</v>
      </c>
      <c r="G23" s="23">
        <f t="shared" si="2"/>
        <v>1.104016457934574E+16</v>
      </c>
      <c r="J23" s="26">
        <f t="shared" si="3"/>
        <v>5.8130797999999997E-2</v>
      </c>
      <c r="K23" s="29">
        <f t="shared" si="4"/>
        <v>6.9188051383513348E-3</v>
      </c>
      <c r="L23" s="29">
        <v>6.1130798E-2</v>
      </c>
      <c r="M23" s="29">
        <v>24.988658999999998</v>
      </c>
      <c r="N23" s="29">
        <v>1.8361993000000001</v>
      </c>
      <c r="O23" s="29">
        <f t="shared" si="5"/>
        <v>1.1760310123104902E+16</v>
      </c>
    </row>
    <row r="24" spans="1:15" x14ac:dyDescent="0.25">
      <c r="A24" t="s">
        <v>13</v>
      </c>
      <c r="I24" t="s">
        <v>13</v>
      </c>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0"/>
  <sheetViews>
    <sheetView topLeftCell="A16" workbookViewId="0">
      <selection activeCell="Q1" sqref="Q1"/>
    </sheetView>
  </sheetViews>
  <sheetFormatPr defaultRowHeight="15" x14ac:dyDescent="0.25"/>
  <cols>
    <col min="8" max="8" width="10.140625" customWidth="1"/>
    <col min="9" max="9" width="3" customWidth="1"/>
    <col min="10" max="10" width="9.5703125" bestFit="1" customWidth="1"/>
  </cols>
  <sheetData>
    <row r="1" spans="1:16" x14ac:dyDescent="0.25">
      <c r="A1" s="10" t="s">
        <v>16</v>
      </c>
      <c r="J1" s="10"/>
    </row>
    <row r="2" spans="1:16" x14ac:dyDescent="0.25">
      <c r="A2" s="8" t="s">
        <v>21</v>
      </c>
      <c r="B2" s="8">
        <v>0</v>
      </c>
      <c r="C2" s="8"/>
    </row>
    <row r="3" spans="1:16" x14ac:dyDescent="0.25">
      <c r="A3" s="8"/>
      <c r="B3" s="8">
        <v>1.2999999999999999E-2</v>
      </c>
      <c r="C3" s="8"/>
      <c r="J3" s="21"/>
      <c r="K3" s="21"/>
    </row>
    <row r="4" spans="1:16" x14ac:dyDescent="0.25">
      <c r="A4" s="8" t="s">
        <v>20</v>
      </c>
      <c r="B4" s="8"/>
      <c r="C4" s="9">
        <v>1</v>
      </c>
      <c r="J4" s="21"/>
      <c r="K4" s="21"/>
    </row>
    <row r="5" spans="1:16" x14ac:dyDescent="0.25">
      <c r="J5" s="21"/>
      <c r="K5" s="21"/>
    </row>
    <row r="6" spans="1:16" x14ac:dyDescent="0.25">
      <c r="A6" t="s">
        <v>0</v>
      </c>
      <c r="B6" t="s">
        <v>1</v>
      </c>
      <c r="E6" t="s">
        <v>2</v>
      </c>
      <c r="F6">
        <v>5</v>
      </c>
      <c r="J6" s="21"/>
      <c r="K6" s="21"/>
    </row>
    <row r="7" spans="1:16" x14ac:dyDescent="0.25">
      <c r="A7" t="s">
        <v>3</v>
      </c>
      <c r="B7" t="s">
        <v>22</v>
      </c>
      <c r="C7" t="s">
        <v>17</v>
      </c>
      <c r="D7" t="s">
        <v>4</v>
      </c>
      <c r="E7" t="s">
        <v>5</v>
      </c>
      <c r="F7" t="s">
        <v>6</v>
      </c>
      <c r="G7" t="s">
        <v>7</v>
      </c>
      <c r="H7" s="5" t="s">
        <v>27</v>
      </c>
      <c r="J7" s="21"/>
      <c r="K7" s="21"/>
    </row>
    <row r="8" spans="1:16" x14ac:dyDescent="0.25">
      <c r="A8" t="s">
        <v>3</v>
      </c>
      <c r="B8" s="5" t="s">
        <v>8</v>
      </c>
      <c r="C8" t="s">
        <v>18</v>
      </c>
      <c r="D8" t="s">
        <v>8</v>
      </c>
      <c r="E8" t="s">
        <v>9</v>
      </c>
      <c r="F8" t="s">
        <v>10</v>
      </c>
      <c r="G8" t="s">
        <v>11</v>
      </c>
      <c r="H8" t="s">
        <v>9</v>
      </c>
      <c r="J8" s="21"/>
      <c r="K8" s="21"/>
    </row>
    <row r="9" spans="1:16" x14ac:dyDescent="0.25">
      <c r="B9" s="14">
        <f>D9+B$2</f>
        <v>-0.41199999999999998</v>
      </c>
      <c r="C9" s="4">
        <f>E9*G9*1.6E-19*C$4</f>
        <v>2880</v>
      </c>
      <c r="D9" s="6">
        <v>-0.41199999999999998</v>
      </c>
      <c r="E9" s="1">
        <v>2E+19</v>
      </c>
      <c r="G9" s="17">
        <v>900</v>
      </c>
      <c r="H9" s="7"/>
      <c r="J9" s="21"/>
      <c r="K9" s="26"/>
      <c r="L9" s="4"/>
      <c r="M9" s="14"/>
      <c r="N9" s="1"/>
      <c r="O9" s="7"/>
      <c r="P9" s="1"/>
    </row>
    <row r="10" spans="1:16" x14ac:dyDescent="0.25">
      <c r="B10" s="14">
        <f t="shared" ref="B10:B13" si="0">D10+B$2</f>
        <v>-0.36799999999999999</v>
      </c>
      <c r="C10" s="4">
        <f>E10*G10*1.6E-19*C$4</f>
        <v>0</v>
      </c>
      <c r="D10">
        <v>-0.36799999999999999</v>
      </c>
      <c r="E10" s="1"/>
      <c r="G10" s="17">
        <v>845</v>
      </c>
      <c r="H10" s="7"/>
      <c r="J10" s="21"/>
      <c r="K10" s="26"/>
      <c r="L10" s="4"/>
      <c r="M10" s="14"/>
      <c r="N10" s="1"/>
      <c r="O10" s="7"/>
      <c r="P10" s="1"/>
    </row>
    <row r="11" spans="1:16" x14ac:dyDescent="0.25">
      <c r="B11" s="14">
        <f t="shared" si="0"/>
        <v>-0.317</v>
      </c>
      <c r="C11" s="4">
        <f>E11*G11*1.6E-19*C$4</f>
        <v>0</v>
      </c>
      <c r="D11">
        <v>-0.317</v>
      </c>
      <c r="E11" s="1"/>
      <c r="G11" s="17">
        <v>804</v>
      </c>
      <c r="H11" s="7"/>
      <c r="J11" s="21"/>
      <c r="K11" s="26"/>
      <c r="L11" s="4"/>
      <c r="M11" s="14"/>
      <c r="N11" s="1"/>
      <c r="O11" s="7"/>
      <c r="P11" s="1"/>
    </row>
    <row r="12" spans="1:16" x14ac:dyDescent="0.25">
      <c r="B12" s="14">
        <f t="shared" si="0"/>
        <v>-0.26700000000000002</v>
      </c>
      <c r="C12" s="4">
        <f>E12*G12*1.6E-19*C$4</f>
        <v>0</v>
      </c>
      <c r="D12">
        <v>-0.26700000000000002</v>
      </c>
      <c r="E12" s="1"/>
      <c r="G12" s="17">
        <v>720</v>
      </c>
      <c r="H12" s="7"/>
      <c r="J12" s="21"/>
      <c r="K12" s="26"/>
      <c r="L12" s="4"/>
      <c r="M12" s="14"/>
      <c r="N12" s="1"/>
      <c r="O12" s="7"/>
      <c r="P12" s="1"/>
    </row>
    <row r="13" spans="1:16" x14ac:dyDescent="0.25">
      <c r="B13" s="14">
        <f t="shared" si="0"/>
        <v>-0.217</v>
      </c>
      <c r="C13" s="4">
        <f t="shared" ref="C13:C16" si="1">E13*G13*1.6E-19*C$4</f>
        <v>1404.4799999999998</v>
      </c>
      <c r="D13">
        <v>-0.217</v>
      </c>
      <c r="E13" s="1">
        <v>1.4E+19</v>
      </c>
      <c r="F13">
        <v>0</v>
      </c>
      <c r="G13" s="17">
        <v>627</v>
      </c>
      <c r="H13" s="7"/>
      <c r="J13" s="21"/>
      <c r="K13" s="26"/>
      <c r="L13" s="4"/>
      <c r="M13" s="14"/>
      <c r="N13" s="1"/>
      <c r="O13" s="7"/>
      <c r="P13" s="1"/>
    </row>
    <row r="14" spans="1:16" x14ac:dyDescent="0.25">
      <c r="B14" s="14">
        <f t="shared" ref="B14:B37" si="2">D14+B$3</f>
        <v>-6.7000000000000004E-2</v>
      </c>
      <c r="C14" s="4">
        <f t="shared" si="1"/>
        <v>396</v>
      </c>
      <c r="D14">
        <v>-0.08</v>
      </c>
      <c r="E14" s="1">
        <v>9E+18</v>
      </c>
      <c r="F14">
        <v>0</v>
      </c>
      <c r="G14" s="7">
        <v>275</v>
      </c>
      <c r="H14" s="7"/>
      <c r="J14" s="21"/>
      <c r="K14" s="26"/>
      <c r="L14" s="4"/>
      <c r="M14" s="14"/>
      <c r="N14" s="1"/>
      <c r="O14" s="7"/>
      <c r="P14" s="1"/>
    </row>
    <row r="15" spans="1:16" x14ac:dyDescent="0.25">
      <c r="B15" s="14">
        <f t="shared" si="2"/>
        <v>-2.7000000000000003E-2</v>
      </c>
      <c r="C15" s="4">
        <f t="shared" si="1"/>
        <v>179.2</v>
      </c>
      <c r="D15">
        <v>-0.04</v>
      </c>
      <c r="E15" s="1">
        <v>7E+18</v>
      </c>
      <c r="F15">
        <v>0</v>
      </c>
      <c r="G15" s="7">
        <v>160</v>
      </c>
      <c r="H15" s="7"/>
      <c r="J15" s="21"/>
      <c r="K15" s="26"/>
      <c r="L15" s="4"/>
      <c r="M15" s="14"/>
      <c r="N15" s="1"/>
      <c r="O15" s="7"/>
      <c r="P15" s="1"/>
    </row>
    <row r="16" spans="1:16" x14ac:dyDescent="0.25">
      <c r="B16" s="14">
        <f t="shared" si="2"/>
        <v>2.9999999999999992E-3</v>
      </c>
      <c r="C16" s="4">
        <f t="shared" si="1"/>
        <v>51.199999999999996</v>
      </c>
      <c r="D16">
        <v>-0.01</v>
      </c>
      <c r="E16" s="1">
        <v>4E+18</v>
      </c>
      <c r="F16">
        <v>0</v>
      </c>
      <c r="G16" s="7">
        <v>80</v>
      </c>
      <c r="H16" s="7"/>
      <c r="J16" s="21"/>
      <c r="K16" s="26"/>
      <c r="L16" s="4"/>
      <c r="M16" s="14"/>
      <c r="N16" s="1"/>
      <c r="O16" s="7"/>
      <c r="P16" s="1"/>
    </row>
    <row r="17" spans="2:16" x14ac:dyDescent="0.25">
      <c r="B17" s="14">
        <f t="shared" si="2"/>
        <v>8.0000000000000002E-3</v>
      </c>
      <c r="C17" s="4">
        <f t="shared" ref="C17:C37" si="3">E17*G17*1.6E-19*C$4</f>
        <v>27.639039999999998</v>
      </c>
      <c r="D17" s="4">
        <f>-0.005</f>
        <v>-5.0000000000000001E-3</v>
      </c>
      <c r="E17" s="1">
        <v>3.02E+18</v>
      </c>
      <c r="F17" s="1">
        <v>0.55300000000000005</v>
      </c>
      <c r="G17" s="7">
        <v>57.2</v>
      </c>
      <c r="H17" s="1">
        <f>2.96816E+22*D17^4-1.23819E+22*D17^3+1.8039E+21*D17^2-109496000000000000000*D17+2414320000000000000</f>
        <v>3.0084637884999997E+18</v>
      </c>
      <c r="J17" s="21"/>
      <c r="K17" s="26"/>
      <c r="L17" s="4"/>
      <c r="M17" s="14"/>
      <c r="N17" s="1"/>
      <c r="O17" s="7"/>
      <c r="P17" s="1"/>
    </row>
    <row r="18" spans="2:16" x14ac:dyDescent="0.25">
      <c r="B18" s="12">
        <f t="shared" si="2"/>
        <v>1.2999999999999999E-2</v>
      </c>
      <c r="C18" s="4">
        <f t="shared" si="3"/>
        <v>16.749119999999998</v>
      </c>
      <c r="D18" s="1">
        <v>0</v>
      </c>
      <c r="E18" s="1">
        <v>2.39E+18</v>
      </c>
      <c r="F18" s="1">
        <v>0.434</v>
      </c>
      <c r="G18" s="7">
        <v>43.8</v>
      </c>
      <c r="H18" s="1">
        <f t="shared" ref="H18:H37" si="4">2.96816E+22*D18^4-1.23819E+22*D18^3+1.8039E+21*D18^2-109496000000000000000*D18+2414320000000000000</f>
        <v>2.41432E+18</v>
      </c>
      <c r="J18" s="21"/>
      <c r="K18" s="26"/>
      <c r="L18" s="4"/>
      <c r="M18" s="14"/>
      <c r="N18" s="1"/>
      <c r="O18" s="7"/>
      <c r="P18" s="1"/>
    </row>
    <row r="19" spans="2:16" x14ac:dyDescent="0.25">
      <c r="B19" s="12">
        <f t="shared" si="2"/>
        <v>1.7999999999999999E-2</v>
      </c>
      <c r="C19" s="4">
        <f t="shared" si="3"/>
        <v>10.069919999999998</v>
      </c>
      <c r="D19" s="1">
        <v>5.0000000000000001E-3</v>
      </c>
      <c r="E19" s="1">
        <v>1.89E+18</v>
      </c>
      <c r="F19" s="1">
        <v>0.38300000000000001</v>
      </c>
      <c r="G19" s="7">
        <v>33.299999999999997</v>
      </c>
      <c r="H19" s="1">
        <f t="shared" si="4"/>
        <v>1.9104083135E+18</v>
      </c>
      <c r="J19" s="21"/>
      <c r="K19" s="26"/>
      <c r="L19" s="4"/>
      <c r="M19" s="12"/>
      <c r="N19" s="1"/>
      <c r="O19" s="7"/>
      <c r="P19" s="1"/>
    </row>
    <row r="20" spans="2:16" x14ac:dyDescent="0.25">
      <c r="B20" s="12">
        <f t="shared" si="2"/>
        <v>2.3E-2</v>
      </c>
      <c r="C20" s="4">
        <f t="shared" si="3"/>
        <v>6.4871999999999996</v>
      </c>
      <c r="D20" s="1">
        <v>0.01</v>
      </c>
      <c r="E20" s="1">
        <v>1.59E+18</v>
      </c>
      <c r="F20" s="1">
        <v>0.378</v>
      </c>
      <c r="G20" s="7">
        <v>25.5</v>
      </c>
      <c r="H20" s="1">
        <f t="shared" si="4"/>
        <v>1.487664916E+18</v>
      </c>
      <c r="J20" s="21"/>
      <c r="K20" s="26"/>
      <c r="L20" s="4"/>
      <c r="M20" s="12"/>
      <c r="N20" s="1"/>
      <c r="O20" s="7"/>
      <c r="P20" s="1"/>
    </row>
    <row r="21" spans="2:16" x14ac:dyDescent="0.25">
      <c r="B21" s="12">
        <f t="shared" si="2"/>
        <v>2.7999999999999997E-2</v>
      </c>
      <c r="C21" s="4">
        <f t="shared" si="3"/>
        <v>3.32416</v>
      </c>
      <c r="D21" s="1">
        <v>1.4999999999999999E-2</v>
      </c>
      <c r="E21" s="1">
        <v>1.06E+18</v>
      </c>
      <c r="F21" s="1">
        <v>0.34</v>
      </c>
      <c r="G21" s="7">
        <v>19.600000000000001</v>
      </c>
      <c r="H21" s="1">
        <f t="shared" si="4"/>
        <v>1.1374712185E+18</v>
      </c>
      <c r="J21" s="21"/>
      <c r="K21" s="26"/>
      <c r="L21" s="4"/>
      <c r="M21" s="12"/>
      <c r="N21" s="1"/>
      <c r="O21" s="7"/>
      <c r="P21" s="1"/>
    </row>
    <row r="22" spans="2:16" x14ac:dyDescent="0.25">
      <c r="B22" s="12">
        <f t="shared" si="2"/>
        <v>3.3000000000000002E-2</v>
      </c>
      <c r="C22" s="4">
        <f t="shared" si="3"/>
        <v>2.3009760000000004</v>
      </c>
      <c r="D22" s="1">
        <v>0.02</v>
      </c>
      <c r="E22" s="1">
        <v>8.41E+17</v>
      </c>
      <c r="F22" s="1">
        <v>0.32500000000000001</v>
      </c>
      <c r="G22" s="7">
        <v>17.100000000000001</v>
      </c>
      <c r="H22" s="1">
        <f t="shared" si="4"/>
        <v>8.51653856E+17</v>
      </c>
      <c r="J22" s="21"/>
      <c r="K22" s="26"/>
      <c r="L22" s="4"/>
      <c r="M22" s="12"/>
      <c r="N22" s="1"/>
      <c r="O22" s="7"/>
      <c r="P22" s="1"/>
    </row>
    <row r="23" spans="2:16" x14ac:dyDescent="0.25">
      <c r="B23" s="18">
        <f t="shared" si="2"/>
        <v>3.7999999999999999E-2</v>
      </c>
      <c r="C23" s="19">
        <f t="shared" si="3"/>
        <v>1.3247519999999999</v>
      </c>
      <c r="D23" s="19">
        <v>2.5000000000000001E-2</v>
      </c>
      <c r="E23" s="19">
        <v>5.79E+17</v>
      </c>
      <c r="F23" s="19">
        <v>0.30199999999999999</v>
      </c>
      <c r="G23" s="20">
        <v>14.3</v>
      </c>
      <c r="H23" s="1">
        <f t="shared" si="4"/>
        <v>6.2248468750000026E+17</v>
      </c>
      <c r="J23" s="21"/>
      <c r="K23" s="26"/>
      <c r="L23" s="4"/>
      <c r="M23" s="12"/>
      <c r="N23" s="1"/>
      <c r="O23" s="7"/>
      <c r="P23" s="1"/>
    </row>
    <row r="24" spans="2:16" x14ac:dyDescent="0.25">
      <c r="B24" s="12">
        <f t="shared" si="2"/>
        <v>4.2999999999999997E-2</v>
      </c>
      <c r="C24" s="4">
        <f t="shared" si="3"/>
        <v>1.0010399999999999</v>
      </c>
      <c r="D24" s="1">
        <v>0.03</v>
      </c>
      <c r="E24" s="1">
        <v>4.85E+17</v>
      </c>
      <c r="F24" s="1">
        <v>0.24199999999999999</v>
      </c>
      <c r="G24" s="7">
        <v>12.9</v>
      </c>
      <c r="H24" s="1">
        <f t="shared" si="4"/>
        <v>4.42680796E+17</v>
      </c>
      <c r="J24" s="21"/>
      <c r="K24" s="26"/>
      <c r="L24" s="4"/>
      <c r="M24" s="12"/>
      <c r="N24" s="1"/>
      <c r="O24" s="7"/>
      <c r="P24" s="1"/>
    </row>
    <row r="25" spans="2:16" x14ac:dyDescent="0.25">
      <c r="B25" s="12">
        <f t="shared" si="2"/>
        <v>4.8000000000000001E-2</v>
      </c>
      <c r="C25" s="4">
        <f t="shared" si="3"/>
        <v>0.67732800000000004</v>
      </c>
      <c r="D25" s="1">
        <v>3.5000000000000003E-2</v>
      </c>
      <c r="E25" s="1">
        <v>4.11E+17</v>
      </c>
      <c r="F25" s="1">
        <v>0.17799999999999999</v>
      </c>
      <c r="G25" s="7">
        <v>10.3</v>
      </c>
      <c r="H25" s="1">
        <f t="shared" si="4"/>
        <v>3.0540448849999974E+17</v>
      </c>
      <c r="J25" s="21"/>
      <c r="K25" s="26"/>
      <c r="L25" s="4"/>
      <c r="M25" s="12"/>
      <c r="N25" s="1"/>
      <c r="O25" s="7"/>
      <c r="P25" s="1"/>
    </row>
    <row r="26" spans="2:16" x14ac:dyDescent="0.25">
      <c r="B26" s="12">
        <f t="shared" si="2"/>
        <v>5.2999999999999999E-2</v>
      </c>
      <c r="C26" s="4">
        <f t="shared" si="3"/>
        <v>0.30975999999999998</v>
      </c>
      <c r="D26" s="1">
        <v>0.04</v>
      </c>
      <c r="E26" s="1">
        <v>1.6E+17</v>
      </c>
      <c r="F26" s="1">
        <v>0.10199999999999999</v>
      </c>
      <c r="G26" s="7">
        <v>12.1</v>
      </c>
      <c r="H26" s="1">
        <f t="shared" si="4"/>
        <v>2.0426329600000051E+17</v>
      </c>
      <c r="J26" s="21"/>
      <c r="K26" s="26"/>
      <c r="L26" s="4"/>
      <c r="M26" s="12"/>
      <c r="N26" s="1"/>
      <c r="O26" s="7"/>
      <c r="P26" s="1"/>
    </row>
    <row r="27" spans="2:16" x14ac:dyDescent="0.25">
      <c r="B27" s="12">
        <f t="shared" si="2"/>
        <v>5.7999999999999996E-2</v>
      </c>
      <c r="C27" s="4">
        <f t="shared" si="3"/>
        <v>0.13600943999999998</v>
      </c>
      <c r="D27" s="1">
        <v>4.4999999999999998E-2</v>
      </c>
      <c r="E27" s="1">
        <v>9.17E+16</v>
      </c>
      <c r="F27" s="1">
        <v>7.0999999999999994E-2</v>
      </c>
      <c r="G27" s="7">
        <v>9.27</v>
      </c>
      <c r="H27" s="1">
        <f t="shared" si="4"/>
        <v>1.3330997350000026E+17</v>
      </c>
      <c r="J27" s="21"/>
      <c r="K27" s="26"/>
      <c r="L27" s="4"/>
      <c r="M27" s="12"/>
      <c r="N27" s="1"/>
      <c r="O27" s="7"/>
      <c r="P27" s="1"/>
    </row>
    <row r="28" spans="2:16" x14ac:dyDescent="0.25">
      <c r="B28" s="12">
        <f t="shared" si="2"/>
        <v>6.3E-2</v>
      </c>
      <c r="C28" s="4">
        <f t="shared" si="3"/>
        <v>6.970208E-2</v>
      </c>
      <c r="D28" s="1">
        <v>0.05</v>
      </c>
      <c r="E28" s="1">
        <v>5.18E+16</v>
      </c>
      <c r="F28" s="1">
        <v>5.57E-2</v>
      </c>
      <c r="G28" s="7">
        <v>8.41</v>
      </c>
      <c r="H28" s="1">
        <f t="shared" si="4"/>
        <v>8.7042500000001024E+16</v>
      </c>
      <c r="J28" s="21"/>
      <c r="K28" s="26"/>
      <c r="L28" s="4"/>
      <c r="M28" s="12"/>
      <c r="N28" s="16"/>
      <c r="O28" s="7"/>
      <c r="P28" s="1"/>
    </row>
    <row r="29" spans="2:16" x14ac:dyDescent="0.25">
      <c r="B29" s="12">
        <f t="shared" si="2"/>
        <v>6.8000000000000005E-2</v>
      </c>
      <c r="C29" s="4">
        <f t="shared" si="3"/>
        <v>7.6482559999999991E-2</v>
      </c>
      <c r="D29" s="1">
        <v>5.5E-2</v>
      </c>
      <c r="E29" s="1">
        <v>7.76E+16</v>
      </c>
      <c r="F29" s="1">
        <v>4.1799999999999997E-2</v>
      </c>
      <c r="G29" s="7">
        <v>6.16</v>
      </c>
      <c r="H29" s="1">
        <f t="shared" si="4"/>
        <v>6.0404078500000256E+16</v>
      </c>
      <c r="J29" s="21"/>
      <c r="K29" s="27"/>
      <c r="L29" s="19"/>
      <c r="M29" s="18"/>
      <c r="N29" s="19"/>
      <c r="O29" s="20"/>
      <c r="P29" s="19"/>
    </row>
    <row r="30" spans="2:16" x14ac:dyDescent="0.25">
      <c r="B30" s="12">
        <f t="shared" si="2"/>
        <v>7.2999999999999995E-2</v>
      </c>
      <c r="C30" s="4">
        <f t="shared" si="3"/>
        <v>4.109952E-2</v>
      </c>
      <c r="D30" s="1">
        <v>0.06</v>
      </c>
      <c r="E30" s="1">
        <v>5.56E+16</v>
      </c>
      <c r="F30" s="1">
        <v>-5.2400000000000002E-2</v>
      </c>
      <c r="G30" s="7">
        <v>4.62</v>
      </c>
      <c r="H30" s="1">
        <f t="shared" si="4"/>
        <v>4.8783136000000512E+16</v>
      </c>
      <c r="J30" s="21"/>
      <c r="K30" s="27"/>
      <c r="L30" s="19"/>
      <c r="M30" s="18"/>
      <c r="N30" s="19"/>
      <c r="O30" s="20"/>
      <c r="P30" s="19"/>
    </row>
    <row r="31" spans="2:16" x14ac:dyDescent="0.25">
      <c r="B31" s="12">
        <f t="shared" si="2"/>
        <v>7.8E-2</v>
      </c>
      <c r="C31" s="4">
        <f t="shared" si="3"/>
        <v>2.1905919999999999E-2</v>
      </c>
      <c r="D31" s="1">
        <v>6.5000000000000002E-2</v>
      </c>
      <c r="E31" s="1">
        <v>3.98E+16</v>
      </c>
      <c r="F31" s="1">
        <v>-0.14199999999999999</v>
      </c>
      <c r="G31" s="7">
        <v>3.44</v>
      </c>
      <c r="H31" s="1">
        <f t="shared" si="4"/>
        <v>4.801332350000128E+16</v>
      </c>
      <c r="J31" s="21"/>
      <c r="K31" s="27"/>
      <c r="L31" s="19"/>
      <c r="M31" s="18"/>
      <c r="N31" s="19"/>
      <c r="O31" s="20"/>
      <c r="P31" s="19"/>
    </row>
    <row r="32" spans="2:16" x14ac:dyDescent="0.25">
      <c r="B32" s="12">
        <f t="shared" si="2"/>
        <v>8.3000000000000004E-2</v>
      </c>
      <c r="C32" s="4">
        <f t="shared" si="3"/>
        <v>3.4558079999999998E-2</v>
      </c>
      <c r="D32" s="1">
        <v>7.0000000000000007E-2</v>
      </c>
      <c r="E32" s="1">
        <v>8.78E+16</v>
      </c>
      <c r="F32" s="1">
        <v>-0.19700000000000001</v>
      </c>
      <c r="G32" s="7">
        <v>2.46</v>
      </c>
      <c r="H32" s="1">
        <f t="shared" si="4"/>
        <v>5.4373516E+16</v>
      </c>
      <c r="J32" s="21"/>
      <c r="K32" s="21"/>
    </row>
    <row r="33" spans="2:16" x14ac:dyDescent="0.25">
      <c r="B33" s="12">
        <f t="shared" si="2"/>
        <v>8.7999999999999995E-2</v>
      </c>
      <c r="C33" s="4">
        <f t="shared" si="3"/>
        <v>3.7251840000000001E-2</v>
      </c>
      <c r="D33" s="1">
        <v>7.4999999999999997E-2</v>
      </c>
      <c r="E33" s="1">
        <v>8.72E+16</v>
      </c>
      <c r="F33" s="1">
        <v>-0.16700000000000001</v>
      </c>
      <c r="G33" s="7">
        <v>2.67</v>
      </c>
      <c r="H33" s="1">
        <f t="shared" si="4"/>
        <v>6.4587812500000768E+16</v>
      </c>
      <c r="J33" s="28"/>
      <c r="K33" s="21"/>
    </row>
    <row r="34" spans="2:16" x14ac:dyDescent="0.25">
      <c r="B34" s="12">
        <f t="shared" si="2"/>
        <v>9.2999999999999999E-2</v>
      </c>
      <c r="C34" s="4">
        <f t="shared" si="3"/>
        <v>1.8675839999999999E-2</v>
      </c>
      <c r="D34" s="1">
        <v>0.08</v>
      </c>
      <c r="E34" s="1">
        <v>4.11E+16</v>
      </c>
      <c r="F34" s="1">
        <v>-0.20399999999999999</v>
      </c>
      <c r="G34" s="7">
        <v>2.84</v>
      </c>
      <c r="H34" s="1">
        <f t="shared" si="4"/>
        <v>7.5825536000001024E+16</v>
      </c>
      <c r="J34" s="28"/>
      <c r="K34" s="21"/>
    </row>
    <row r="35" spans="2:16" x14ac:dyDescent="0.25">
      <c r="B35" s="12">
        <f t="shared" si="2"/>
        <v>9.8000000000000004E-2</v>
      </c>
      <c r="C35" s="4">
        <f t="shared" si="3"/>
        <v>2.6706239999999999E-2</v>
      </c>
      <c r="D35" s="1">
        <v>8.5000000000000006E-2</v>
      </c>
      <c r="E35" s="1">
        <v>5.62E+16</v>
      </c>
      <c r="F35" s="1">
        <v>-0.16200000000000001</v>
      </c>
      <c r="G35" s="7">
        <v>2.97</v>
      </c>
      <c r="H35" s="1">
        <f t="shared" si="4"/>
        <v>8.5701233500002304E+16</v>
      </c>
      <c r="J35" s="21"/>
      <c r="K35" s="21"/>
    </row>
    <row r="36" spans="2:16" x14ac:dyDescent="0.25">
      <c r="B36" s="12">
        <f t="shared" si="2"/>
        <v>0.10299999999999999</v>
      </c>
      <c r="C36" s="4">
        <f t="shared" si="3"/>
        <v>3.3436799999999996E-2</v>
      </c>
      <c r="D36" s="1">
        <v>0.09</v>
      </c>
      <c r="E36" s="1">
        <v>1.29E+17</v>
      </c>
      <c r="F36" s="1">
        <v>-6.6899999999999998E-3</v>
      </c>
      <c r="G36" s="7">
        <v>1.62</v>
      </c>
      <c r="H36" s="1">
        <f t="shared" si="4"/>
        <v>9.2274676000001024E+16</v>
      </c>
    </row>
    <row r="37" spans="2:16" x14ac:dyDescent="0.25">
      <c r="B37" s="12">
        <f t="shared" si="2"/>
        <v>0.108</v>
      </c>
      <c r="C37" s="4">
        <f t="shared" si="3"/>
        <v>1.6572480000000001E-2</v>
      </c>
      <c r="D37" s="1">
        <v>9.5000000000000001E-2</v>
      </c>
      <c r="E37" s="1">
        <v>8.49E+16</v>
      </c>
      <c r="F37" s="1">
        <v>2.7900000000000001E-2</v>
      </c>
      <c r="G37" s="7">
        <v>1.22</v>
      </c>
      <c r="H37" s="1">
        <f t="shared" si="4"/>
        <v>9.4050858500001792E+16</v>
      </c>
    </row>
    <row r="40" spans="2:16" x14ac:dyDescent="0.25">
      <c r="P40" s="1"/>
    </row>
    <row r="41" spans="2:16" x14ac:dyDescent="0.25">
      <c r="K41" s="11"/>
      <c r="L41" s="2"/>
      <c r="M41" s="14"/>
      <c r="N41" s="1"/>
      <c r="O41" s="7"/>
      <c r="P41" s="1"/>
    </row>
    <row r="42" spans="2:16" x14ac:dyDescent="0.25">
      <c r="K42" s="11"/>
      <c r="L42" s="2"/>
      <c r="M42" s="14"/>
      <c r="N42" s="1"/>
      <c r="O42" s="7"/>
      <c r="P42" s="1"/>
    </row>
    <row r="43" spans="2:16" x14ac:dyDescent="0.25">
      <c r="K43" s="11"/>
      <c r="L43" s="2"/>
      <c r="M43" s="14"/>
      <c r="N43" s="1"/>
      <c r="O43" s="7"/>
      <c r="P43" s="1"/>
    </row>
    <row r="44" spans="2:16" x14ac:dyDescent="0.25">
      <c r="K44" s="11"/>
      <c r="L44" s="2"/>
      <c r="M44" s="14"/>
      <c r="N44" s="1"/>
      <c r="O44" s="7"/>
      <c r="P44" s="1"/>
    </row>
    <row r="45" spans="2:16" x14ac:dyDescent="0.25">
      <c r="K45" s="11"/>
      <c r="L45" s="2"/>
      <c r="M45" s="14"/>
      <c r="N45" s="1"/>
      <c r="O45" s="7"/>
      <c r="P45" s="1"/>
    </row>
    <row r="46" spans="2:16" x14ac:dyDescent="0.25">
      <c r="K46" s="11"/>
      <c r="L46" s="2"/>
      <c r="M46" s="14"/>
      <c r="N46" s="1"/>
      <c r="O46" s="7"/>
      <c r="P46" s="1"/>
    </row>
    <row r="47" spans="2:16" x14ac:dyDescent="0.25">
      <c r="K47" s="11"/>
      <c r="L47" s="2"/>
      <c r="M47" s="14"/>
      <c r="N47" s="1"/>
      <c r="O47" s="7"/>
      <c r="P47" s="1"/>
    </row>
    <row r="48" spans="2:16" x14ac:dyDescent="0.25">
      <c r="K48" s="11"/>
      <c r="L48" s="2"/>
      <c r="M48" s="14"/>
      <c r="N48" s="1"/>
      <c r="O48" s="7"/>
      <c r="P48" s="1"/>
    </row>
    <row r="49" spans="10:16" x14ac:dyDescent="0.25">
      <c r="J49" s="15"/>
      <c r="K49" s="14"/>
      <c r="L49" s="4"/>
      <c r="M49" s="14"/>
      <c r="N49" s="1"/>
      <c r="O49" s="7"/>
      <c r="P49" s="1"/>
    </row>
    <row r="50" spans="10:16" x14ac:dyDescent="0.25">
      <c r="K50" s="14"/>
      <c r="L50" s="4"/>
      <c r="M50" s="14"/>
      <c r="N50" s="1"/>
      <c r="O50" s="7"/>
      <c r="P50" s="1"/>
    </row>
    <row r="51" spans="10:16" x14ac:dyDescent="0.25">
      <c r="K51" s="14"/>
      <c r="L51" s="4"/>
      <c r="M51" s="14"/>
      <c r="N51" s="1"/>
      <c r="O51" s="7"/>
      <c r="P51" s="1"/>
    </row>
    <row r="52" spans="10:16" x14ac:dyDescent="0.25">
      <c r="K52" s="14"/>
      <c r="L52" s="4"/>
      <c r="M52" s="14"/>
      <c r="N52" s="1"/>
      <c r="O52" s="7"/>
      <c r="P52" s="1"/>
    </row>
    <row r="53" spans="10:16" x14ac:dyDescent="0.25">
      <c r="K53" s="14"/>
      <c r="L53" s="4"/>
      <c r="M53" s="12"/>
      <c r="N53" s="1"/>
      <c r="O53" s="7"/>
      <c r="P53" s="1"/>
    </row>
    <row r="54" spans="10:16" x14ac:dyDescent="0.25">
      <c r="K54" s="14"/>
      <c r="L54" s="4"/>
      <c r="M54" s="12"/>
      <c r="N54" s="1"/>
      <c r="O54" s="7"/>
      <c r="P54" s="1"/>
    </row>
    <row r="55" spans="10:16" x14ac:dyDescent="0.25">
      <c r="K55" s="14"/>
      <c r="L55" s="4"/>
      <c r="M55" s="12"/>
      <c r="N55" s="1"/>
      <c r="O55" s="7"/>
      <c r="P55" s="1"/>
    </row>
    <row r="56" spans="10:16" x14ac:dyDescent="0.25">
      <c r="K56" s="14"/>
      <c r="L56" s="4"/>
      <c r="M56" s="12"/>
      <c r="N56" s="1"/>
      <c r="O56" s="7"/>
      <c r="P56" s="1"/>
    </row>
    <row r="57" spans="10:16" x14ac:dyDescent="0.25">
      <c r="K57" s="14"/>
      <c r="L57" s="4"/>
      <c r="M57" s="12"/>
      <c r="N57" s="1"/>
      <c r="O57" s="7"/>
      <c r="P57" s="1"/>
    </row>
    <row r="58" spans="10:16" x14ac:dyDescent="0.25">
      <c r="K58" s="14"/>
      <c r="L58" s="4"/>
      <c r="M58" s="12"/>
      <c r="N58" s="1"/>
      <c r="O58" s="7"/>
      <c r="P58" s="1"/>
    </row>
    <row r="59" spans="10:16" x14ac:dyDescent="0.25">
      <c r="K59" s="14"/>
      <c r="L59" s="4"/>
      <c r="M59" s="12"/>
      <c r="N59" s="1"/>
      <c r="O59" s="7"/>
      <c r="P59" s="1"/>
    </row>
    <row r="60" spans="10:16" x14ac:dyDescent="0.25">
      <c r="K60" s="14"/>
      <c r="L60" s="4"/>
      <c r="M60" s="12"/>
      <c r="N60" s="1"/>
      <c r="O60"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workbookViewId="0">
      <selection activeCell="Q8" sqref="Q8"/>
    </sheetView>
  </sheetViews>
  <sheetFormatPr defaultRowHeight="15" x14ac:dyDescent="0.25"/>
  <cols>
    <col min="1" max="1" width="11.28515625" bestFit="1" customWidth="1"/>
  </cols>
  <sheetData>
    <row r="1" spans="1:5" x14ac:dyDescent="0.25">
      <c r="A1" t="str">
        <f>RP!A1</f>
        <v>RP - revised</v>
      </c>
    </row>
    <row r="2" spans="1:5" x14ac:dyDescent="0.25">
      <c r="A2" s="35">
        <f>RP!D13</f>
        <v>-0.217</v>
      </c>
      <c r="B2" s="1">
        <f>RP!E13</f>
        <v>1.4E+19</v>
      </c>
      <c r="C2" s="6">
        <f>RP!F13</f>
        <v>0</v>
      </c>
      <c r="D2" s="7">
        <f>RP!G13</f>
        <v>627</v>
      </c>
      <c r="E2" s="7"/>
    </row>
    <row r="3" spans="1:5" x14ac:dyDescent="0.25">
      <c r="A3" s="35">
        <f>RP!D14</f>
        <v>-0.08</v>
      </c>
      <c r="B3" s="1">
        <f>RP!E14</f>
        <v>9E+18</v>
      </c>
      <c r="C3" s="6">
        <f>RP!F14</f>
        <v>0</v>
      </c>
      <c r="D3" s="7">
        <f>RP!G14</f>
        <v>275</v>
      </c>
      <c r="E3" s="7"/>
    </row>
    <row r="4" spans="1:5" x14ac:dyDescent="0.25">
      <c r="A4" s="35">
        <f>RP!D15</f>
        <v>-0.04</v>
      </c>
      <c r="B4" s="1">
        <f>RP!E15</f>
        <v>7E+18</v>
      </c>
      <c r="C4" s="6">
        <f>RP!F15</f>
        <v>0</v>
      </c>
      <c r="D4" s="7">
        <f>RP!G15</f>
        <v>160</v>
      </c>
      <c r="E4" s="7"/>
    </row>
    <row r="5" spans="1:5" x14ac:dyDescent="0.25">
      <c r="A5" s="35">
        <f>RP!D16</f>
        <v>-0.01</v>
      </c>
      <c r="B5" s="1">
        <f>RP!E16</f>
        <v>4E+18</v>
      </c>
      <c r="C5" s="6">
        <f>RP!F16</f>
        <v>0</v>
      </c>
      <c r="D5" s="7">
        <f>RP!G16</f>
        <v>80</v>
      </c>
      <c r="E5" s="7"/>
    </row>
    <row r="6" spans="1:5" x14ac:dyDescent="0.25">
      <c r="A6" s="35">
        <f>RP!D17</f>
        <v>-5.0000000000000001E-3</v>
      </c>
      <c r="B6" s="1">
        <f>RP!H17</f>
        <v>3.0084637884999997E+18</v>
      </c>
      <c r="C6" s="6">
        <f>RP!F17</f>
        <v>0.55300000000000005</v>
      </c>
      <c r="D6" s="7">
        <f>RP!G17</f>
        <v>57.2</v>
      </c>
      <c r="E6" s="7"/>
    </row>
    <row r="7" spans="1:5" x14ac:dyDescent="0.25">
      <c r="A7" s="35">
        <f>RP!D18</f>
        <v>0</v>
      </c>
      <c r="B7" s="1">
        <f>RP!H18</f>
        <v>2.41432E+18</v>
      </c>
      <c r="C7" s="6">
        <f>RP!F18</f>
        <v>0.434</v>
      </c>
      <c r="D7" s="7">
        <f>RP!G18</f>
        <v>43.8</v>
      </c>
      <c r="E7" s="7"/>
    </row>
    <row r="8" spans="1:5" x14ac:dyDescent="0.25">
      <c r="A8" s="35">
        <f>RP!D19</f>
        <v>5.0000000000000001E-3</v>
      </c>
      <c r="B8" s="1">
        <f>RP!H19</f>
        <v>1.9104083135E+18</v>
      </c>
      <c r="C8" s="6">
        <f>RP!F19</f>
        <v>0.38300000000000001</v>
      </c>
      <c r="D8" s="7">
        <f>RP!G19</f>
        <v>33.299999999999997</v>
      </c>
      <c r="E8" s="7"/>
    </row>
    <row r="9" spans="1:5" x14ac:dyDescent="0.25">
      <c r="A9" s="35">
        <f>RP!D20</f>
        <v>0.01</v>
      </c>
      <c r="B9" s="1">
        <f>RP!H20</f>
        <v>1.487664916E+18</v>
      </c>
      <c r="C9" s="6">
        <f>RP!F20</f>
        <v>0.378</v>
      </c>
      <c r="D9" s="7">
        <f>RP!G20</f>
        <v>25.5</v>
      </c>
      <c r="E9" s="7"/>
    </row>
    <row r="10" spans="1:5" x14ac:dyDescent="0.25">
      <c r="A10" s="35">
        <f>RP!D21</f>
        <v>1.4999999999999999E-2</v>
      </c>
      <c r="B10" s="1">
        <f>RP!H21</f>
        <v>1.1374712185E+18</v>
      </c>
      <c r="C10" s="6">
        <f>RP!F21</f>
        <v>0.34</v>
      </c>
      <c r="D10" s="7">
        <f>RP!G21</f>
        <v>19.600000000000001</v>
      </c>
      <c r="E10" s="7"/>
    </row>
    <row r="11" spans="1:5" x14ac:dyDescent="0.25">
      <c r="A11" s="35">
        <f>RP!D22</f>
        <v>0.02</v>
      </c>
      <c r="B11" s="1">
        <f>RP!H22</f>
        <v>8.51653856E+17</v>
      </c>
      <c r="C11" s="6">
        <f>RP!F22</f>
        <v>0.32500000000000001</v>
      </c>
      <c r="D11" s="7">
        <f>RP!G22</f>
        <v>17.100000000000001</v>
      </c>
      <c r="E11" s="7"/>
    </row>
    <row r="12" spans="1:5" x14ac:dyDescent="0.25">
      <c r="A12" s="35">
        <f>RP!D23</f>
        <v>2.5000000000000001E-2</v>
      </c>
      <c r="B12" s="1">
        <f>RP!H23</f>
        <v>6.2248468750000026E+17</v>
      </c>
      <c r="C12" s="6">
        <f>RP!F23</f>
        <v>0.30199999999999999</v>
      </c>
      <c r="D12" s="7">
        <f>RP!G23</f>
        <v>14.3</v>
      </c>
      <c r="E12" s="7"/>
    </row>
    <row r="13" spans="1:5" x14ac:dyDescent="0.25">
      <c r="A13" s="35">
        <f>RP!D24</f>
        <v>0.03</v>
      </c>
      <c r="B13" s="1">
        <f>RP!H24</f>
        <v>4.42680796E+17</v>
      </c>
      <c r="C13" s="6">
        <f>RP!F24</f>
        <v>0.24199999999999999</v>
      </c>
      <c r="D13" s="7">
        <f>RP!G24</f>
        <v>12.9</v>
      </c>
      <c r="E13" s="7"/>
    </row>
    <row r="14" spans="1:5" x14ac:dyDescent="0.25">
      <c r="A14" s="35">
        <f>RP!D25</f>
        <v>3.5000000000000003E-2</v>
      </c>
      <c r="B14" s="1">
        <f>RP!H25</f>
        <v>3.0540448849999974E+17</v>
      </c>
      <c r="C14" s="6">
        <f>RP!F25</f>
        <v>0.17799999999999999</v>
      </c>
      <c r="D14" s="7">
        <f>RP!G25</f>
        <v>10.3</v>
      </c>
      <c r="E14" s="7"/>
    </row>
    <row r="15" spans="1:5" x14ac:dyDescent="0.25">
      <c r="A15" s="35">
        <f>RP!D26</f>
        <v>0.04</v>
      </c>
      <c r="B15" s="1">
        <f>RP!H26</f>
        <v>2.0426329600000051E+17</v>
      </c>
      <c r="C15" s="6">
        <f>RP!F26</f>
        <v>0.10199999999999999</v>
      </c>
      <c r="D15" s="7">
        <f>RP!G26</f>
        <v>12.1</v>
      </c>
      <c r="E15" s="7"/>
    </row>
    <row r="16" spans="1:5" x14ac:dyDescent="0.25">
      <c r="A16" s="35">
        <f>RP!D27</f>
        <v>4.4999999999999998E-2</v>
      </c>
      <c r="B16" s="1">
        <f>RP!H27</f>
        <v>1.3330997350000026E+17</v>
      </c>
      <c r="C16" s="6">
        <f>RP!F27</f>
        <v>7.0999999999999994E-2</v>
      </c>
      <c r="D16" s="7">
        <f>RP!G27</f>
        <v>9.27</v>
      </c>
      <c r="E16" s="7"/>
    </row>
    <row r="17" spans="1:5" x14ac:dyDescent="0.25">
      <c r="A17" s="35">
        <f>RP!D28</f>
        <v>0.05</v>
      </c>
      <c r="B17" s="1">
        <f>RP!H28</f>
        <v>8.7042500000001024E+16</v>
      </c>
      <c r="C17" s="6">
        <f>RP!F28</f>
        <v>5.57E-2</v>
      </c>
      <c r="D17" s="7">
        <f>RP!G28</f>
        <v>8.41</v>
      </c>
      <c r="E17" s="7"/>
    </row>
    <row r="18" spans="1:5" x14ac:dyDescent="0.25">
      <c r="A18" s="35">
        <f>RP!D29</f>
        <v>5.5E-2</v>
      </c>
      <c r="B18" s="1">
        <f>RP!H29</f>
        <v>6.0404078500000256E+16</v>
      </c>
      <c r="C18" s="6">
        <f>RP!F29</f>
        <v>4.1799999999999997E-2</v>
      </c>
      <c r="D18" s="7">
        <f>RP!G29</f>
        <v>6.16</v>
      </c>
      <c r="E18" s="7"/>
    </row>
    <row r="19" spans="1:5" x14ac:dyDescent="0.25">
      <c r="A19" s="35">
        <f>RP!D30</f>
        <v>0.06</v>
      </c>
      <c r="B19" s="1">
        <f>RP!H30</f>
        <v>4.8783136000000512E+16</v>
      </c>
      <c r="C19" s="6">
        <f>RP!F30</f>
        <v>-5.2400000000000002E-2</v>
      </c>
      <c r="D19" s="7">
        <f>RP!G30</f>
        <v>4.62</v>
      </c>
      <c r="E19" s="7"/>
    </row>
    <row r="20" spans="1:5" x14ac:dyDescent="0.25">
      <c r="A20" s="35">
        <f>RP!D31</f>
        <v>6.5000000000000002E-2</v>
      </c>
      <c r="B20" s="1">
        <f>RP!H31</f>
        <v>4.801332350000128E+16</v>
      </c>
      <c r="C20" s="6">
        <f>RP!F31</f>
        <v>-0.14199999999999999</v>
      </c>
      <c r="D20" s="7">
        <f>RP!G31</f>
        <v>3.44</v>
      </c>
      <c r="E20" s="7"/>
    </row>
    <row r="21" spans="1:5" x14ac:dyDescent="0.25">
      <c r="A21" s="35">
        <f>RP!D32</f>
        <v>7.0000000000000007E-2</v>
      </c>
      <c r="B21" s="1">
        <f>RP!H32</f>
        <v>5.4373516E+16</v>
      </c>
      <c r="C21" s="6">
        <f>RP!F32</f>
        <v>-0.19700000000000001</v>
      </c>
      <c r="D21" s="7">
        <f>RP!G32</f>
        <v>2.46</v>
      </c>
      <c r="E21" s="7"/>
    </row>
    <row r="22" spans="1:5" x14ac:dyDescent="0.25">
      <c r="A22" s="35">
        <f>RP!D33</f>
        <v>7.4999999999999997E-2</v>
      </c>
      <c r="B22" s="1">
        <f>RP!H33</f>
        <v>6.4587812500000768E+16</v>
      </c>
      <c r="C22" s="6">
        <f>RP!F33</f>
        <v>-0.16700000000000001</v>
      </c>
      <c r="D22" s="7">
        <f>RP!G33</f>
        <v>2.67</v>
      </c>
      <c r="E22" s="7"/>
    </row>
    <row r="23" spans="1:5" x14ac:dyDescent="0.25">
      <c r="A23" s="35">
        <f>RP!D34</f>
        <v>0.08</v>
      </c>
      <c r="B23" s="1">
        <f>RP!H34</f>
        <v>7.5825536000001024E+16</v>
      </c>
      <c r="C23" s="6">
        <f>RP!F34</f>
        <v>-0.20399999999999999</v>
      </c>
      <c r="D23" s="7">
        <f>RP!G34</f>
        <v>2.84</v>
      </c>
      <c r="E23" s="7"/>
    </row>
    <row r="24" spans="1:5" x14ac:dyDescent="0.25">
      <c r="A24" s="35">
        <f>RP!D35</f>
        <v>8.5000000000000006E-2</v>
      </c>
      <c r="B24" s="1">
        <f>RP!H35</f>
        <v>8.5701233500002304E+16</v>
      </c>
      <c r="C24" s="6">
        <f>RP!F35</f>
        <v>-0.16200000000000001</v>
      </c>
      <c r="D24" s="7">
        <f>RP!G35</f>
        <v>2.97</v>
      </c>
      <c r="E24" s="7"/>
    </row>
    <row r="25" spans="1:5" x14ac:dyDescent="0.25">
      <c r="A25" s="35">
        <f>RP!D36</f>
        <v>0.09</v>
      </c>
      <c r="B25" s="1">
        <f>RP!H36</f>
        <v>9.2274676000001024E+16</v>
      </c>
      <c r="C25" s="6">
        <f>RP!F36</f>
        <v>-6.6899999999999998E-3</v>
      </c>
      <c r="D25" s="7">
        <f>RP!G36</f>
        <v>1.62</v>
      </c>
      <c r="E25" s="7"/>
    </row>
    <row r="26" spans="1:5" x14ac:dyDescent="0.25">
      <c r="A26" s="35">
        <f>RP!D37</f>
        <v>9.5000000000000001E-2</v>
      </c>
      <c r="B26" s="1">
        <f>RP!H37</f>
        <v>9.4050858500001792E+16</v>
      </c>
      <c r="C26" s="6">
        <f>RP!F37</f>
        <v>2.7900000000000001E-2</v>
      </c>
      <c r="D26" s="7">
        <f>RP!G37</f>
        <v>1.22</v>
      </c>
      <c r="E26" s="7"/>
    </row>
    <row r="27" spans="1:5" x14ac:dyDescent="0.25">
      <c r="A27" s="10" t="str">
        <f>'LFS - LP'!$A$1</f>
        <v>Outer Lower</v>
      </c>
    </row>
    <row r="28" spans="1:5" x14ac:dyDescent="0.25">
      <c r="A28" s="35">
        <f>'LFS - LP'!D8</f>
        <v>-3.3864834000000003E-2</v>
      </c>
      <c r="B28" s="1">
        <f>'LFS - LP'!E8</f>
        <v>42.188471999999997</v>
      </c>
      <c r="C28" s="7">
        <f>'LFS - LP'!F8</f>
        <v>3.9164344999999998</v>
      </c>
      <c r="D28" s="1">
        <f>'LFS - LP'!G8</f>
        <v>1.3595152855473708E+16</v>
      </c>
    </row>
    <row r="29" spans="1:5" x14ac:dyDescent="0.25">
      <c r="A29" s="35">
        <f>'LFS - LP'!D9</f>
        <v>-2.9654125E-2</v>
      </c>
      <c r="B29" s="1">
        <f>'LFS - LP'!E9</f>
        <v>50.974960000000003</v>
      </c>
      <c r="C29" s="7">
        <f>'LFS - LP'!F9</f>
        <v>4.8158650999999999</v>
      </c>
      <c r="D29" s="1">
        <f>'LFS - LP'!G9</f>
        <v>1.4813424542201582E+16</v>
      </c>
    </row>
    <row r="30" spans="1:5" x14ac:dyDescent="0.25">
      <c r="A30" s="35">
        <f>'LFS - LP'!D10</f>
        <v>-2.5527805000000001E-2</v>
      </c>
      <c r="B30" s="1">
        <f>'LFS - LP'!E10</f>
        <v>56.454377999999998</v>
      </c>
      <c r="C30" s="7">
        <f>'LFS - LP'!F10</f>
        <v>5.8626621999999999</v>
      </c>
      <c r="D30" s="1">
        <f>'LFS - LP'!G10</f>
        <v>1.4869142502113074E+16</v>
      </c>
    </row>
    <row r="31" spans="1:5" x14ac:dyDescent="0.25">
      <c r="A31" s="35">
        <f>'LFS - LP'!D11</f>
        <v>-2.1507729E-2</v>
      </c>
      <c r="B31" s="1">
        <f>'LFS - LP'!E11</f>
        <v>40.962361999999999</v>
      </c>
      <c r="C31" s="7">
        <f>'LFS - LP'!F11</f>
        <v>4.1923481000000002</v>
      </c>
      <c r="D31" s="1">
        <f>'LFS - LP'!G11</f>
        <v>1.2758277845003224E+16</v>
      </c>
    </row>
    <row r="32" spans="1:5" x14ac:dyDescent="0.25">
      <c r="A32" s="35">
        <f>'LFS - LP'!D12</f>
        <v>-1.7614775999999999E-2</v>
      </c>
      <c r="B32" s="1">
        <f>'LFS - LP'!E12</f>
        <v>31.498086000000001</v>
      </c>
      <c r="C32" s="7">
        <f>'LFS - LP'!F12</f>
        <v>1</v>
      </c>
      <c r="D32" s="1">
        <f>'LFS - LP'!G12</f>
        <v>2.0087222813744904E+16</v>
      </c>
    </row>
    <row r="33" spans="1:4" x14ac:dyDescent="0.25">
      <c r="A33" s="35">
        <f>'LFS - LP'!D13</f>
        <v>-1.5534477E-2</v>
      </c>
      <c r="B33" s="1">
        <f>'LFS - LP'!E13</f>
        <v>75.312486000000007</v>
      </c>
      <c r="C33" s="7">
        <f>'LFS - LP'!F13</f>
        <v>6.7110247999999997</v>
      </c>
      <c r="D33" s="1">
        <f>'LFS - LP'!G13</f>
        <v>1.8539938712480416E+16</v>
      </c>
    </row>
    <row r="34" spans="1:4" x14ac:dyDescent="0.25">
      <c r="A34" s="35">
        <f>'LFS - LP'!D14</f>
        <v>-1.080598E-2</v>
      </c>
      <c r="B34" s="1">
        <f>'LFS - LP'!E14</f>
        <v>342.70542</v>
      </c>
      <c r="C34" s="7">
        <f>'LFS - LP'!F14</f>
        <v>6.4925592999999999</v>
      </c>
      <c r="D34" s="1">
        <f>'LFS - LP'!G14</f>
        <v>8.5772633197965184E+16</v>
      </c>
    </row>
    <row r="35" spans="1:4" x14ac:dyDescent="0.25">
      <c r="A35" s="35">
        <f>'LFS - LP'!D15</f>
        <v>-6.5216650999999999E-3</v>
      </c>
      <c r="B35" s="1">
        <f>'LFS - LP'!E15</f>
        <v>907.86415999999997</v>
      </c>
      <c r="C35" s="7">
        <f>'LFS - LP'!F15</f>
        <v>7.2097214999999997</v>
      </c>
      <c r="D35" s="1">
        <f>'LFS - LP'!G15</f>
        <v>2.1562412978737059E+17</v>
      </c>
    </row>
    <row r="36" spans="1:4" x14ac:dyDescent="0.25">
      <c r="A36" s="35">
        <f>'LFS - LP'!D16</f>
        <v>-3.5875641000000002E-3</v>
      </c>
      <c r="B36" s="1">
        <f>'LFS - LP'!E16</f>
        <v>2268.1534999999999</v>
      </c>
      <c r="C36" s="7">
        <f>'LFS - LP'!F16</f>
        <v>5.0501901</v>
      </c>
      <c r="D36" s="1">
        <f>'LFS - LP'!G16</f>
        <v>6.4365672624298035E+17</v>
      </c>
    </row>
    <row r="37" spans="1:4" x14ac:dyDescent="0.25">
      <c r="A37" s="35">
        <f>'LFS - LP'!D17</f>
        <v>-4.6311920999999998E-4</v>
      </c>
      <c r="B37" s="1">
        <f>'LFS - LP'!E17</f>
        <v>8596.1785999999993</v>
      </c>
      <c r="C37" s="7">
        <f>'LFS - LP'!F17</f>
        <v>8.8782785999999998</v>
      </c>
      <c r="D37" s="1">
        <f>'LFS - LP'!G17</f>
        <v>1.839826110854775E+18</v>
      </c>
    </row>
    <row r="38" spans="1:4" x14ac:dyDescent="0.25">
      <c r="A38" s="35">
        <f>'LFS - LP'!D18</f>
        <v>2.528223E-3</v>
      </c>
      <c r="B38" s="1">
        <f>'LFS - LP'!E18</f>
        <v>25584.423999999999</v>
      </c>
      <c r="C38" s="7">
        <f>'LFS - LP'!F18</f>
        <v>2.1418677000000002</v>
      </c>
      <c r="D38" s="1">
        <f>'LFS - LP'!G18</f>
        <v>1.1148464507059069E+19</v>
      </c>
    </row>
    <row r="39" spans="1:4" x14ac:dyDescent="0.25">
      <c r="A39" s="35">
        <f>'LFS - LP'!D19</f>
        <v>5.3940113999999999E-3</v>
      </c>
      <c r="B39" s="1">
        <f>'LFS - LP'!E19</f>
        <v>58681.531000000003</v>
      </c>
      <c r="C39" s="7">
        <f>'LFS - LP'!F19</f>
        <v>24.539850999999999</v>
      </c>
      <c r="D39" s="1">
        <f>'LFS - LP'!G19</f>
        <v>7.5544214152575846E+18</v>
      </c>
    </row>
    <row r="40" spans="1:4" x14ac:dyDescent="0.25">
      <c r="A40" s="35">
        <f>'LFS - LP'!D20</f>
        <v>8.1400285000000003E-3</v>
      </c>
      <c r="B40" s="1">
        <f>'LFS - LP'!E20</f>
        <v>59186.392999999996</v>
      </c>
      <c r="C40" s="7">
        <f>'LFS - LP'!F20</f>
        <v>24.756433000000001</v>
      </c>
      <c r="D40" s="1">
        <f>'LFS - LP'!G20</f>
        <v>7.5860127972874127E+18</v>
      </c>
    </row>
    <row r="41" spans="1:4" x14ac:dyDescent="0.25">
      <c r="A41" s="35">
        <f>'LFS - LP'!D21</f>
        <v>9.4695344999999997E-3</v>
      </c>
      <c r="B41" s="1">
        <f>'LFS - LP'!E21</f>
        <v>32298.358</v>
      </c>
      <c r="C41" s="7">
        <f>'LFS - LP'!F21</f>
        <v>13.829192000000001</v>
      </c>
      <c r="D41" s="1">
        <f>'LFS - LP'!G21</f>
        <v>5.538826653009534E+18</v>
      </c>
    </row>
    <row r="42" spans="1:4" x14ac:dyDescent="0.25">
      <c r="A42" s="35">
        <f>'LFS - LP'!D22</f>
        <v>1.2791324E-2</v>
      </c>
      <c r="B42" s="1">
        <f>'LFS - LP'!E22</f>
        <v>36424.606</v>
      </c>
      <c r="C42" s="7">
        <f>'LFS - LP'!F22</f>
        <v>11.645911</v>
      </c>
      <c r="D42" s="1">
        <f>'LFS - LP'!G22</f>
        <v>6.8068136617225052E+18</v>
      </c>
    </row>
    <row r="43" spans="1:4" x14ac:dyDescent="0.25">
      <c r="A43" s="35">
        <f>'LFS - LP'!D23</f>
        <v>1.5908454999999998E-2</v>
      </c>
      <c r="B43" s="1">
        <f>'LFS - LP'!E23</f>
        <v>25732.053</v>
      </c>
      <c r="C43" s="7">
        <f>'LFS - LP'!F23</f>
        <v>5.8696035999999996</v>
      </c>
      <c r="D43" s="1">
        <f>'LFS - LP'!G23</f>
        <v>6.7733853410042317E+18</v>
      </c>
    </row>
    <row r="44" spans="1:4" x14ac:dyDescent="0.25">
      <c r="A44" s="35">
        <f>'LFS - LP'!D24</f>
        <v>1.7937673000000001E-2</v>
      </c>
      <c r="B44" s="1">
        <f>'LFS - LP'!E24</f>
        <v>24551.833999999999</v>
      </c>
      <c r="C44" s="7">
        <f>'LFS - LP'!F24</f>
        <v>12.896671</v>
      </c>
      <c r="D44" s="1">
        <f>'LFS - LP'!G24</f>
        <v>4.3599434977952236E+18</v>
      </c>
    </row>
    <row r="45" spans="1:4" x14ac:dyDescent="0.25">
      <c r="A45" s="35">
        <f>'LFS - LP'!D25</f>
        <v>2.0062053E-2</v>
      </c>
      <c r="B45" s="1">
        <f>'LFS - LP'!E25</f>
        <v>15657.269</v>
      </c>
      <c r="C45" s="7">
        <f>'LFS - LP'!F25</f>
        <v>16.906027999999999</v>
      </c>
      <c r="D45" s="1">
        <f>'LFS - LP'!G25</f>
        <v>2.428459995105214E+18</v>
      </c>
    </row>
    <row r="46" spans="1:4" x14ac:dyDescent="0.25">
      <c r="A46" s="35">
        <f>'LFS - LP'!D26</f>
        <v>2.2044082999999999E-2</v>
      </c>
      <c r="B46" s="1">
        <f>'LFS - LP'!E26</f>
        <v>13437.793</v>
      </c>
      <c r="C46" s="7">
        <f>'LFS - LP'!F26</f>
        <v>14.529127000000001</v>
      </c>
      <c r="D46" s="1">
        <f>'LFS - LP'!G26</f>
        <v>2.2482464653927759E+18</v>
      </c>
    </row>
    <row r="47" spans="1:4" x14ac:dyDescent="0.25">
      <c r="A47" s="35">
        <f>'LFS - LP'!D27</f>
        <v>2.3879612000000001E-2</v>
      </c>
      <c r="B47" s="1">
        <f>'LFS - LP'!E27</f>
        <v>9000</v>
      </c>
      <c r="C47" s="7">
        <f>'LFS - LP'!F27</f>
        <v>14.529127000000001</v>
      </c>
      <c r="D47" s="1">
        <f>'LFS - LP'!G27</f>
        <v>1.5057694510203412E+18</v>
      </c>
    </row>
    <row r="48" spans="1:4" x14ac:dyDescent="0.25">
      <c r="A48" s="35">
        <f>'LFS - LP'!D28</f>
        <v>0.04</v>
      </c>
      <c r="B48" s="1">
        <f>'LFS - LP'!E28</f>
        <v>2000</v>
      </c>
      <c r="C48" s="7">
        <f>'LFS - LP'!F28</f>
        <v>14.529127000000001</v>
      </c>
      <c r="D48" s="1">
        <f>'LFS - LP'!G28</f>
        <v>3.3461543356007584E+17</v>
      </c>
    </row>
    <row r="49" spans="1:4" x14ac:dyDescent="0.25">
      <c r="A49" s="35">
        <f>'LFS - LP'!D29</f>
        <v>4.0099999999999997E-2</v>
      </c>
      <c r="B49" s="1">
        <f>'LFS - LP'!E29</f>
        <v>0</v>
      </c>
      <c r="C49" s="7">
        <f>'LFS - LP'!F29</f>
        <v>0</v>
      </c>
      <c r="D49" s="1">
        <f>'LFS - LP'!G29</f>
        <v>0</v>
      </c>
    </row>
    <row r="50" spans="1:4" x14ac:dyDescent="0.25">
      <c r="A50" s="35">
        <f>'LFS - LP'!D30</f>
        <v>0.15</v>
      </c>
      <c r="B50" s="1">
        <f>'LFS - LP'!E30</f>
        <v>0</v>
      </c>
      <c r="C50" s="7">
        <f>'LFS - LP'!F30</f>
        <v>0</v>
      </c>
      <c r="D50" s="1">
        <f>'LFS - LP'!G30</f>
        <v>0</v>
      </c>
    </row>
    <row r="51" spans="1:4" x14ac:dyDescent="0.25">
      <c r="A51" s="10" t="s">
        <v>23</v>
      </c>
    </row>
    <row r="52" spans="1:4" x14ac:dyDescent="0.25">
      <c r="A52" s="14">
        <f>'LFS - LP'!L9</f>
        <v>-8.8476508000000006E-3</v>
      </c>
      <c r="B52" s="1">
        <f>'LFS - LP'!M9</f>
        <v>24.173791000000001</v>
      </c>
      <c r="C52" s="7">
        <f>'LFS - LP'!N9</f>
        <v>3.2477382000000001</v>
      </c>
      <c r="D52" s="1">
        <f>'LFS - LP'!O9</f>
        <v>8554408566647885</v>
      </c>
    </row>
    <row r="53" spans="1:4" x14ac:dyDescent="0.25">
      <c r="A53" s="14">
        <f>'LFS - LP'!L10</f>
        <v>-4.9015982999999997E-3</v>
      </c>
      <c r="B53" s="1">
        <f>'LFS - LP'!M10</f>
        <v>22.132812000000001</v>
      </c>
      <c r="C53" s="7">
        <f>'LFS - LP'!N10</f>
        <v>2.3572145</v>
      </c>
      <c r="D53" s="1">
        <f>'LFS - LP'!O10</f>
        <v>9193328432404422</v>
      </c>
    </row>
    <row r="54" spans="1:4" x14ac:dyDescent="0.25">
      <c r="A54" s="14">
        <f>'LFS - LP'!L11</f>
        <v>-1.0952583999999999E-3</v>
      </c>
      <c r="B54" s="1">
        <f>'LFS - LP'!M11</f>
        <v>25.92728</v>
      </c>
      <c r="C54" s="7">
        <f>'LFS - LP'!N11</f>
        <v>1.5087501000000001</v>
      </c>
      <c r="D54" s="1">
        <f>'LFS - LP'!O11</f>
        <v>1.3461207983145104E+16</v>
      </c>
    </row>
    <row r="55" spans="1:4" x14ac:dyDescent="0.25">
      <c r="A55" s="14">
        <f>'LFS - LP'!L12</f>
        <v>2.5903127999999998E-3</v>
      </c>
      <c r="B55" s="1">
        <f>'LFS - LP'!M12</f>
        <v>28.187207000000001</v>
      </c>
      <c r="C55" s="7">
        <f>'LFS - LP'!N12</f>
        <v>1.7955044</v>
      </c>
      <c r="D55" s="1">
        <f>'LFS - LP'!O12</f>
        <v>1.3415119339997274E+16</v>
      </c>
    </row>
    <row r="56" spans="1:4" x14ac:dyDescent="0.25">
      <c r="A56" s="14">
        <f>'LFS - LP'!L13</f>
        <v>6.1712818000000001E-3</v>
      </c>
      <c r="B56" s="1">
        <f>'LFS - LP'!M13</f>
        <v>29.748403</v>
      </c>
      <c r="C56" s="7">
        <f>'LFS - LP'!N13</f>
        <v>1.0696133000000001</v>
      </c>
      <c r="D56" s="1">
        <f>'LFS - LP'!O13</f>
        <v>1.834365997191732E+16</v>
      </c>
    </row>
    <row r="57" spans="1:4" x14ac:dyDescent="0.25">
      <c r="A57" s="14">
        <f>'LFS - LP'!L14</f>
        <v>8.1013445999999992E-3</v>
      </c>
      <c r="B57" s="1">
        <f>'LFS - LP'!M14</f>
        <v>30.934532000000001</v>
      </c>
      <c r="C57" s="7">
        <f>'LFS - LP'!N14</f>
        <v>1.3617428</v>
      </c>
      <c r="D57" s="1">
        <f>'LFS - LP'!O14</f>
        <v>1.6905644755166092E+16</v>
      </c>
    </row>
    <row r="58" spans="1:4" x14ac:dyDescent="0.25">
      <c r="A58" s="14">
        <f>'LFS - LP'!L15</f>
        <v>1.2564506E-2</v>
      </c>
      <c r="B58" s="1">
        <f>'LFS - LP'!M15</f>
        <v>699.49967000000004</v>
      </c>
      <c r="C58" s="7">
        <f>'LFS - LP'!N15</f>
        <v>4.6831369</v>
      </c>
      <c r="D58" s="1">
        <f>'LFS - LP'!O15</f>
        <v>2.0613646289279824E+17</v>
      </c>
    </row>
    <row r="59" spans="1:4" x14ac:dyDescent="0.25">
      <c r="A59" s="14">
        <f>'LFS - LP'!L16</f>
        <v>1.6719346E-2</v>
      </c>
      <c r="B59" s="1">
        <f>'LFS - LP'!M16</f>
        <v>2056.6361000000002</v>
      </c>
      <c r="C59" s="7">
        <f>'LFS - LP'!N16</f>
        <v>4.4663330999999999</v>
      </c>
      <c r="D59" s="1">
        <f>'LFS - LP'!O16</f>
        <v>6.2060837543669914E+17</v>
      </c>
    </row>
    <row r="60" spans="1:4" x14ac:dyDescent="0.25">
      <c r="A60" s="14">
        <f>'LFS - LP'!L17</f>
        <v>1.9612549E-2</v>
      </c>
      <c r="B60" s="25">
        <f>'LFS - LP'!M17</f>
        <v>7193.2628999999997</v>
      </c>
      <c r="C60" s="7">
        <f>'LFS - LP'!N17</f>
        <v>9.3369888000000003</v>
      </c>
      <c r="D60" s="1">
        <f>'LFS - LP'!O17</f>
        <v>1.5012680664326006E+18</v>
      </c>
    </row>
    <row r="61" spans="1:4" x14ac:dyDescent="0.25">
      <c r="A61" s="14">
        <f>'LFS - LP'!L18</f>
        <v>2.2716887000000002E-2</v>
      </c>
      <c r="B61" s="1">
        <f>'LFS - LP'!M18</f>
        <v>5854.0478999999996</v>
      </c>
      <c r="C61" s="7">
        <f>'LFS - LP'!N18</f>
        <v>8.8083521999999999</v>
      </c>
      <c r="D61" s="1">
        <f>'LFS - LP'!O18</f>
        <v>1.2578958039792742E+18</v>
      </c>
    </row>
    <row r="62" spans="1:4" x14ac:dyDescent="0.25">
      <c r="A62" s="14">
        <f>'LFS - LP'!L19</f>
        <v>2.5693474000000001E-2</v>
      </c>
      <c r="B62" s="1">
        <f>'LFS - LP'!M19</f>
        <v>6482.6826000000001</v>
      </c>
      <c r="C62" s="7">
        <f>'LFS - LP'!N19</f>
        <v>10.22133</v>
      </c>
      <c r="D62" s="1">
        <f>'LFS - LP'!O19</f>
        <v>1.2931139179134922E+18</v>
      </c>
    </row>
    <row r="63" spans="1:4" x14ac:dyDescent="0.25">
      <c r="A63" s="14">
        <f>'LFS - LP'!L20</f>
        <v>2.8532508000000002E-2</v>
      </c>
      <c r="B63" s="1">
        <f>'LFS - LP'!M20</f>
        <v>6023.1540000000005</v>
      </c>
      <c r="C63" s="7">
        <f>'LFS - LP'!N20</f>
        <v>9.3452920000000006</v>
      </c>
      <c r="D63" s="1">
        <f>'LFS - LP'!O20</f>
        <v>1.2565022250050465E+18</v>
      </c>
    </row>
    <row r="64" spans="1:4" x14ac:dyDescent="0.25">
      <c r="A64" s="12">
        <f>'LFS - LP'!L21</f>
        <v>3.1226826999999999E-2</v>
      </c>
      <c r="B64" s="1">
        <f>'LFS - LP'!M21</f>
        <v>3922.2674999999999</v>
      </c>
      <c r="C64" s="7">
        <f>'LFS - LP'!N21</f>
        <v>7.2092976999999996</v>
      </c>
      <c r="D64" s="1">
        <f>'LFS - LP'!O21</f>
        <v>9.3159352659189939E+17</v>
      </c>
    </row>
    <row r="65" spans="1:4" x14ac:dyDescent="0.25">
      <c r="A65" s="12">
        <f>'LFS - LP'!L22</f>
        <v>3.2518254000000003E-2</v>
      </c>
      <c r="B65" s="1">
        <f>'LFS - LP'!M22</f>
        <v>3623.7249000000002</v>
      </c>
      <c r="C65" s="7">
        <f>'LFS - LP'!N22</f>
        <v>9.2354350000000007</v>
      </c>
      <c r="D65" s="1">
        <f>'LFS - LP'!O22</f>
        <v>7.604353100243017E+17</v>
      </c>
    </row>
    <row r="66" spans="1:4" x14ac:dyDescent="0.25">
      <c r="A66" s="12">
        <f>'LFS - LP'!L23</f>
        <v>3.5702231000000001E-2</v>
      </c>
      <c r="B66" s="1">
        <f>'LFS - LP'!M23</f>
        <v>3946.1918999999998</v>
      </c>
      <c r="C66" s="7">
        <f>'LFS - LP'!N23</f>
        <v>13.268731000000001</v>
      </c>
      <c r="D66" s="1">
        <f>'LFS - LP'!O23</f>
        <v>6.9087461963978509E+17</v>
      </c>
    </row>
    <row r="67" spans="1:4" x14ac:dyDescent="0.25">
      <c r="A67" s="12">
        <f>'LFS - LP'!L24</f>
        <v>3.8644435999999997E-2</v>
      </c>
      <c r="B67" s="1">
        <f>'LFS - LP'!M24</f>
        <v>3954.0873000000001</v>
      </c>
      <c r="C67" s="7">
        <f>'LFS - LP'!N24</f>
        <v>11.841574</v>
      </c>
      <c r="D67" s="1">
        <f>'LFS - LP'!O24</f>
        <v>7.3278617884444864E+17</v>
      </c>
    </row>
    <row r="68" spans="1:4" x14ac:dyDescent="0.25">
      <c r="A68" s="12">
        <f>'LFS - LP'!L25</f>
        <v>4.0545356999999997E-2</v>
      </c>
      <c r="B68" s="1">
        <f>'LFS - LP'!M25</f>
        <v>3299.1579000000002</v>
      </c>
      <c r="C68" s="7">
        <f>'LFS - LP'!N25</f>
        <v>11.138771999999999</v>
      </c>
      <c r="D68" s="1">
        <f>'LFS - LP'!O25</f>
        <v>6.3040576626913037E+17</v>
      </c>
    </row>
    <row r="69" spans="1:4" x14ac:dyDescent="0.25">
      <c r="A69" s="12">
        <f>'LFS - LP'!L26</f>
        <v>4.2530591E-2</v>
      </c>
      <c r="B69" s="1">
        <f>'LFS - LP'!M26</f>
        <v>3085.5063</v>
      </c>
      <c r="C69" s="7">
        <f>'LFS - LP'!N26</f>
        <v>10.665552999999999</v>
      </c>
      <c r="D69" s="1">
        <f>'LFS - LP'!O26</f>
        <v>6.025186313549161E+17</v>
      </c>
    </row>
    <row r="70" spans="1:4" x14ac:dyDescent="0.25">
      <c r="A70" s="12">
        <f>'LFS - LP'!L27</f>
        <v>4.4384714999999998E-2</v>
      </c>
      <c r="B70" s="1">
        <f>'LFS - LP'!M27</f>
        <v>2123.8818000000001</v>
      </c>
      <c r="C70" s="7">
        <f>'LFS - LP'!N27</f>
        <v>14.923832000000001</v>
      </c>
      <c r="D70" s="1">
        <f>'LFS - LP'!O27</f>
        <v>3.5061129280592896E+17</v>
      </c>
    </row>
    <row r="71" spans="1:4" x14ac:dyDescent="0.25">
      <c r="A71" s="18">
        <f>'LFS - LP'!L28</f>
        <v>4.4400000000000002E-2</v>
      </c>
      <c r="B71" s="19">
        <f>'LFS - LP'!M28</f>
        <v>2123.8818000000001</v>
      </c>
      <c r="C71" s="20">
        <f>'LFS - LP'!N28</f>
        <v>14.923832000000001</v>
      </c>
      <c r="D71" s="19">
        <f>'LFS - LP'!O28</f>
        <v>3.5061129280592896E+17</v>
      </c>
    </row>
    <row r="72" spans="1:4" x14ac:dyDescent="0.25">
      <c r="A72" s="18">
        <f>'LFS - LP'!L29</f>
        <v>4.0099999999999997E-2</v>
      </c>
      <c r="B72" s="19">
        <f>'LFS - LP'!M29</f>
        <v>0</v>
      </c>
      <c r="C72" s="20">
        <f>'LFS - LP'!N29</f>
        <v>0</v>
      </c>
      <c r="D72" s="19">
        <f>'LFS - LP'!O29</f>
        <v>0</v>
      </c>
    </row>
    <row r="73" spans="1:4" x14ac:dyDescent="0.25">
      <c r="A73" s="18">
        <f>'LFS - LP'!L30</f>
        <v>0.15</v>
      </c>
      <c r="B73" s="19">
        <f>'LFS - LP'!M30</f>
        <v>0</v>
      </c>
      <c r="C73" s="20">
        <f>'LFS - LP'!N30</f>
        <v>0</v>
      </c>
      <c r="D73" s="19">
        <f>'LFS - LP'!O30</f>
        <v>0</v>
      </c>
    </row>
    <row r="74" spans="1:4" x14ac:dyDescent="0.25">
      <c r="A74" s="10" t="str">
        <f>'HFS - LP'!$A$1</f>
        <v>Inner Lower</v>
      </c>
    </row>
    <row r="75" spans="1:4" x14ac:dyDescent="0.25">
      <c r="A75" s="35">
        <f>'HFS - LP'!D9</f>
        <v>-1.969663E-2</v>
      </c>
      <c r="B75" s="1">
        <f>'HFS - LP'!E9</f>
        <v>689.65462000000002</v>
      </c>
      <c r="C75" s="7">
        <f>'HFS - LP'!F9</f>
        <v>44.428311000000001</v>
      </c>
      <c r="D75" s="1">
        <f>'HFS - LP'!G9</f>
        <v>6.5983823982301656E+16</v>
      </c>
    </row>
    <row r="76" spans="1:4" x14ac:dyDescent="0.25">
      <c r="A76" s="35">
        <f>'HFS - LP'!D10</f>
        <v>-1.2637092000000001E-2</v>
      </c>
      <c r="B76" s="1">
        <f>'HFS - LP'!E10</f>
        <v>3912.232</v>
      </c>
      <c r="C76" s="7">
        <f>'HFS - LP'!F10</f>
        <v>25.501874000000001</v>
      </c>
      <c r="D76" s="1">
        <f>'HFS - LP'!G10</f>
        <v>4.940538474658969E+17</v>
      </c>
    </row>
    <row r="77" spans="1:4" x14ac:dyDescent="0.25">
      <c r="A77" s="35">
        <f>'HFS - LP'!D11</f>
        <v>-5.7734544E-3</v>
      </c>
      <c r="B77" s="1">
        <f>'HFS - LP'!E11</f>
        <v>13564.735000000001</v>
      </c>
      <c r="C77" s="7">
        <f>'HFS - LP'!F11</f>
        <v>20.812244</v>
      </c>
      <c r="D77" s="1">
        <f>'HFS - LP'!G11</f>
        <v>1.896215061788436E+18</v>
      </c>
    </row>
    <row r="78" spans="1:4" x14ac:dyDescent="0.25">
      <c r="A78" s="35">
        <f>'HFS - LP'!D12</f>
        <v>8.3966404000000001E-4</v>
      </c>
      <c r="B78" s="1">
        <f>'HFS - LP'!E12</f>
        <v>52743.932999999997</v>
      </c>
      <c r="C78" s="7">
        <f>'HFS - LP'!F12</f>
        <v>25.399771999999999</v>
      </c>
      <c r="D78" s="1">
        <f>'HFS - LP'!G12</f>
        <v>6.6741096035738604E+18</v>
      </c>
    </row>
    <row r="79" spans="1:4" x14ac:dyDescent="0.25">
      <c r="A79" s="35">
        <f>'HFS - LP'!D13</f>
        <v>7.0730428000000001E-3</v>
      </c>
      <c r="B79" s="1">
        <f>'HFS - LP'!E13</f>
        <v>50582.356</v>
      </c>
      <c r="C79" s="7">
        <f>'HFS - LP'!F13</f>
        <v>18.17409</v>
      </c>
      <c r="D79" s="1">
        <f>'HFS - LP'!G13</f>
        <v>7.5667336869252874E+18</v>
      </c>
    </row>
    <row r="80" spans="1:4" x14ac:dyDescent="0.25">
      <c r="A80" s="38">
        <f>'HFS - LP'!D14</f>
        <v>1.2830161E-2</v>
      </c>
      <c r="B80" s="23">
        <f>'HFS - LP'!E14</f>
        <v>26991.010999999999</v>
      </c>
      <c r="C80" s="37">
        <f>'HFS - LP'!F14</f>
        <v>15.737724999999999</v>
      </c>
      <c r="D80" s="23">
        <f>'HFS - LP'!G14</f>
        <v>4.3389426371097262E+18</v>
      </c>
    </row>
    <row r="81" spans="1:4" x14ac:dyDescent="0.25">
      <c r="A81" s="38">
        <f>'HFS - LP'!D15</f>
        <v>1.8097170999999999E-2</v>
      </c>
      <c r="B81" s="23">
        <f>'HFS - LP'!E15</f>
        <v>13354.53</v>
      </c>
      <c r="C81" s="37">
        <f>'HFS - LP'!F15</f>
        <v>15.46007</v>
      </c>
      <c r="D81" s="23">
        <f>'HFS - LP'!G15</f>
        <v>2.1660007992889992E+18</v>
      </c>
    </row>
    <row r="82" spans="1:4" x14ac:dyDescent="0.25">
      <c r="A82" s="38">
        <f>'HFS - LP'!D16</f>
        <v>2.2935902000000001E-2</v>
      </c>
      <c r="B82" s="23">
        <f>'HFS - LP'!E16</f>
        <v>6421.6646000000001</v>
      </c>
      <c r="C82" s="37">
        <f>'HFS - LP'!F16</f>
        <v>21.999358999999998</v>
      </c>
      <c r="D82" s="23">
        <f>'HFS - LP'!G16</f>
        <v>8.7312884893025843E+17</v>
      </c>
    </row>
    <row r="83" spans="1:4" x14ac:dyDescent="0.25">
      <c r="A83" s="38">
        <f>'HFS - LP'!D17</f>
        <v>2.7394036E-2</v>
      </c>
      <c r="B83" s="23">
        <f>'HFS - LP'!E17</f>
        <v>3146.2082999999998</v>
      </c>
      <c r="C83" s="37">
        <f>'HFS - LP'!F17</f>
        <v>24.67399</v>
      </c>
      <c r="D83" s="23">
        <f>'HFS - LP'!G17</f>
        <v>4.0392758476001069E+17</v>
      </c>
    </row>
    <row r="84" spans="1:4" x14ac:dyDescent="0.25">
      <c r="A84" s="38">
        <f>'HFS - LP'!D18</f>
        <v>3.1500132E-2</v>
      </c>
      <c r="B84" s="23">
        <f>'HFS - LP'!E18</f>
        <v>1430.3375000000001</v>
      </c>
      <c r="C84" s="37">
        <f>'HFS - LP'!F18</f>
        <v>30.768256999999998</v>
      </c>
      <c r="D84" s="23">
        <f>'HFS - LP'!G18</f>
        <v>1.6444580918994013E+17</v>
      </c>
    </row>
    <row r="85" spans="1:4" x14ac:dyDescent="0.25">
      <c r="A85" s="38">
        <f>'HFS - LP'!D19</f>
        <v>3.5265313E-2</v>
      </c>
      <c r="B85" s="23">
        <f>'HFS - LP'!E19</f>
        <v>519.68033000000003</v>
      </c>
      <c r="C85" s="37">
        <f>'HFS - LP'!F19</f>
        <v>15.398088</v>
      </c>
      <c r="D85" s="23">
        <f>'HFS - LP'!G19</f>
        <v>8.4457576036583616E+16</v>
      </c>
    </row>
    <row r="86" spans="1:4" x14ac:dyDescent="0.25">
      <c r="A86" s="38">
        <f>'HFS - LP'!D20</f>
        <v>3.8670271999999999E-2</v>
      </c>
      <c r="B86" s="23">
        <f>'HFS - LP'!E20</f>
        <v>167.84002000000001</v>
      </c>
      <c r="C86" s="37">
        <f>'HFS - LP'!F20</f>
        <v>15.431849</v>
      </c>
      <c r="D86" s="23">
        <f>'HFS - LP'!G20</f>
        <v>2.7247224655229148E+16</v>
      </c>
    </row>
    <row r="87" spans="1:4" x14ac:dyDescent="0.25">
      <c r="A87" s="38">
        <f>'HFS - LP'!D21</f>
        <v>4.1686193000000003E-2</v>
      </c>
      <c r="B87" s="23">
        <f>'HFS - LP'!E21</f>
        <v>48.113402000000001</v>
      </c>
      <c r="C87" s="37">
        <f>'HFS - LP'!F21</f>
        <v>18.052347999999999</v>
      </c>
      <c r="D87" s="23">
        <f>'HFS - LP'!G21</f>
        <v>7221625285708608</v>
      </c>
    </row>
    <row r="88" spans="1:4" x14ac:dyDescent="0.25">
      <c r="A88" s="38">
        <f>'HFS - LP'!D22</f>
        <v>4.4292926000000003E-2</v>
      </c>
      <c r="B88" s="23">
        <f>'HFS - LP'!E22</f>
        <v>50.664625000000001</v>
      </c>
      <c r="C88" s="37">
        <f>'HFS - LP'!F22</f>
        <v>10.065175</v>
      </c>
      <c r="D88" s="23">
        <f>'HFS - LP'!G22</f>
        <v>1.0184269890179926E+16</v>
      </c>
    </row>
    <row r="89" spans="1:4" x14ac:dyDescent="0.25">
      <c r="A89" s="38">
        <f>'HFS - LP'!D23</f>
        <v>4.6478720000000001E-2</v>
      </c>
      <c r="B89" s="23">
        <f>'HFS - LP'!E23</f>
        <v>48.088650999999999</v>
      </c>
      <c r="C89" s="37">
        <f>'HFS - LP'!F23</f>
        <v>7.7162369999999996</v>
      </c>
      <c r="D89" s="23">
        <f>'HFS - LP'!G23</f>
        <v>1.104016457934574E+16</v>
      </c>
    </row>
    <row r="90" spans="1:4" x14ac:dyDescent="0.25">
      <c r="A90" s="40" t="str">
        <f>'HFS - LP'!$I$1</f>
        <v>Inner Upper</v>
      </c>
    </row>
    <row r="91" spans="1:4" x14ac:dyDescent="0.25">
      <c r="A91" s="35">
        <f>'HFS - LP'!L9</f>
        <v>1.0595995E-2</v>
      </c>
      <c r="B91" s="1">
        <f>'HFS - LP'!M9</f>
        <v>28.072973000000001</v>
      </c>
      <c r="C91" s="7">
        <f>'HFS - LP'!N9</f>
        <v>3.4495176000000001</v>
      </c>
      <c r="D91" s="1">
        <f>'HFS - LP'!O9</f>
        <v>9639288037922168</v>
      </c>
    </row>
    <row r="92" spans="1:4" x14ac:dyDescent="0.25">
      <c r="A92" s="35">
        <f>'HFS - LP'!L10</f>
        <v>1.6254549E-2</v>
      </c>
      <c r="B92" s="1">
        <f>'HFS - LP'!M10</f>
        <v>321.45600999999999</v>
      </c>
      <c r="C92" s="7">
        <f>'HFS - LP'!N10</f>
        <v>6.6229123999999997</v>
      </c>
      <c r="D92" s="1">
        <f>'HFS - LP'!O10</f>
        <v>7.9658619722872864E+16</v>
      </c>
    </row>
    <row r="93" spans="1:4" x14ac:dyDescent="0.25">
      <c r="A93" s="35">
        <f>'HFS - LP'!L11</f>
        <v>2.1520001E-2</v>
      </c>
      <c r="B93" s="1">
        <f>'HFS - LP'!M11</f>
        <v>948.65135999999995</v>
      </c>
      <c r="C93" s="7">
        <f>'HFS - LP'!N11</f>
        <v>5.2007428999999998</v>
      </c>
      <c r="D93" s="1">
        <f>'HFS - LP'!O11</f>
        <v>2.6528315487172262E+17</v>
      </c>
    </row>
    <row r="94" spans="1:4" x14ac:dyDescent="0.25">
      <c r="A94" s="35">
        <f>'HFS - LP'!L12</f>
        <v>2.6460180999999999E-2</v>
      </c>
      <c r="B94" s="25">
        <f>'HFS - LP'!M12</f>
        <v>2024.9</v>
      </c>
      <c r="C94" s="7">
        <f>'HFS - LP'!N12</f>
        <v>11.449843</v>
      </c>
      <c r="D94" s="1">
        <f>'HFS - LP'!O12</f>
        <v>3.8162739868764518E+17</v>
      </c>
    </row>
    <row r="95" spans="1:4" x14ac:dyDescent="0.25">
      <c r="A95" s="35">
        <f>'HFS - LP'!L13</f>
        <v>3.1123729999999999E-2</v>
      </c>
      <c r="B95" s="1">
        <f>'HFS - LP'!M13</f>
        <v>954.99134000000004</v>
      </c>
      <c r="C95" s="7">
        <f>'HFS - LP'!N13</f>
        <v>6.8301702999999998</v>
      </c>
      <c r="D95" s="1">
        <f>'HFS - LP'!O13</f>
        <v>2.330340589488161E+17</v>
      </c>
    </row>
    <row r="96" spans="1:4" x14ac:dyDescent="0.25">
      <c r="A96" s="39">
        <f>'HFS - LP'!L14</f>
        <v>3.5541365999999998E-2</v>
      </c>
      <c r="B96" s="29">
        <f>'HFS - LP'!M14</f>
        <v>289.96935000000002</v>
      </c>
      <c r="C96" s="36">
        <f>'HFS - LP'!N14</f>
        <v>0.99138904000000005</v>
      </c>
      <c r="D96" s="29">
        <f>'HFS - LP'!O14</f>
        <v>1.8572303446646202E+17</v>
      </c>
    </row>
    <row r="97" spans="1:4" x14ac:dyDescent="0.25">
      <c r="A97" s="39">
        <f>'HFS - LP'!L15</f>
        <v>3.9699788999999999E-2</v>
      </c>
      <c r="B97" s="29">
        <f>'HFS - LP'!M15</f>
        <v>84.904323000000005</v>
      </c>
      <c r="C97" s="36">
        <f>'HFS - LP'!N15</f>
        <v>4.7702365999999996</v>
      </c>
      <c r="D97" s="29">
        <f>'HFS - LP'!O15</f>
        <v>2.4791087362168876E+16</v>
      </c>
    </row>
    <row r="98" spans="1:4" x14ac:dyDescent="0.25">
      <c r="A98" s="39">
        <f>'HFS - LP'!L16</f>
        <v>4.3563631999999998E-2</v>
      </c>
      <c r="B98" s="29">
        <f>'HFS - LP'!M16</f>
        <v>44.855832999999997</v>
      </c>
      <c r="C98" s="36">
        <f>'HFS - LP'!N16</f>
        <v>2.6334958999999998</v>
      </c>
      <c r="D98" s="29">
        <f>'HFS - LP'!O16</f>
        <v>1.7627403076966376E+16</v>
      </c>
    </row>
    <row r="99" spans="1:4" x14ac:dyDescent="0.25">
      <c r="A99" s="39">
        <f>'HFS - LP'!L17</f>
        <v>4.7105069999999999E-2</v>
      </c>
      <c r="B99" s="29">
        <f>'HFS - LP'!M17</f>
        <v>26.473699</v>
      </c>
      <c r="C99" s="36">
        <f>'HFS - LP'!N17</f>
        <v>3.1990080999999999</v>
      </c>
      <c r="D99" s="29">
        <f>'HFS - LP'!O17</f>
        <v>9439363037349476</v>
      </c>
    </row>
    <row r="100" spans="1:4" x14ac:dyDescent="0.25">
      <c r="A100" s="39">
        <f>'HFS - LP'!L18</f>
        <v>5.0305732999999998E-2</v>
      </c>
      <c r="B100" s="30">
        <f>'HFS - LP'!M18</f>
        <v>25.5</v>
      </c>
      <c r="C100" s="36">
        <f>'HFS - LP'!N18</f>
        <v>2.0186060000000001</v>
      </c>
      <c r="D100" s="29">
        <f>'HFS - LP'!O18</f>
        <v>1.1445904895983146E+16</v>
      </c>
    </row>
    <row r="101" spans="1:4" x14ac:dyDescent="0.25">
      <c r="A101" s="39">
        <f>'HFS - LP'!L19</f>
        <v>5.3156947000000003E-2</v>
      </c>
      <c r="B101" s="29">
        <f>'HFS - LP'!M19</f>
        <v>24.843962999999999</v>
      </c>
      <c r="C101" s="36">
        <f>'HFS - LP'!N19</f>
        <v>2.2647765</v>
      </c>
      <c r="D101" s="29">
        <f>'HFS - LP'!O19</f>
        <v>1.0527952850250312E+16</v>
      </c>
    </row>
    <row r="102" spans="1:4" x14ac:dyDescent="0.25">
      <c r="A102" s="39">
        <f>'HFS - LP'!L20</f>
        <v>5.5657387000000003E-2</v>
      </c>
      <c r="B102" s="29">
        <f>'HFS - LP'!M20</f>
        <v>24.512684</v>
      </c>
      <c r="C102" s="36">
        <f>'HFS - LP'!N20</f>
        <v>1.8390340000000001</v>
      </c>
      <c r="D102" s="29">
        <f>'HFS - LP'!O20</f>
        <v>1.1527409461469594E+16</v>
      </c>
    </row>
    <row r="103" spans="1:4" x14ac:dyDescent="0.25">
      <c r="A103" s="39">
        <f>'HFS - LP'!L21</f>
        <v>5.7814035999999999E-2</v>
      </c>
      <c r="B103" s="29">
        <f>'HFS - LP'!M21</f>
        <v>31.595184</v>
      </c>
      <c r="C103" s="36">
        <f>'HFS - LP'!N21</f>
        <v>1.8361993000000001</v>
      </c>
      <c r="D103" s="29">
        <f>'HFS - LP'!O21</f>
        <v>1.4869511894838458E+16</v>
      </c>
    </row>
    <row r="104" spans="1:4" x14ac:dyDescent="0.25">
      <c r="A104" s="39">
        <f>'HFS - LP'!L22</f>
        <v>5.9636442999999997E-2</v>
      </c>
      <c r="B104" s="29">
        <f>'HFS - LP'!M22</f>
        <v>28.844052000000001</v>
      </c>
      <c r="C104" s="36">
        <f>'HFS - LP'!N22</f>
        <v>1.8361993000000001</v>
      </c>
      <c r="D104" s="29">
        <f>'HFS - LP'!O22</f>
        <v>1.3574757922262426E+16</v>
      </c>
    </row>
    <row r="105" spans="1:4" x14ac:dyDescent="0.25">
      <c r="A105" s="39">
        <f>'HFS - LP'!L23</f>
        <v>6.1130798E-2</v>
      </c>
      <c r="B105" s="29">
        <f>'HFS - LP'!M23</f>
        <v>24.988658999999998</v>
      </c>
      <c r="C105" s="36">
        <f>'HFS - LP'!N23</f>
        <v>1.8361993000000001</v>
      </c>
      <c r="D105" s="29">
        <f>'HFS - LP'!O23</f>
        <v>1.1760310123104902E+16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LFS - LP</vt:lpstr>
      <vt:lpstr>HFS - LP</vt:lpstr>
      <vt:lpstr>RP</vt:lpstr>
      <vt:lpstr>export</vt:lpstr>
    </vt:vector>
  </TitlesOfParts>
  <Company>ITER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Lisgo Steve</dc:creator>
  <cp:lastModifiedBy>Lisgo Steve</cp:lastModifiedBy>
  <dcterms:created xsi:type="dcterms:W3CDTF">2012-11-30T13:07:42Z</dcterms:created>
  <dcterms:modified xsi:type="dcterms:W3CDTF">2012-12-04T16:22:07Z</dcterms:modified>
</cp:coreProperties>
</file>