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320" windowHeight="7935"/>
  </bookViews>
  <sheets>
    <sheet name="Raw data" sheetId="1" r:id="rId1"/>
    <sheet name="Measurements" sheetId="2" r:id="rId2"/>
  </sheets>
  <calcPr calcId="145621"/>
</workbook>
</file>

<file path=xl/calcChain.xml><?xml version="1.0" encoding="utf-8"?>
<calcChain xmlns="http://schemas.openxmlformats.org/spreadsheetml/2006/main">
  <c r="B27" i="1" l="1"/>
  <c r="H3" i="2"/>
  <c r="G2" i="2"/>
  <c r="F27" i="1"/>
  <c r="H2" i="2" s="1"/>
  <c r="D27" i="1"/>
  <c r="H1" i="2" s="1"/>
  <c r="K3" i="2"/>
  <c r="A13" i="2"/>
  <c r="H6" i="2" l="1"/>
  <c r="K5" i="2"/>
  <c r="C10" i="2"/>
  <c r="G10" i="2" s="1"/>
  <c r="C12" i="2"/>
  <c r="G12" i="2" s="1"/>
  <c r="C11" i="2"/>
  <c r="G11" i="2" s="1"/>
  <c r="K1" i="2"/>
  <c r="K4" i="2" s="1"/>
  <c r="K2" i="2"/>
  <c r="G13" i="2" l="1"/>
  <c r="K6" i="2"/>
  <c r="L15" i="2" s="1"/>
  <c r="L20" i="2" l="1"/>
  <c r="L12" i="2"/>
  <c r="L18" i="2"/>
  <c r="L11" i="2"/>
  <c r="L13" i="2"/>
  <c r="L19" i="2"/>
  <c r="L16" i="2"/>
  <c r="L14" i="2"/>
  <c r="L17" i="2"/>
</calcChain>
</file>

<file path=xl/sharedStrings.xml><?xml version="1.0" encoding="utf-8"?>
<sst xmlns="http://schemas.openxmlformats.org/spreadsheetml/2006/main" count="63" uniqueCount="60">
  <si>
    <t>Preparation Date:</t>
  </si>
  <si>
    <t>Biomass Used:</t>
  </si>
  <si>
    <t>Number of Steam Gun Shots:</t>
  </si>
  <si>
    <t>Comments:</t>
  </si>
  <si>
    <t>%DW Raw Biomass</t>
  </si>
  <si>
    <t>WW Raw Biomass</t>
  </si>
  <si>
    <t>%DW after Soak</t>
  </si>
  <si>
    <t>WW Soaked Biomass</t>
  </si>
  <si>
    <t>%DW Pret Biomass</t>
  </si>
  <si>
    <t>WW Pret Biomass</t>
  </si>
  <si>
    <t>cellobiose</t>
  </si>
  <si>
    <t>glucose</t>
  </si>
  <si>
    <t>xylose</t>
  </si>
  <si>
    <t>galactose</t>
  </si>
  <si>
    <t>arabinose</t>
  </si>
  <si>
    <t>HMF</t>
  </si>
  <si>
    <t>furfural</t>
  </si>
  <si>
    <t>pH</t>
  </si>
  <si>
    <t>conductivity</t>
  </si>
  <si>
    <t>%DW  Pret &amp; SP</t>
  </si>
  <si>
    <t>WW Pret &amp; SP</t>
  </si>
  <si>
    <t>Water Insoluble Solids</t>
  </si>
  <si>
    <t>Weight filter</t>
  </si>
  <si>
    <t>Acid Soak</t>
  </si>
  <si>
    <t>WIS, %</t>
  </si>
  <si>
    <t>% Dry Weight</t>
  </si>
  <si>
    <t>Filter #</t>
  </si>
  <si>
    <t>DW bagasse</t>
  </si>
  <si>
    <t>WW bagasse</t>
  </si>
  <si>
    <t>Filter+dry solids</t>
  </si>
  <si>
    <t>acetic</t>
  </si>
  <si>
    <t xml:space="preserve">formic </t>
  </si>
  <si>
    <t>lactic</t>
  </si>
  <si>
    <t>water cake</t>
  </si>
  <si>
    <t>fiber solut PA</t>
  </si>
  <si>
    <t>Solut/water</t>
  </si>
  <si>
    <t>wt Hz</t>
  </si>
  <si>
    <t>wt PA cake</t>
  </si>
  <si>
    <t>wt dry biomass</t>
  </si>
  <si>
    <t>%DW after SP</t>
  </si>
  <si>
    <t>wt, %DW after SG</t>
  </si>
  <si>
    <t>PA conc</t>
  </si>
  <si>
    <t>g/kgDW</t>
  </si>
  <si>
    <t>Concentration of sugars and inhibitors</t>
  </si>
  <si>
    <t>g/L Hz</t>
  </si>
  <si>
    <t>%DW Hz</t>
  </si>
  <si>
    <t>Biomass per Shot (g DW):</t>
  </si>
  <si>
    <t xml:space="preserve">Weight of Hydrolysate (kg): </t>
  </si>
  <si>
    <r>
      <t>Pretreatment Temperature (</t>
    </r>
    <r>
      <rPr>
        <sz val="14"/>
        <color theme="1"/>
        <rFont val="Calibri"/>
        <family val="2"/>
      </rPr>
      <t>°C)</t>
    </r>
    <r>
      <rPr>
        <sz val="14"/>
        <color theme="1"/>
        <rFont val="Calibri"/>
        <family val="2"/>
        <scheme val="minor"/>
      </rPr>
      <t>:</t>
    </r>
  </si>
  <si>
    <t>Concentration Phosphoric Acid Used (w/w):</t>
  </si>
  <si>
    <t>Pretreatment Time (min):</t>
  </si>
  <si>
    <t>Hz</t>
  </si>
  <si>
    <t>Density</t>
  </si>
  <si>
    <t>(g/ml)</t>
  </si>
  <si>
    <t>Average</t>
  </si>
  <si>
    <t>%DW Hz Taken</t>
  </si>
  <si>
    <t>(mS/cm)</t>
  </si>
  <si>
    <t>Real acid conc</t>
  </si>
  <si>
    <t>Soaking Time (h):</t>
  </si>
  <si>
    <t>Bulk density after screw press: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</si>
</sst>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2" fontId="0" fillId="0" borderId="0" xfId="0" applyNumberFormat="1"/>
    <xf numFmtId="14" fontId="1" fillId="0" borderId="0" xfId="0" applyNumberFormat="1" applyFont="1" applyAlignment="1">
      <alignment vertical="center"/>
    </xf>
    <xf numFmtId="10" fontId="0" fillId="0" borderId="0" xfId="1" applyNumberFormat="1" applyFont="1"/>
    <xf numFmtId="2" fontId="0" fillId="0" borderId="0" xfId="0" applyNumberFormat="1" applyFont="1"/>
    <xf numFmtId="1" fontId="0" fillId="0" borderId="0" xfId="0" applyNumberFormat="1"/>
    <xf numFmtId="10" fontId="0" fillId="0" borderId="6" xfId="1" applyNumberFormat="1" applyFont="1" applyBorder="1"/>
    <xf numFmtId="1" fontId="0" fillId="0" borderId="6" xfId="0" applyNumberFormat="1" applyBorder="1"/>
    <xf numFmtId="2" fontId="0" fillId="0" borderId="6" xfId="0" applyNumberFormat="1" applyBorder="1"/>
    <xf numFmtId="2" fontId="0" fillId="0" borderId="6" xfId="0" applyNumberFormat="1" applyFont="1" applyBorder="1"/>
    <xf numFmtId="10" fontId="3" fillId="0" borderId="0" xfId="1" applyNumberFormat="1" applyFont="1"/>
    <xf numFmtId="2" fontId="3" fillId="0" borderId="0" xfId="0" applyNumberFormat="1" applyFont="1"/>
    <xf numFmtId="0" fontId="1" fillId="0" borderId="0" xfId="0" applyFont="1" applyAlignment="1">
      <alignment horizontal="left" vertical="center"/>
    </xf>
    <xf numFmtId="9" fontId="0" fillId="0" borderId="0" xfId="1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4" xfId="1" applyNumberFormat="1" applyFont="1" applyBorder="1" applyAlignment="1">
      <alignment horizontal="left" vertical="center"/>
    </xf>
    <xf numFmtId="164" fontId="1" fillId="0" borderId="2" xfId="1" applyNumberFormat="1" applyFont="1" applyBorder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Layout" zoomScaleNormal="100" workbookViewId="0">
      <selection activeCell="D1" sqref="D1"/>
    </sheetView>
  </sheetViews>
  <sheetFormatPr defaultColWidth="9.140625" defaultRowHeight="18.75" x14ac:dyDescent="0.25"/>
  <cols>
    <col min="1" max="1" width="3.140625" style="1" customWidth="1"/>
    <col min="2" max="2" width="12.28515625" style="1" customWidth="1"/>
    <col min="3" max="3" width="11.140625" style="1" customWidth="1"/>
    <col min="4" max="4" width="12" style="1" customWidth="1"/>
    <col min="5" max="5" width="11" style="1" customWidth="1"/>
    <col min="6" max="6" width="11.7109375" style="1" customWidth="1"/>
    <col min="7" max="7" width="10.42578125" style="1" customWidth="1"/>
    <col min="8" max="16384" width="9.140625" style="1"/>
  </cols>
  <sheetData>
    <row r="1" spans="1:10" ht="30" customHeight="1" x14ac:dyDescent="0.25">
      <c r="A1" s="1" t="s">
        <v>0</v>
      </c>
      <c r="F1" s="10"/>
      <c r="G1" s="10"/>
    </row>
    <row r="2" spans="1:10" ht="30" customHeight="1" x14ac:dyDescent="0.25">
      <c r="A2" s="1" t="s">
        <v>1</v>
      </c>
      <c r="F2" s="8"/>
    </row>
    <row r="3" spans="1:10" ht="30" customHeight="1" x14ac:dyDescent="0.25">
      <c r="A3" s="37" t="s">
        <v>49</v>
      </c>
      <c r="B3" s="37"/>
      <c r="C3" s="37"/>
      <c r="D3" s="37"/>
      <c r="E3" s="37"/>
      <c r="F3" s="27"/>
    </row>
    <row r="4" spans="1:10" ht="30" customHeight="1" x14ac:dyDescent="0.25">
      <c r="A4" s="20" t="s">
        <v>58</v>
      </c>
      <c r="F4" s="35"/>
    </row>
    <row r="5" spans="1:10" ht="30" customHeight="1" x14ac:dyDescent="0.25">
      <c r="A5" s="20" t="s">
        <v>48</v>
      </c>
      <c r="F5" s="35"/>
    </row>
    <row r="6" spans="1:10" ht="30" customHeight="1" x14ac:dyDescent="0.25">
      <c r="A6" s="20" t="s">
        <v>50</v>
      </c>
      <c r="F6" s="35"/>
    </row>
    <row r="7" spans="1:10" ht="30" customHeight="1" x14ac:dyDescent="0.25">
      <c r="A7" s="1" t="s">
        <v>2</v>
      </c>
      <c r="F7" s="35"/>
    </row>
    <row r="8" spans="1:10" ht="30" customHeight="1" x14ac:dyDescent="0.25">
      <c r="A8" s="20" t="s">
        <v>46</v>
      </c>
    </row>
    <row r="9" spans="1:10" ht="30" customHeight="1" x14ac:dyDescent="0.25">
      <c r="A9" s="20" t="s">
        <v>47</v>
      </c>
    </row>
    <row r="10" spans="1:10" ht="30" customHeight="1" x14ac:dyDescent="0.25">
      <c r="A10" s="1" t="s">
        <v>59</v>
      </c>
      <c r="C10" s="36"/>
      <c r="D10" s="36"/>
      <c r="E10" s="36"/>
      <c r="F10" s="36"/>
      <c r="G10" s="36"/>
      <c r="H10" s="36"/>
      <c r="I10" s="36"/>
    </row>
    <row r="11" spans="1:10" ht="30" customHeight="1" x14ac:dyDescent="0.25">
      <c r="A11" s="1" t="s">
        <v>3</v>
      </c>
      <c r="C11" s="43"/>
      <c r="D11" s="43"/>
      <c r="E11" s="43"/>
      <c r="F11" s="43"/>
      <c r="G11" s="43"/>
      <c r="H11" s="43"/>
      <c r="I11" s="43"/>
    </row>
    <row r="12" spans="1:10" ht="30" customHeight="1" x14ac:dyDescent="0.25">
      <c r="C12" s="43"/>
      <c r="D12" s="43"/>
      <c r="E12" s="43"/>
      <c r="F12" s="43"/>
      <c r="G12" s="43"/>
      <c r="H12" s="43"/>
      <c r="I12" s="43"/>
    </row>
    <row r="13" spans="1:10" ht="15" customHeight="1" x14ac:dyDescent="0.25">
      <c r="A13" s="4"/>
      <c r="B13" s="40" t="s">
        <v>4</v>
      </c>
      <c r="C13" s="42" t="s">
        <v>5</v>
      </c>
      <c r="D13" s="42" t="s">
        <v>6</v>
      </c>
      <c r="E13" s="42" t="s">
        <v>7</v>
      </c>
      <c r="F13" s="38" t="s">
        <v>8</v>
      </c>
      <c r="G13" s="38" t="s">
        <v>9</v>
      </c>
      <c r="H13" s="38" t="s">
        <v>19</v>
      </c>
      <c r="I13" s="38" t="s">
        <v>20</v>
      </c>
      <c r="J13" s="2"/>
    </row>
    <row r="14" spans="1:10" ht="15" customHeight="1" thickBot="1" x14ac:dyDescent="0.3">
      <c r="A14" s="5"/>
      <c r="B14" s="41"/>
      <c r="C14" s="39"/>
      <c r="D14" s="39"/>
      <c r="E14" s="39"/>
      <c r="F14" s="39"/>
      <c r="G14" s="39"/>
      <c r="H14" s="39"/>
      <c r="I14" s="39"/>
      <c r="J14" s="2"/>
    </row>
    <row r="15" spans="1:10" ht="22.5" customHeight="1" x14ac:dyDescent="0.25">
      <c r="A15" s="3">
        <v>1</v>
      </c>
      <c r="B15" s="24"/>
      <c r="C15" s="7"/>
      <c r="D15" s="25"/>
      <c r="E15" s="7"/>
      <c r="F15" s="25"/>
      <c r="G15" s="7"/>
      <c r="H15" s="25"/>
      <c r="I15" s="7"/>
    </row>
    <row r="16" spans="1:10" ht="22.5" customHeight="1" x14ac:dyDescent="0.25">
      <c r="A16" s="3">
        <v>2</v>
      </c>
      <c r="B16" s="24"/>
      <c r="C16" s="7"/>
      <c r="D16" s="25"/>
      <c r="E16" s="7"/>
      <c r="F16" s="25"/>
      <c r="G16" s="7"/>
      <c r="H16" s="25"/>
      <c r="I16" s="7"/>
    </row>
    <row r="17" spans="1:9" ht="22.5" customHeight="1" x14ac:dyDescent="0.25">
      <c r="A17" s="3">
        <v>3</v>
      </c>
      <c r="B17" s="24"/>
      <c r="C17" s="7"/>
      <c r="D17" s="25"/>
      <c r="E17" s="7"/>
      <c r="F17" s="25"/>
      <c r="G17" s="7"/>
      <c r="H17" s="25"/>
      <c r="I17" s="7"/>
    </row>
    <row r="18" spans="1:9" ht="22.5" customHeight="1" x14ac:dyDescent="0.25">
      <c r="A18" s="3">
        <v>4</v>
      </c>
      <c r="B18" s="24"/>
      <c r="C18" s="7"/>
      <c r="D18" s="25"/>
      <c r="E18" s="7"/>
      <c r="F18" s="25"/>
      <c r="G18" s="7"/>
      <c r="H18" s="25"/>
      <c r="I18" s="7"/>
    </row>
    <row r="19" spans="1:9" ht="22.5" customHeight="1" x14ac:dyDescent="0.25">
      <c r="A19" s="3">
        <v>5</v>
      </c>
      <c r="B19" s="24"/>
      <c r="C19" s="7"/>
      <c r="D19" s="25"/>
      <c r="E19" s="7"/>
      <c r="F19" s="25"/>
      <c r="G19" s="7"/>
      <c r="H19" s="25"/>
      <c r="I19" s="7"/>
    </row>
    <row r="20" spans="1:9" ht="22.5" customHeight="1" x14ac:dyDescent="0.25">
      <c r="A20" s="3">
        <v>6</v>
      </c>
      <c r="B20" s="24"/>
      <c r="C20" s="7"/>
      <c r="D20" s="25"/>
      <c r="E20" s="7"/>
      <c r="F20" s="25"/>
      <c r="G20" s="7"/>
      <c r="H20" s="25"/>
      <c r="I20" s="7"/>
    </row>
    <row r="21" spans="1:9" ht="22.5" customHeight="1" x14ac:dyDescent="0.25">
      <c r="A21" s="3">
        <v>7</v>
      </c>
      <c r="B21" s="24"/>
      <c r="C21" s="7"/>
      <c r="D21" s="25"/>
      <c r="E21" s="7"/>
      <c r="F21" s="25"/>
      <c r="G21" s="7"/>
      <c r="H21" s="25"/>
      <c r="I21" s="7"/>
    </row>
    <row r="22" spans="1:9" ht="22.5" customHeight="1" x14ac:dyDescent="0.25">
      <c r="A22" s="3">
        <v>8</v>
      </c>
      <c r="B22" s="24"/>
      <c r="C22" s="7"/>
      <c r="D22" s="25"/>
      <c r="E22" s="7"/>
      <c r="F22" s="25"/>
      <c r="G22" s="7"/>
      <c r="H22" s="25"/>
      <c r="I22" s="7"/>
    </row>
    <row r="23" spans="1:9" ht="22.5" customHeight="1" x14ac:dyDescent="0.25">
      <c r="A23" s="3">
        <v>9</v>
      </c>
      <c r="B23" s="24"/>
      <c r="C23" s="7"/>
      <c r="D23" s="25"/>
      <c r="E23" s="7"/>
      <c r="F23" s="25"/>
      <c r="G23" s="7"/>
      <c r="H23" s="25"/>
      <c r="I23" s="7"/>
    </row>
    <row r="24" spans="1:9" ht="22.5" customHeight="1" x14ac:dyDescent="0.25">
      <c r="A24" s="3">
        <v>10</v>
      </c>
      <c r="B24" s="24"/>
      <c r="C24" s="7"/>
      <c r="D24" s="25"/>
      <c r="E24" s="7"/>
      <c r="F24" s="25"/>
      <c r="G24" s="7"/>
      <c r="H24" s="25"/>
      <c r="I24" s="7"/>
    </row>
    <row r="25" spans="1:9" ht="22.5" customHeight="1" x14ac:dyDescent="0.25">
      <c r="A25" s="3">
        <v>11</v>
      </c>
      <c r="B25" s="24"/>
      <c r="C25" s="7"/>
      <c r="D25" s="25"/>
      <c r="E25" s="7"/>
      <c r="F25" s="25"/>
      <c r="G25" s="7"/>
      <c r="H25" s="25"/>
      <c r="I25" s="7"/>
    </row>
    <row r="26" spans="1:9" ht="22.5" customHeight="1" x14ac:dyDescent="0.25">
      <c r="A26" s="3">
        <v>12</v>
      </c>
      <c r="B26" s="24"/>
      <c r="C26" s="7"/>
      <c r="D26" s="25"/>
      <c r="E26" s="7"/>
      <c r="F26" s="25"/>
      <c r="G26" s="7"/>
      <c r="H26" s="25"/>
      <c r="I26" s="7"/>
    </row>
    <row r="27" spans="1:9" ht="22.5" customHeight="1" x14ac:dyDescent="0.25">
      <c r="A27" s="3"/>
      <c r="B27" s="26" t="e">
        <f>AVERAGE(B15:B26)</f>
        <v>#DIV/0!</v>
      </c>
      <c r="D27" s="26" t="e">
        <f>AVERAGE(D15:D26)</f>
        <v>#DIV/0!</v>
      </c>
      <c r="F27" s="26" t="e">
        <f>AVERAGE(F15:F26)</f>
        <v>#DIV/0!</v>
      </c>
      <c r="H27" s="26"/>
    </row>
    <row r="28" spans="1:9" ht="22.5" customHeight="1" x14ac:dyDescent="0.25">
      <c r="A28" s="3"/>
    </row>
    <row r="29" spans="1:9" ht="22.5" customHeight="1" x14ac:dyDescent="0.25">
      <c r="A29" s="3"/>
    </row>
    <row r="30" spans="1:9" ht="22.5" customHeight="1" x14ac:dyDescent="0.25">
      <c r="A30" s="3"/>
    </row>
    <row r="31" spans="1:9" ht="22.5" customHeight="1" x14ac:dyDescent="0.25">
      <c r="A31" s="3"/>
    </row>
    <row r="32" spans="1:9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</sheetData>
  <mergeCells count="10">
    <mergeCell ref="A3:E3"/>
    <mergeCell ref="H13:H14"/>
    <mergeCell ref="I13:I14"/>
    <mergeCell ref="B13:B14"/>
    <mergeCell ref="C13:C14"/>
    <mergeCell ref="D13:D14"/>
    <mergeCell ref="E13:E14"/>
    <mergeCell ref="F13:F14"/>
    <mergeCell ref="G13:G14"/>
    <mergeCell ref="C11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0" sqref="B20"/>
    </sheetView>
  </sheetViews>
  <sheetFormatPr defaultRowHeight="15" x14ac:dyDescent="0.25"/>
  <cols>
    <col min="1" max="1" width="9.5703125" customWidth="1"/>
    <col min="2" max="2" width="9.85546875" customWidth="1"/>
    <col min="3" max="3" width="10.28515625" customWidth="1"/>
    <col min="4" max="4" width="10" customWidth="1"/>
    <col min="5" max="5" width="10.28515625" customWidth="1"/>
    <col min="10" max="10" width="14.5703125" customWidth="1"/>
  </cols>
  <sheetData>
    <row r="1" spans="1:12" ht="18" x14ac:dyDescent="0.35">
      <c r="A1" s="6" t="s">
        <v>51</v>
      </c>
      <c r="F1" s="23" t="s">
        <v>39</v>
      </c>
      <c r="H1" s="11" t="e">
        <f>'Raw data'!D27</f>
        <v>#DIV/0!</v>
      </c>
      <c r="J1" t="s">
        <v>33</v>
      </c>
      <c r="K1" t="e">
        <f>(1-H2)*G2</f>
        <v>#DIV/0!</v>
      </c>
    </row>
    <row r="2" spans="1:12" ht="14.45" x14ac:dyDescent="0.3">
      <c r="A2" t="s">
        <v>17</v>
      </c>
      <c r="F2" s="23" t="s">
        <v>40</v>
      </c>
      <c r="G2">
        <f>'Raw data'!G15</f>
        <v>0</v>
      </c>
      <c r="H2" s="11" t="e">
        <f>'Raw data'!F27</f>
        <v>#DIV/0!</v>
      </c>
      <c r="J2" t="s">
        <v>34</v>
      </c>
      <c r="K2" t="e">
        <f>H2*G2</f>
        <v>#DIV/0!</v>
      </c>
    </row>
    <row r="3" spans="1:12" x14ac:dyDescent="0.25">
      <c r="A3" t="s">
        <v>18</v>
      </c>
      <c r="F3" t="s">
        <v>41</v>
      </c>
      <c r="H3" s="21">
        <f>'Raw data'!F3</f>
        <v>0</v>
      </c>
      <c r="J3" t="s">
        <v>35</v>
      </c>
      <c r="K3">
        <f>1/(1-H4)</f>
        <v>1</v>
      </c>
    </row>
    <row r="4" spans="1:12" ht="14.45" customHeight="1" x14ac:dyDescent="0.25">
      <c r="A4" s="28" t="s">
        <v>56</v>
      </c>
      <c r="E4" s="33" t="s">
        <v>54</v>
      </c>
      <c r="F4" s="32" t="s">
        <v>45</v>
      </c>
      <c r="H4" s="11"/>
      <c r="J4" t="s">
        <v>36</v>
      </c>
      <c r="K4" t="e">
        <f>K1*K3</f>
        <v>#DIV/0!</v>
      </c>
    </row>
    <row r="5" spans="1:12" ht="14.45" x14ac:dyDescent="0.3">
      <c r="A5" s="29" t="s">
        <v>52</v>
      </c>
      <c r="E5" s="34" t="s">
        <v>55</v>
      </c>
      <c r="J5" t="s">
        <v>37</v>
      </c>
      <c r="K5" t="e">
        <f>(H2/H1)*G2*H3*(1-H1)</f>
        <v>#DIV/0!</v>
      </c>
    </row>
    <row r="6" spans="1:12" ht="14.45" x14ac:dyDescent="0.3">
      <c r="A6" s="29" t="s">
        <v>53</v>
      </c>
      <c r="F6" s="33" t="s">
        <v>57</v>
      </c>
      <c r="H6" t="e">
        <f>H3*(1-H1)/H1</f>
        <v>#DIV/0!</v>
      </c>
      <c r="J6" t="s">
        <v>38</v>
      </c>
      <c r="K6" t="e">
        <f>K2-K5</f>
        <v>#DIV/0!</v>
      </c>
      <c r="L6" s="22"/>
    </row>
    <row r="7" spans="1:12" ht="18" x14ac:dyDescent="0.35">
      <c r="A7" s="6" t="s">
        <v>21</v>
      </c>
    </row>
    <row r="8" spans="1:12" x14ac:dyDescent="0.25">
      <c r="A8" s="46" t="s">
        <v>25</v>
      </c>
      <c r="B8" s="46" t="s">
        <v>26</v>
      </c>
      <c r="C8" s="46" t="s">
        <v>27</v>
      </c>
      <c r="D8" s="46" t="s">
        <v>28</v>
      </c>
      <c r="E8" s="44" t="s">
        <v>29</v>
      </c>
      <c r="F8" s="46" t="s">
        <v>22</v>
      </c>
      <c r="G8" s="46" t="s">
        <v>24</v>
      </c>
    </row>
    <row r="9" spans="1:12" ht="15.75" thickBot="1" x14ac:dyDescent="0.3">
      <c r="A9" s="47"/>
      <c r="B9" s="47"/>
      <c r="C9" s="47"/>
      <c r="D9" s="47"/>
      <c r="E9" s="45"/>
      <c r="F9" s="47"/>
      <c r="G9" s="47"/>
      <c r="J9" t="s">
        <v>43</v>
      </c>
    </row>
    <row r="10" spans="1:12" ht="14.45" x14ac:dyDescent="0.3">
      <c r="A10" s="11"/>
      <c r="B10">
        <v>1</v>
      </c>
      <c r="C10" s="9" t="e">
        <f>D10*$A$13</f>
        <v>#DIV/0!</v>
      </c>
      <c r="D10" s="12"/>
      <c r="E10" s="9"/>
      <c r="F10" s="9"/>
      <c r="G10" s="11" t="e">
        <f>+(E10-F10)/C10</f>
        <v>#DIV/0!</v>
      </c>
      <c r="H10" s="9"/>
      <c r="K10" t="s">
        <v>44</v>
      </c>
      <c r="L10" t="s">
        <v>42</v>
      </c>
    </row>
    <row r="11" spans="1:12" ht="14.45" x14ac:dyDescent="0.3">
      <c r="A11" s="11"/>
      <c r="B11" s="13">
        <v>2</v>
      </c>
      <c r="C11" s="9" t="e">
        <f t="shared" ref="C11:C12" si="0">D11*$A$13</f>
        <v>#DIV/0!</v>
      </c>
      <c r="D11" s="12"/>
      <c r="E11" s="9"/>
      <c r="F11" s="9"/>
      <c r="G11" s="11" t="e">
        <f>+(E11-F11)/C11</f>
        <v>#DIV/0!</v>
      </c>
      <c r="H11" s="9"/>
      <c r="J11" t="s">
        <v>10</v>
      </c>
      <c r="K11" s="9"/>
      <c r="L11" s="9" t="e">
        <f>K11*$K$4/($B$5*$K$6)</f>
        <v>#DIV/0!</v>
      </c>
    </row>
    <row r="12" spans="1:12" ht="14.45" x14ac:dyDescent="0.3">
      <c r="A12" s="14"/>
      <c r="B12" s="15">
        <v>3</v>
      </c>
      <c r="C12" s="16" t="e">
        <f t="shared" si="0"/>
        <v>#DIV/0!</v>
      </c>
      <c r="D12" s="17"/>
      <c r="E12" s="16"/>
      <c r="F12" s="16"/>
      <c r="G12" s="14" t="e">
        <f>+(E12-F12)/C12</f>
        <v>#DIV/0!</v>
      </c>
      <c r="H12" s="9"/>
      <c r="J12" t="s">
        <v>11</v>
      </c>
      <c r="K12" s="9"/>
      <c r="L12" s="9" t="e">
        <f>K12*$K$4/($B$5*$K$6)</f>
        <v>#DIV/0!</v>
      </c>
    </row>
    <row r="13" spans="1:12" ht="14.45" x14ac:dyDescent="0.3">
      <c r="A13" s="18" t="e">
        <f>AVERAGE(A10:A12)</f>
        <v>#DIV/0!</v>
      </c>
      <c r="C13" s="19"/>
      <c r="D13" s="19"/>
      <c r="E13" s="19"/>
      <c r="F13" s="19"/>
      <c r="G13" s="18" t="e">
        <f>AVERAGE(G10:G12)</f>
        <v>#DIV/0!</v>
      </c>
      <c r="J13" t="s">
        <v>12</v>
      </c>
      <c r="K13" s="9"/>
      <c r="L13" s="9" t="e">
        <f>K13*$K$4/($B$5*$K$6)</f>
        <v>#DIV/0!</v>
      </c>
    </row>
    <row r="14" spans="1:12" ht="14.45" x14ac:dyDescent="0.3">
      <c r="J14" t="s">
        <v>13</v>
      </c>
      <c r="K14" s="9"/>
      <c r="L14" s="9" t="e">
        <f t="shared" ref="L14:L19" si="1">K14*$K$4/($B$5*$K$6)</f>
        <v>#DIV/0!</v>
      </c>
    </row>
    <row r="15" spans="1:12" ht="14.45" x14ac:dyDescent="0.3">
      <c r="J15" t="s">
        <v>14</v>
      </c>
      <c r="K15" s="9"/>
      <c r="L15" s="9" t="e">
        <f>K15*$K$4/($B$5*$K$6)</f>
        <v>#DIV/0!</v>
      </c>
    </row>
    <row r="16" spans="1:12" ht="14.45" x14ac:dyDescent="0.3">
      <c r="J16" t="s">
        <v>15</v>
      </c>
      <c r="K16" s="9"/>
      <c r="L16" s="9" t="e">
        <f t="shared" si="1"/>
        <v>#DIV/0!</v>
      </c>
    </row>
    <row r="17" spans="1:12" ht="14.45" x14ac:dyDescent="0.3">
      <c r="J17" t="s">
        <v>16</v>
      </c>
      <c r="K17" s="9"/>
      <c r="L17" s="9" t="e">
        <f t="shared" si="1"/>
        <v>#DIV/0!</v>
      </c>
    </row>
    <row r="18" spans="1:12" x14ac:dyDescent="0.25">
      <c r="J18" t="s">
        <v>30</v>
      </c>
      <c r="K18" s="9"/>
      <c r="L18" s="9" t="e">
        <f t="shared" si="1"/>
        <v>#DIV/0!</v>
      </c>
    </row>
    <row r="19" spans="1:12" ht="14.45" customHeight="1" x14ac:dyDescent="0.25">
      <c r="A19" s="31" t="s">
        <v>23</v>
      </c>
      <c r="J19" t="s">
        <v>31</v>
      </c>
      <c r="K19" s="9"/>
      <c r="L19" s="9" t="e">
        <f t="shared" si="1"/>
        <v>#DIV/0!</v>
      </c>
    </row>
    <row r="20" spans="1:12" ht="14.45" customHeight="1" x14ac:dyDescent="0.25">
      <c r="A20" s="30" t="s">
        <v>17</v>
      </c>
      <c r="J20" t="s">
        <v>32</v>
      </c>
      <c r="K20" s="9"/>
      <c r="L20" s="9" t="e">
        <f>K20*$K$4/($B$5*$K$6)</f>
        <v>#DIV/0!</v>
      </c>
    </row>
    <row r="21" spans="1:12" x14ac:dyDescent="0.25">
      <c r="A21" s="30" t="s">
        <v>18</v>
      </c>
    </row>
    <row r="22" spans="1:12" x14ac:dyDescent="0.25">
      <c r="A22" s="30" t="s">
        <v>56</v>
      </c>
    </row>
  </sheetData>
  <mergeCells count="7">
    <mergeCell ref="E8:E9"/>
    <mergeCell ref="F8:F9"/>
    <mergeCell ref="G8:G9"/>
    <mergeCell ref="A8:A9"/>
    <mergeCell ref="B8:B9"/>
    <mergeCell ref="C8:C9"/>
    <mergeCell ref="D8:D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9b9cd1c-575f-4fce-852d-0fc7801c3d18">AU52YVNSMYRD-452-13</_dlc_DocId>
    <_dlc_DocIdUrl xmlns="39b9cd1c-575f-4fce-852d-0fc7801c3d18">
      <Url>http://my.ifas.ufl.edu/sites/depts/mcs/ing/_layouts/DocIdRedir.aspx?ID=AU52YVNSMYRD-452-13</Url>
      <Description>AU52YVNSMYRD-452-13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32A615B59A214B9177513016518C02" ma:contentTypeVersion="76" ma:contentTypeDescription="Create a new document." ma:contentTypeScope="" ma:versionID="5b7c445bcd38b3e80b74c3b7b9225b47">
  <xsd:schema xmlns:xsd="http://www.w3.org/2001/XMLSchema" xmlns:xs="http://www.w3.org/2001/XMLSchema" xmlns:p="http://schemas.microsoft.com/office/2006/metadata/properties" xmlns:ns2="39b9cd1c-575f-4fce-852d-0fc7801c3d18" xmlns:ns3="b1902c32-f5be-494b-9ba8-390071dc97bb" xmlns:ns4="ef66b4d0-07ab-4835-aece-1684ac453219" targetNamespace="http://schemas.microsoft.com/office/2006/metadata/properties" ma:root="true" ma:fieldsID="b57490ddeefc0a54403008eecd51ffa2" ns2:_="" ns3:_="" ns4:_="">
    <xsd:import namespace="39b9cd1c-575f-4fce-852d-0fc7801c3d18"/>
    <xsd:import namespace="b1902c32-f5be-494b-9ba8-390071dc97bb"/>
    <xsd:import namespace="ef66b4d0-07ab-4835-aece-1684ac45321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9cd1c-575f-4fce-852d-0fc7801c3d18" elementFormDefault="qualified">
    <xsd:import namespace="http://schemas.microsoft.com/office/2006/documentManagement/types"/>
    <xsd:import namespace="http://schemas.microsoft.com/office/infopath/2007/PartnerControls"/>
    <xsd:element name="_dlc_DocId" ma:index="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02c32-f5be-494b-9ba8-390071dc97b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6b4d0-07ab-4835-aece-1684ac4532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B6D069-3346-46B1-A2EF-C552C2CFC57D}"/>
</file>

<file path=customXml/itemProps2.xml><?xml version="1.0" encoding="utf-8"?>
<ds:datastoreItem xmlns:ds="http://schemas.openxmlformats.org/officeDocument/2006/customXml" ds:itemID="{BECCEC7C-213B-41C0-88AF-FED845B55040}"/>
</file>

<file path=customXml/itemProps3.xml><?xml version="1.0" encoding="utf-8"?>
<ds:datastoreItem xmlns:ds="http://schemas.openxmlformats.org/officeDocument/2006/customXml" ds:itemID="{44D1F793-7C71-4F2D-B15B-346790327080}"/>
</file>

<file path=customXml/itemProps4.xml><?xml version="1.0" encoding="utf-8"?>
<ds:datastoreItem xmlns:ds="http://schemas.openxmlformats.org/officeDocument/2006/customXml" ds:itemID="{C49E1150-4CB1-47DC-B3E8-264BF6ACA6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Measurements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 comp</dc:creator>
  <cp:lastModifiedBy>kweeks</cp:lastModifiedBy>
  <cp:lastPrinted>2014-03-12T12:53:47Z</cp:lastPrinted>
  <dcterms:created xsi:type="dcterms:W3CDTF">2010-08-10T15:29:17Z</dcterms:created>
  <dcterms:modified xsi:type="dcterms:W3CDTF">2015-02-17T20:43:03Z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0x0101001532A615B59A214B9177513016518C02</vt:lpwstr>
  </property>
  <property fmtid="{D5CDD505-2E9C-101B-9397-08002B2CF9AE}" pid="3" name="_dlc_DocIdItemGuid">
    <vt:lpwstr>ca809a7c-3f74-468b-84a5-459dd8233dd3</vt:lpwstr>
  </property>
  <property fmtid="{D5CDD505-2E9C-101B-9397-08002B2CF9AE}" pid="4" name="Author">
    <vt:lpwstr>2;#;UserInfo</vt:lpwstr>
  </property>
  <property fmtid="{D5CDD505-2E9C-101B-9397-08002B2CF9AE}" pid="5" name="Order">
    <vt:r8>100</vt:r8>
  </property>
  <property fmtid="{D5CDD505-2E9C-101B-9397-08002B2CF9AE}" pid="6" name="Modified">
    <vt:filetime>2015-02-18T01:43:00Z</vt:filetime>
  </property>
  <property fmtid="{D5CDD505-2E9C-101B-9397-08002B2CF9AE}" pid="7" name="Editor">
    <vt:lpwstr>7;#;UserInfo</vt:lpwstr>
  </property>
  <property fmtid="{D5CDD505-2E9C-101B-9397-08002B2CF9AE}" pid="8" name="Created">
    <vt:filetime>2013-02-26T19:04:54Z</vt:filetime>
  </property>
</Properties>
</file>