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5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7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8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9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0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11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ck/work/mario/data/"/>
    </mc:Choice>
  </mc:AlternateContent>
  <xr:revisionPtr revIDLastSave="0" documentId="13_ncr:1_{53448F13-4A31-0644-98E8-E5AE616265A8}" xr6:coauthVersionLast="47" xr6:coauthVersionMax="47" xr10:uidLastSave="{00000000-0000-0000-0000-000000000000}"/>
  <bookViews>
    <workbookView xWindow="780" yWindow="500" windowWidth="30140" windowHeight="20500" firstSheet="4" activeTab="7" xr2:uid="{3B6EF040-8E1C-0B4C-84D5-0C4ECB04AC7C}"/>
  </bookViews>
  <sheets>
    <sheet name="sedov_2d_cyl" sheetId="1" r:id="rId1"/>
    <sheet name="s2d_case4_cfl3_maxl2" sheetId="10" r:id="rId2"/>
    <sheet name="s2d_case4_cfl4_maxl2" sheetId="9" r:id="rId3"/>
    <sheet name="s2d_case4_cfl6_maxl2" sheetId="3" r:id="rId4"/>
    <sheet name="s2d_case4_cfl6_maxl4" sheetId="8" r:id="rId5"/>
    <sheet name="acoustic_pulse_maxl4" sheetId="11" r:id="rId6"/>
    <sheet name="acoustic_pulse_maxl4_finish" sheetId="12" r:id="rId7"/>
    <sheet name="double_mach_reflections_max4" sheetId="13" r:id="rId8"/>
    <sheet name="oddeven_maxl4" sheetId="14" r:id="rId9"/>
    <sheet name="RT_maxl4" sheetId="15" r:id="rId10"/>
    <sheet name="Sedov_maxl4" sheetId="1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16" l="1"/>
  <c r="G3" i="16" s="1"/>
  <c r="F28" i="16"/>
  <c r="F27" i="16" s="1"/>
  <c r="E28" i="16"/>
  <c r="E2" i="16" s="1"/>
  <c r="D28" i="16"/>
  <c r="C28" i="16"/>
  <c r="A4" i="16"/>
  <c r="A5" i="16" s="1"/>
  <c r="A3" i="16"/>
  <c r="F2" i="16"/>
  <c r="G2" i="16" s="1"/>
  <c r="D2" i="16"/>
  <c r="C2" i="16"/>
  <c r="G34" i="15"/>
  <c r="G33" i="15" s="1"/>
  <c r="F34" i="15"/>
  <c r="E34" i="15"/>
  <c r="D34" i="15"/>
  <c r="C34" i="15"/>
  <c r="F33" i="15"/>
  <c r="E33" i="15"/>
  <c r="A4" i="15"/>
  <c r="A5" i="15" s="1"/>
  <c r="A3" i="15"/>
  <c r="F2" i="15"/>
  <c r="G2" i="15" s="1"/>
  <c r="E2" i="15"/>
  <c r="D2" i="15"/>
  <c r="D3" i="15" s="1"/>
  <c r="D4" i="15" s="1"/>
  <c r="D5" i="15" s="1"/>
  <c r="D6" i="15" s="1"/>
  <c r="D7" i="15" s="1"/>
  <c r="D8" i="15" s="1"/>
  <c r="D9" i="15" s="1"/>
  <c r="D10" i="15" s="1"/>
  <c r="D11" i="15" s="1"/>
  <c r="D12" i="15" s="1"/>
  <c r="D13" i="15" s="1"/>
  <c r="D14" i="15" s="1"/>
  <c r="D15" i="15" s="1"/>
  <c r="D16" i="15" s="1"/>
  <c r="D17" i="15" s="1"/>
  <c r="D18" i="15" s="1"/>
  <c r="D19" i="15" s="1"/>
  <c r="D20" i="15" s="1"/>
  <c r="D21" i="15" s="1"/>
  <c r="D22" i="15" s="1"/>
  <c r="D23" i="15" s="1"/>
  <c r="D24" i="15" s="1"/>
  <c r="D25" i="15" s="1"/>
  <c r="D26" i="15" s="1"/>
  <c r="D27" i="15" s="1"/>
  <c r="D28" i="15" s="1"/>
  <c r="D29" i="15" s="1"/>
  <c r="D30" i="15" s="1"/>
  <c r="D31" i="15" s="1"/>
  <c r="D32" i="15" s="1"/>
  <c r="D33" i="15" s="1"/>
  <c r="C2" i="15"/>
  <c r="D4" i="14"/>
  <c r="D5" i="14"/>
  <c r="D6" i="14" s="1"/>
  <c r="D7" i="14" s="1"/>
  <c r="D8" i="14" s="1"/>
  <c r="D9" i="14" s="1"/>
  <c r="D10" i="14" s="1"/>
  <c r="D11" i="14" s="1"/>
  <c r="D12" i="14" s="1"/>
  <c r="D13" i="14" s="1"/>
  <c r="D14" i="14" s="1"/>
  <c r="D15" i="14" s="1"/>
  <c r="D16" i="14" s="1"/>
  <c r="D17" i="14" s="1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D28" i="14" s="1"/>
  <c r="D29" i="14" s="1"/>
  <c r="D30" i="14" s="1"/>
  <c r="D31" i="14" s="1"/>
  <c r="D32" i="14" s="1"/>
  <c r="D33" i="14" s="1"/>
  <c r="C4" i="14"/>
  <c r="C5" i="14"/>
  <c r="C6" i="14" s="1"/>
  <c r="C7" i="14" s="1"/>
  <c r="C8" i="14" s="1"/>
  <c r="C9" i="14" s="1"/>
  <c r="C10" i="14" s="1"/>
  <c r="C11" i="14" s="1"/>
  <c r="C12" i="14" s="1"/>
  <c r="C13" i="14" s="1"/>
  <c r="C14" i="14" s="1"/>
  <c r="C15" i="14" s="1"/>
  <c r="C16" i="14" s="1"/>
  <c r="C17" i="14" s="1"/>
  <c r="C18" i="14" s="1"/>
  <c r="C19" i="14" s="1"/>
  <c r="C20" i="14" s="1"/>
  <c r="C21" i="14" s="1"/>
  <c r="C22" i="14" s="1"/>
  <c r="C23" i="14" s="1"/>
  <c r="C24" i="14" s="1"/>
  <c r="C25" i="14" s="1"/>
  <c r="C26" i="14" s="1"/>
  <c r="C27" i="14" s="1"/>
  <c r="C28" i="14" s="1"/>
  <c r="C29" i="14" s="1"/>
  <c r="C30" i="14" s="1"/>
  <c r="C31" i="14" s="1"/>
  <c r="C32" i="14" s="1"/>
  <c r="C33" i="14" s="1"/>
  <c r="G34" i="14"/>
  <c r="G33" i="14" s="1"/>
  <c r="F34" i="14"/>
  <c r="E34" i="14"/>
  <c r="D34" i="14"/>
  <c r="C34" i="14"/>
  <c r="A3" i="14"/>
  <c r="A4" i="14" s="1"/>
  <c r="A5" i="14" s="1"/>
  <c r="D2" i="14"/>
  <c r="C2" i="14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D4" i="13"/>
  <c r="D5" i="13"/>
  <c r="D6" i="13" s="1"/>
  <c r="D7" i="13" s="1"/>
  <c r="D8" i="13" s="1"/>
  <c r="D9" i="13" s="1"/>
  <c r="D10" i="13" s="1"/>
  <c r="D11" i="13" s="1"/>
  <c r="D12" i="13" s="1"/>
  <c r="D13" i="13" s="1"/>
  <c r="D14" i="13" s="1"/>
  <c r="D15" i="13" s="1"/>
  <c r="D16" i="13" s="1"/>
  <c r="D17" i="13" s="1"/>
  <c r="D18" i="13" s="1"/>
  <c r="D19" i="13" s="1"/>
  <c r="D20" i="13" s="1"/>
  <c r="D21" i="13" s="1"/>
  <c r="D22" i="13" s="1"/>
  <c r="D23" i="13" s="1"/>
  <c r="D24" i="13" s="1"/>
  <c r="D25" i="13" s="1"/>
  <c r="D26" i="13" s="1"/>
  <c r="D27" i="13" s="1"/>
  <c r="D28" i="13" s="1"/>
  <c r="D29" i="13" s="1"/>
  <c r="D30" i="13" s="1"/>
  <c r="D31" i="13" s="1"/>
  <c r="D32" i="13" s="1"/>
  <c r="D33" i="13" s="1"/>
  <c r="D34" i="13" s="1"/>
  <c r="D35" i="13" s="1"/>
  <c r="D36" i="13" s="1"/>
  <c r="C4" i="13"/>
  <c r="C5" i="13" s="1"/>
  <c r="C6" i="13" s="1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D37" i="13"/>
  <c r="C37" i="13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D2" i="13"/>
  <c r="C2" i="13"/>
  <c r="F35" i="12"/>
  <c r="F4" i="12" s="1"/>
  <c r="E35" i="12"/>
  <c r="E7" i="12" s="1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F8" i="12"/>
  <c r="F9" i="12"/>
  <c r="F10" i="12"/>
  <c r="F11" i="12"/>
  <c r="F14" i="12"/>
  <c r="F15" i="12"/>
  <c r="F16" i="12"/>
  <c r="F17" i="12"/>
  <c r="F18" i="12"/>
  <c r="F19" i="12"/>
  <c r="F22" i="12"/>
  <c r="F23" i="12"/>
  <c r="F24" i="12"/>
  <c r="F25" i="12"/>
  <c r="F26" i="12"/>
  <c r="F27" i="12"/>
  <c r="F30" i="12"/>
  <c r="F31" i="12"/>
  <c r="F32" i="12"/>
  <c r="F33" i="12"/>
  <c r="F34" i="12"/>
  <c r="E4" i="12"/>
  <c r="E5" i="12"/>
  <c r="E6" i="12"/>
  <c r="E9" i="12"/>
  <c r="E10" i="12"/>
  <c r="E11" i="12"/>
  <c r="E12" i="12"/>
  <c r="E13" i="12"/>
  <c r="E14" i="12"/>
  <c r="E17" i="12"/>
  <c r="E18" i="12"/>
  <c r="E19" i="12"/>
  <c r="E20" i="12"/>
  <c r="E21" i="12"/>
  <c r="E22" i="12"/>
  <c r="E25" i="12"/>
  <c r="E26" i="12"/>
  <c r="E27" i="12"/>
  <c r="E28" i="12"/>
  <c r="E29" i="12"/>
  <c r="E30" i="12"/>
  <c r="E33" i="12"/>
  <c r="E34" i="12"/>
  <c r="D4" i="12"/>
  <c r="D5" i="12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G35" i="12"/>
  <c r="D35" i="12"/>
  <c r="C35" i="12"/>
  <c r="A23" i="12"/>
  <c r="A24" i="12"/>
  <c r="A25" i="12"/>
  <c r="A26" i="12" s="1"/>
  <c r="A27" i="12" s="1"/>
  <c r="A28" i="12" s="1"/>
  <c r="A29" i="12" s="1"/>
  <c r="A30" i="12" s="1"/>
  <c r="A31" i="12" s="1"/>
  <c r="A32" i="12" s="1"/>
  <c r="A33" i="12" s="1"/>
  <c r="A34" i="12" s="1"/>
  <c r="C3" i="12"/>
  <c r="A3" i="12"/>
  <c r="A4" i="12" s="1"/>
  <c r="A5" i="12" s="1"/>
  <c r="D2" i="12"/>
  <c r="C2" i="12"/>
  <c r="F47" i="11"/>
  <c r="E40" i="11"/>
  <c r="E41" i="11"/>
  <c r="E42" i="11"/>
  <c r="G26" i="11"/>
  <c r="D38" i="11" s="1"/>
  <c r="G27" i="11"/>
  <c r="E35" i="11" s="1"/>
  <c r="G28" i="11"/>
  <c r="F32" i="11" s="1"/>
  <c r="G25" i="11"/>
  <c r="C33" i="11" s="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3" i="11"/>
  <c r="G2" i="11"/>
  <c r="G23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A31" i="11"/>
  <c r="F30" i="11"/>
  <c r="E30" i="11"/>
  <c r="D30" i="11"/>
  <c r="C30" i="11"/>
  <c r="B30" i="11"/>
  <c r="A30" i="11"/>
  <c r="D23" i="11"/>
  <c r="C23" i="11"/>
  <c r="A3" i="11"/>
  <c r="A4" i="11" s="1"/>
  <c r="D2" i="11"/>
  <c r="D3" i="11" s="1"/>
  <c r="D4" i="11" s="1"/>
  <c r="D5" i="11" s="1"/>
  <c r="D6" i="11" s="1"/>
  <c r="D7" i="11" s="1"/>
  <c r="D8" i="11" s="1"/>
  <c r="D9" i="11" s="1"/>
  <c r="D10" i="11" s="1"/>
  <c r="D11" i="11" s="1"/>
  <c r="D12" i="11" s="1"/>
  <c r="D13" i="11" s="1"/>
  <c r="D14" i="11" s="1"/>
  <c r="D15" i="11" s="1"/>
  <c r="D16" i="11" s="1"/>
  <c r="D17" i="11" s="1"/>
  <c r="D18" i="11" s="1"/>
  <c r="D19" i="11" s="1"/>
  <c r="D20" i="11" s="1"/>
  <c r="D21" i="11" s="1"/>
  <c r="D22" i="11" s="1"/>
  <c r="C2" i="11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A31" i="10"/>
  <c r="F30" i="10"/>
  <c r="E30" i="10"/>
  <c r="D30" i="10"/>
  <c r="C30" i="10"/>
  <c r="B30" i="10"/>
  <c r="A30" i="10"/>
  <c r="F28" i="10"/>
  <c r="F27" i="10"/>
  <c r="F26" i="10"/>
  <c r="F25" i="10"/>
  <c r="D23" i="10"/>
  <c r="C23" i="10"/>
  <c r="A3" i="10"/>
  <c r="A4" i="10" s="1"/>
  <c r="D2" i="10"/>
  <c r="D3" i="10" s="1"/>
  <c r="D4" i="10" s="1"/>
  <c r="D5" i="10" s="1"/>
  <c r="D6" i="10" s="1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C2" i="10"/>
  <c r="C3" i="10" s="1"/>
  <c r="C4" i="10" s="1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A31" i="9"/>
  <c r="F30" i="9"/>
  <c r="E30" i="9"/>
  <c r="D30" i="9"/>
  <c r="C30" i="9"/>
  <c r="B30" i="9"/>
  <c r="A30" i="9"/>
  <c r="F28" i="9"/>
  <c r="F27" i="9"/>
  <c r="F26" i="9"/>
  <c r="F25" i="9"/>
  <c r="D23" i="9"/>
  <c r="C23" i="9"/>
  <c r="C3" i="9"/>
  <c r="C4" i="9" s="1"/>
  <c r="A3" i="9"/>
  <c r="A4" i="9" s="1"/>
  <c r="D2" i="9"/>
  <c r="D3" i="9" s="1"/>
  <c r="D4" i="9" s="1"/>
  <c r="D5" i="9" s="1"/>
  <c r="D6" i="9" s="1"/>
  <c r="D7" i="9" s="1"/>
  <c r="D8" i="9" s="1"/>
  <c r="D9" i="9" s="1"/>
  <c r="D10" i="9" s="1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C2" i="9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A31" i="8"/>
  <c r="F30" i="8"/>
  <c r="E30" i="8"/>
  <c r="D30" i="8"/>
  <c r="C30" i="8"/>
  <c r="B30" i="8"/>
  <c r="A30" i="8"/>
  <c r="F28" i="8"/>
  <c r="F27" i="8"/>
  <c r="F26" i="8"/>
  <c r="F25" i="8"/>
  <c r="D23" i="8"/>
  <c r="C23" i="8"/>
  <c r="A3" i="8"/>
  <c r="A4" i="8" s="1"/>
  <c r="D2" i="8"/>
  <c r="C2" i="8"/>
  <c r="F33" i="3"/>
  <c r="F47" i="3"/>
  <c r="F30" i="3"/>
  <c r="F28" i="3"/>
  <c r="F32" i="3" s="1"/>
  <c r="E30" i="3"/>
  <c r="D30" i="3"/>
  <c r="C30" i="3"/>
  <c r="B49" i="3"/>
  <c r="B50" i="3"/>
  <c r="B51" i="3"/>
  <c r="A31" i="3"/>
  <c r="B31" i="3"/>
  <c r="A32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30" i="3"/>
  <c r="A30" i="3"/>
  <c r="F27" i="3"/>
  <c r="E33" i="3" s="1"/>
  <c r="F26" i="3"/>
  <c r="F25" i="3"/>
  <c r="D23" i="3"/>
  <c r="B13" i="1"/>
  <c r="C23" i="3"/>
  <c r="C2" i="3"/>
  <c r="D2" i="3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A3" i="3"/>
  <c r="A4" i="3" s="1"/>
  <c r="G2" i="1"/>
  <c r="D17" i="1"/>
  <c r="D16" i="1"/>
  <c r="D15" i="1"/>
  <c r="D14" i="1"/>
  <c r="N42" i="1"/>
  <c r="O42" i="1"/>
  <c r="N53" i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O53" i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P53" i="1"/>
  <c r="M53" i="1"/>
  <c r="P42" i="1"/>
  <c r="M42" i="1"/>
  <c r="P22" i="1"/>
  <c r="O22" i="1"/>
  <c r="N22" i="1"/>
  <c r="P33" i="1"/>
  <c r="O33" i="1"/>
  <c r="N33" i="1"/>
  <c r="M22" i="1"/>
  <c r="M33" i="1"/>
  <c r="M23" i="1" s="1"/>
  <c r="D2" i="1"/>
  <c r="D13" i="1"/>
  <c r="J52" i="1"/>
  <c r="J51" i="1"/>
  <c r="J50" i="1"/>
  <c r="J49" i="1"/>
  <c r="J48" i="1"/>
  <c r="J47" i="1"/>
  <c r="J46" i="1"/>
  <c r="J45" i="1"/>
  <c r="J44" i="1"/>
  <c r="J43" i="1"/>
  <c r="J42" i="1"/>
  <c r="I42" i="1"/>
  <c r="H53" i="1"/>
  <c r="G42" i="1"/>
  <c r="F53" i="1"/>
  <c r="E42" i="1"/>
  <c r="D53" i="1"/>
  <c r="C42" i="1"/>
  <c r="B53" i="1"/>
  <c r="B33" i="1"/>
  <c r="D33" i="1"/>
  <c r="F33" i="1"/>
  <c r="H33" i="1"/>
  <c r="A22" i="1"/>
  <c r="A42" i="1" s="1"/>
  <c r="A23" i="1"/>
  <c r="A43" i="1" s="1"/>
  <c r="A24" i="1"/>
  <c r="A44" i="1" s="1"/>
  <c r="A25" i="1"/>
  <c r="A45" i="1" s="1"/>
  <c r="A26" i="1"/>
  <c r="A46" i="1" s="1"/>
  <c r="A27" i="1"/>
  <c r="A47" i="1" s="1"/>
  <c r="A28" i="1"/>
  <c r="A48" i="1" s="1"/>
  <c r="A29" i="1"/>
  <c r="A49" i="1" s="1"/>
  <c r="A30" i="1"/>
  <c r="A50" i="1" s="1"/>
  <c r="A31" i="1"/>
  <c r="A51" i="1" s="1"/>
  <c r="A32" i="1"/>
  <c r="A52" i="1" s="1"/>
  <c r="A21" i="1"/>
  <c r="A41" i="1" s="1"/>
  <c r="J23" i="1"/>
  <c r="J24" i="1"/>
  <c r="J25" i="1"/>
  <c r="J26" i="1"/>
  <c r="J27" i="1"/>
  <c r="J28" i="1"/>
  <c r="J29" i="1"/>
  <c r="J30" i="1"/>
  <c r="J31" i="1"/>
  <c r="J32" i="1"/>
  <c r="J22" i="1"/>
  <c r="I22" i="1"/>
  <c r="G22" i="1"/>
  <c r="E22" i="1"/>
  <c r="C22" i="1"/>
  <c r="C2" i="1"/>
  <c r="C3" i="8" l="1"/>
  <c r="C4" i="8" s="1"/>
  <c r="D3" i="8"/>
  <c r="D4" i="8" s="1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F3" i="16"/>
  <c r="D3" i="16"/>
  <c r="D4" i="16" s="1"/>
  <c r="D5" i="16" s="1"/>
  <c r="D6" i="16" s="1"/>
  <c r="D7" i="16" s="1"/>
  <c r="D8" i="16" s="1"/>
  <c r="D9" i="16" s="1"/>
  <c r="D10" i="16" s="1"/>
  <c r="D11" i="16" s="1"/>
  <c r="D12" i="16" s="1"/>
  <c r="D13" i="16" s="1"/>
  <c r="D14" i="16" s="1"/>
  <c r="D15" i="16" s="1"/>
  <c r="D16" i="16" s="1"/>
  <c r="D17" i="16" s="1"/>
  <c r="D18" i="16" s="1"/>
  <c r="D19" i="16" s="1"/>
  <c r="D20" i="16" s="1"/>
  <c r="D21" i="16" s="1"/>
  <c r="D22" i="16" s="1"/>
  <c r="D23" i="16" s="1"/>
  <c r="D24" i="16" s="1"/>
  <c r="D25" i="16" s="1"/>
  <c r="D26" i="16" s="1"/>
  <c r="D27" i="16" s="1"/>
  <c r="E27" i="16"/>
  <c r="C3" i="16"/>
  <c r="C4" i="16" s="1"/>
  <c r="C5" i="16" s="1"/>
  <c r="C6" i="16" s="1"/>
  <c r="C7" i="16" s="1"/>
  <c r="C8" i="16" s="1"/>
  <c r="C9" i="16" s="1"/>
  <c r="C10" i="16" s="1"/>
  <c r="C11" i="16" s="1"/>
  <c r="C12" i="16" s="1"/>
  <c r="C13" i="16" s="1"/>
  <c r="C14" i="16" s="1"/>
  <c r="C15" i="16" s="1"/>
  <c r="C16" i="16" s="1"/>
  <c r="C17" i="16" s="1"/>
  <c r="C18" i="16" s="1"/>
  <c r="C19" i="16" s="1"/>
  <c r="C20" i="16" s="1"/>
  <c r="C21" i="16" s="1"/>
  <c r="C22" i="16" s="1"/>
  <c r="C23" i="16" s="1"/>
  <c r="C24" i="16" s="1"/>
  <c r="C25" i="16" s="1"/>
  <c r="C26" i="16" s="1"/>
  <c r="C27" i="16" s="1"/>
  <c r="A6" i="16"/>
  <c r="F5" i="16"/>
  <c r="E5" i="16"/>
  <c r="G27" i="16"/>
  <c r="E4" i="16"/>
  <c r="G5" i="16"/>
  <c r="F4" i="16"/>
  <c r="E3" i="16"/>
  <c r="G4" i="16"/>
  <c r="C3" i="15"/>
  <c r="C4" i="15" s="1"/>
  <c r="C5" i="15" s="1"/>
  <c r="C6" i="15" s="1"/>
  <c r="C7" i="15" s="1"/>
  <c r="C8" i="15" s="1"/>
  <c r="C9" i="15" s="1"/>
  <c r="C10" i="15" s="1"/>
  <c r="C11" i="15" s="1"/>
  <c r="C12" i="15" s="1"/>
  <c r="C13" i="15" s="1"/>
  <c r="C14" i="15" s="1"/>
  <c r="C15" i="15" s="1"/>
  <c r="C16" i="15" s="1"/>
  <c r="C17" i="15" s="1"/>
  <c r="C18" i="15" s="1"/>
  <c r="C19" i="15" s="1"/>
  <c r="C20" i="15" s="1"/>
  <c r="C21" i="15" s="1"/>
  <c r="C22" i="15" s="1"/>
  <c r="C23" i="15" s="1"/>
  <c r="C24" i="15" s="1"/>
  <c r="C25" i="15" s="1"/>
  <c r="C26" i="15" s="1"/>
  <c r="C27" i="15" s="1"/>
  <c r="C28" i="15" s="1"/>
  <c r="C29" i="15" s="1"/>
  <c r="C30" i="15" s="1"/>
  <c r="C31" i="15" s="1"/>
  <c r="C32" i="15" s="1"/>
  <c r="C33" i="15" s="1"/>
  <c r="G3" i="15"/>
  <c r="A6" i="15"/>
  <c r="G5" i="15"/>
  <c r="F5" i="15"/>
  <c r="E5" i="15"/>
  <c r="E4" i="15"/>
  <c r="F4" i="15"/>
  <c r="E3" i="15"/>
  <c r="G4" i="15"/>
  <c r="F3" i="15"/>
  <c r="E33" i="14"/>
  <c r="F33" i="14"/>
  <c r="C3" i="14"/>
  <c r="E2" i="14"/>
  <c r="D3" i="14"/>
  <c r="F2" i="14"/>
  <c r="G2" i="14" s="1"/>
  <c r="G3" i="14"/>
  <c r="A6" i="14"/>
  <c r="G5" i="14"/>
  <c r="F5" i="14"/>
  <c r="E5" i="14"/>
  <c r="E4" i="14"/>
  <c r="F4" i="14"/>
  <c r="E3" i="14"/>
  <c r="G4" i="14"/>
  <c r="F3" i="14"/>
  <c r="C3" i="13"/>
  <c r="D3" i="13"/>
  <c r="G37" i="13"/>
  <c r="F37" i="13"/>
  <c r="E37" i="13"/>
  <c r="F7" i="12"/>
  <c r="F6" i="12"/>
  <c r="F29" i="12"/>
  <c r="F21" i="12"/>
  <c r="F13" i="12"/>
  <c r="F5" i="12"/>
  <c r="F28" i="12"/>
  <c r="F20" i="12"/>
  <c r="F12" i="12"/>
  <c r="E32" i="12"/>
  <c r="E24" i="12"/>
  <c r="E16" i="12"/>
  <c r="E8" i="12"/>
  <c r="E31" i="12"/>
  <c r="E23" i="12"/>
  <c r="E15" i="12"/>
  <c r="D3" i="12"/>
  <c r="A6" i="12"/>
  <c r="F50" i="11"/>
  <c r="F46" i="11"/>
  <c r="F43" i="11"/>
  <c r="F42" i="11"/>
  <c r="F34" i="11"/>
  <c r="E50" i="11"/>
  <c r="F39" i="11"/>
  <c r="F31" i="11"/>
  <c r="F38" i="11"/>
  <c r="F51" i="11"/>
  <c r="F35" i="11"/>
  <c r="E34" i="11"/>
  <c r="E33" i="11"/>
  <c r="E32" i="11"/>
  <c r="E49" i="11"/>
  <c r="E48" i="11"/>
  <c r="F45" i="11"/>
  <c r="F37" i="11"/>
  <c r="F44" i="11"/>
  <c r="F36" i="11"/>
  <c r="F49" i="11"/>
  <c r="F41" i="11"/>
  <c r="F33" i="11"/>
  <c r="F48" i="11"/>
  <c r="F40" i="11"/>
  <c r="E47" i="11"/>
  <c r="E39" i="11"/>
  <c r="E46" i="11"/>
  <c r="E38" i="11"/>
  <c r="E45" i="11"/>
  <c r="E37" i="11"/>
  <c r="E31" i="11"/>
  <c r="E44" i="11"/>
  <c r="E36" i="11"/>
  <c r="E51" i="11"/>
  <c r="E43" i="11"/>
  <c r="D37" i="11"/>
  <c r="D44" i="11"/>
  <c r="D36" i="11"/>
  <c r="D35" i="11"/>
  <c r="D50" i="11"/>
  <c r="D42" i="11"/>
  <c r="D34" i="11"/>
  <c r="D45" i="11"/>
  <c r="D31" i="11"/>
  <c r="D49" i="11"/>
  <c r="D41" i="11"/>
  <c r="D33" i="11"/>
  <c r="D51" i="11"/>
  <c r="D48" i="11"/>
  <c r="D40" i="11"/>
  <c r="D32" i="11"/>
  <c r="D43" i="11"/>
  <c r="D47" i="11"/>
  <c r="D39" i="11"/>
  <c r="D46" i="11"/>
  <c r="C47" i="11"/>
  <c r="C39" i="11"/>
  <c r="C46" i="11"/>
  <c r="C38" i="11"/>
  <c r="C40" i="11"/>
  <c r="C45" i="11"/>
  <c r="C37" i="11"/>
  <c r="C48" i="11"/>
  <c r="C31" i="11"/>
  <c r="C44" i="11"/>
  <c r="C36" i="11"/>
  <c r="C32" i="11"/>
  <c r="C51" i="11"/>
  <c r="C43" i="11"/>
  <c r="C35" i="11"/>
  <c r="C50" i="11"/>
  <c r="C42" i="11"/>
  <c r="C34" i="11"/>
  <c r="C49" i="11"/>
  <c r="C41" i="11"/>
  <c r="A33" i="11"/>
  <c r="A5" i="11"/>
  <c r="A32" i="11"/>
  <c r="C3" i="11"/>
  <c r="A33" i="10"/>
  <c r="A5" i="10"/>
  <c r="C5" i="10"/>
  <c r="A32" i="10"/>
  <c r="A33" i="9"/>
  <c r="A5" i="9"/>
  <c r="C5" i="9"/>
  <c r="A32" i="9"/>
  <c r="A33" i="8"/>
  <c r="A5" i="8"/>
  <c r="C5" i="8"/>
  <c r="A32" i="8"/>
  <c r="F39" i="3"/>
  <c r="F38" i="3"/>
  <c r="F45" i="3"/>
  <c r="F31" i="3"/>
  <c r="F44" i="3"/>
  <c r="F36" i="3"/>
  <c r="F46" i="3"/>
  <c r="F37" i="3"/>
  <c r="F51" i="3"/>
  <c r="F43" i="3"/>
  <c r="F35" i="3"/>
  <c r="F50" i="3"/>
  <c r="F42" i="3"/>
  <c r="F34" i="3"/>
  <c r="F49" i="3"/>
  <c r="F41" i="3"/>
  <c r="F48" i="3"/>
  <c r="F40" i="3"/>
  <c r="E32" i="3"/>
  <c r="E46" i="3"/>
  <c r="E38" i="3"/>
  <c r="E47" i="3"/>
  <c r="E45" i="3"/>
  <c r="E37" i="3"/>
  <c r="E48" i="3"/>
  <c r="E44" i="3"/>
  <c r="E36" i="3"/>
  <c r="E40" i="3"/>
  <c r="E39" i="3"/>
  <c r="E51" i="3"/>
  <c r="E43" i="3"/>
  <c r="E35" i="3"/>
  <c r="E42" i="3"/>
  <c r="E50" i="3"/>
  <c r="E34" i="3"/>
  <c r="E49" i="3"/>
  <c r="E41" i="3"/>
  <c r="A33" i="3"/>
  <c r="A5" i="3"/>
  <c r="H2" i="1"/>
  <c r="F2" i="1"/>
  <c r="E2" i="1"/>
  <c r="L42" i="1"/>
  <c r="Q42" i="1" s="1"/>
  <c r="M43" i="1"/>
  <c r="M44" i="1" s="1"/>
  <c r="M45" i="1" s="1"/>
  <c r="M46" i="1" s="1"/>
  <c r="M47" i="1" s="1"/>
  <c r="M48" i="1" s="1"/>
  <c r="M49" i="1" s="1"/>
  <c r="M50" i="1" s="1"/>
  <c r="M51" i="1" s="1"/>
  <c r="M52" i="1" s="1"/>
  <c r="O23" i="1"/>
  <c r="O24" i="1" s="1"/>
  <c r="O25" i="1" s="1"/>
  <c r="O26" i="1" s="1"/>
  <c r="O27" i="1" s="1"/>
  <c r="O28" i="1" s="1"/>
  <c r="O29" i="1" s="1"/>
  <c r="O30" i="1" s="1"/>
  <c r="O31" i="1" s="1"/>
  <c r="O32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M30" i="1"/>
  <c r="M29" i="1"/>
  <c r="M28" i="1"/>
  <c r="P23" i="1"/>
  <c r="P24" i="1" s="1"/>
  <c r="P25" i="1" s="1"/>
  <c r="P26" i="1" s="1"/>
  <c r="P27" i="1" s="1"/>
  <c r="P28" i="1" s="1"/>
  <c r="P29" i="1" s="1"/>
  <c r="P30" i="1" s="1"/>
  <c r="P31" i="1" s="1"/>
  <c r="P32" i="1" s="1"/>
  <c r="M27" i="1"/>
  <c r="N23" i="1"/>
  <c r="N24" i="1" s="1"/>
  <c r="N25" i="1" s="1"/>
  <c r="N26" i="1" s="1"/>
  <c r="N27" i="1" s="1"/>
  <c r="N28" i="1" s="1"/>
  <c r="N29" i="1" s="1"/>
  <c r="N30" i="1" s="1"/>
  <c r="N31" i="1" s="1"/>
  <c r="N32" i="1" s="1"/>
  <c r="P43" i="1"/>
  <c r="P44" i="1" s="1"/>
  <c r="P45" i="1" s="1"/>
  <c r="P46" i="1" s="1"/>
  <c r="P47" i="1" s="1"/>
  <c r="P48" i="1" s="1"/>
  <c r="P49" i="1" s="1"/>
  <c r="P50" i="1" s="1"/>
  <c r="P51" i="1" s="1"/>
  <c r="P52" i="1" s="1"/>
  <c r="E43" i="1"/>
  <c r="E44" i="1" s="1"/>
  <c r="E45" i="1" s="1"/>
  <c r="E46" i="1" s="1"/>
  <c r="E47" i="1" s="1"/>
  <c r="E48" i="1" s="1"/>
  <c r="E49" i="1" s="1"/>
  <c r="E50" i="1" s="1"/>
  <c r="E51" i="1" s="1"/>
  <c r="E52" i="1" s="1"/>
  <c r="I43" i="1"/>
  <c r="I44" i="1" s="1"/>
  <c r="I45" i="1" s="1"/>
  <c r="I46" i="1" s="1"/>
  <c r="I47" i="1" s="1"/>
  <c r="I48" i="1" s="1"/>
  <c r="I49" i="1" s="1"/>
  <c r="I50" i="1" s="1"/>
  <c r="I51" i="1" s="1"/>
  <c r="I52" i="1" s="1"/>
  <c r="M26" i="1"/>
  <c r="M25" i="1"/>
  <c r="C43" i="1"/>
  <c r="C44" i="1" s="1"/>
  <c r="G43" i="1"/>
  <c r="G44" i="1" s="1"/>
  <c r="G45" i="1" s="1"/>
  <c r="G46" i="1" s="1"/>
  <c r="G47" i="1" s="1"/>
  <c r="G48" i="1" s="1"/>
  <c r="G49" i="1" s="1"/>
  <c r="G50" i="1" s="1"/>
  <c r="G51" i="1" s="1"/>
  <c r="G52" i="1" s="1"/>
  <c r="M32" i="1"/>
  <c r="M24" i="1"/>
  <c r="M31" i="1"/>
  <c r="L22" i="1"/>
  <c r="Q22" i="1" s="1"/>
  <c r="C23" i="1"/>
  <c r="C24" i="1" s="1"/>
  <c r="E23" i="1"/>
  <c r="E24" i="1" s="1"/>
  <c r="E25" i="1" s="1"/>
  <c r="E26" i="1" s="1"/>
  <c r="E27" i="1" s="1"/>
  <c r="E28" i="1" s="1"/>
  <c r="E29" i="1" s="1"/>
  <c r="E30" i="1" s="1"/>
  <c r="E31" i="1" s="1"/>
  <c r="E32" i="1" s="1"/>
  <c r="G23" i="1"/>
  <c r="G24" i="1" s="1"/>
  <c r="G25" i="1" s="1"/>
  <c r="G26" i="1" s="1"/>
  <c r="G27" i="1" s="1"/>
  <c r="G28" i="1" s="1"/>
  <c r="G29" i="1" s="1"/>
  <c r="G30" i="1" s="1"/>
  <c r="G31" i="1" s="1"/>
  <c r="G32" i="1" s="1"/>
  <c r="I23" i="1"/>
  <c r="I24" i="1" s="1"/>
  <c r="I25" i="1" s="1"/>
  <c r="I26" i="1" s="1"/>
  <c r="I27" i="1" s="1"/>
  <c r="I28" i="1" s="1"/>
  <c r="I29" i="1" s="1"/>
  <c r="I30" i="1" s="1"/>
  <c r="I31" i="1" s="1"/>
  <c r="I32" i="1" s="1"/>
  <c r="C3" i="1"/>
  <c r="G3" i="1" s="1"/>
  <c r="E6" i="16" l="1"/>
  <c r="A7" i="16"/>
  <c r="G6" i="16"/>
  <c r="F6" i="16"/>
  <c r="E6" i="15"/>
  <c r="A7" i="15"/>
  <c r="F6" i="15"/>
  <c r="G6" i="15"/>
  <c r="E6" i="14"/>
  <c r="A7" i="14"/>
  <c r="G6" i="14"/>
  <c r="F6" i="14"/>
  <c r="E3" i="13"/>
  <c r="E2" i="13"/>
  <c r="F3" i="13"/>
  <c r="F2" i="13"/>
  <c r="G2" i="13" s="1"/>
  <c r="G3" i="13"/>
  <c r="A7" i="12"/>
  <c r="A6" i="11"/>
  <c r="A34" i="11"/>
  <c r="C4" i="11"/>
  <c r="C6" i="10"/>
  <c r="A6" i="10"/>
  <c r="A34" i="10"/>
  <c r="C6" i="9"/>
  <c r="A6" i="9"/>
  <c r="A34" i="9"/>
  <c r="C6" i="8"/>
  <c r="A6" i="8"/>
  <c r="A34" i="8"/>
  <c r="A6" i="3"/>
  <c r="A34" i="3"/>
  <c r="F3" i="1"/>
  <c r="E3" i="1"/>
  <c r="H3" i="1"/>
  <c r="L44" i="1"/>
  <c r="Q44" i="1" s="1"/>
  <c r="C45" i="1"/>
  <c r="C46" i="1" s="1"/>
  <c r="L43" i="1"/>
  <c r="Q43" i="1" s="1"/>
  <c r="C4" i="1"/>
  <c r="C25" i="1"/>
  <c r="L24" i="1"/>
  <c r="Q24" i="1" s="1"/>
  <c r="L23" i="1"/>
  <c r="Q23" i="1" s="1"/>
  <c r="G7" i="16" l="1"/>
  <c r="F7" i="16"/>
  <c r="E7" i="16"/>
  <c r="A8" i="16"/>
  <c r="G7" i="15"/>
  <c r="A8" i="15"/>
  <c r="F7" i="15"/>
  <c r="E7" i="15"/>
  <c r="G7" i="14"/>
  <c r="F7" i="14"/>
  <c r="E7" i="14"/>
  <c r="A8" i="14"/>
  <c r="A8" i="12"/>
  <c r="C5" i="11"/>
  <c r="A7" i="11"/>
  <c r="A35" i="11"/>
  <c r="A7" i="10"/>
  <c r="A35" i="10"/>
  <c r="C7" i="10"/>
  <c r="C7" i="9"/>
  <c r="A7" i="9"/>
  <c r="A35" i="9"/>
  <c r="A7" i="8"/>
  <c r="A35" i="8"/>
  <c r="C7" i="8"/>
  <c r="A7" i="3"/>
  <c r="A35" i="3"/>
  <c r="G4" i="1"/>
  <c r="F4" i="1"/>
  <c r="H4" i="1"/>
  <c r="E4" i="1"/>
  <c r="L45" i="1"/>
  <c r="Q45" i="1" s="1"/>
  <c r="C47" i="1"/>
  <c r="L46" i="1"/>
  <c r="Q46" i="1" s="1"/>
  <c r="C5" i="1"/>
  <c r="C26" i="1"/>
  <c r="L25" i="1"/>
  <c r="Q25" i="1" s="1"/>
  <c r="A9" i="16" l="1"/>
  <c r="F8" i="16"/>
  <c r="E8" i="16"/>
  <c r="G8" i="16"/>
  <c r="A9" i="15"/>
  <c r="G8" i="15"/>
  <c r="F8" i="15"/>
  <c r="E8" i="15"/>
  <c r="A9" i="14"/>
  <c r="G8" i="14"/>
  <c r="F8" i="14"/>
  <c r="E8" i="14"/>
  <c r="A9" i="12"/>
  <c r="A8" i="11"/>
  <c r="A36" i="11"/>
  <c r="C6" i="11"/>
  <c r="C8" i="10"/>
  <c r="A8" i="10"/>
  <c r="A36" i="10"/>
  <c r="A8" i="9"/>
  <c r="A36" i="9"/>
  <c r="C8" i="9"/>
  <c r="C8" i="8"/>
  <c r="A8" i="8"/>
  <c r="A36" i="8"/>
  <c r="A8" i="3"/>
  <c r="A36" i="3"/>
  <c r="G5" i="1"/>
  <c r="H5" i="1"/>
  <c r="E5" i="1"/>
  <c r="F5" i="1"/>
  <c r="C48" i="1"/>
  <c r="L47" i="1"/>
  <c r="Q47" i="1" s="1"/>
  <c r="C6" i="1"/>
  <c r="C27" i="1"/>
  <c r="L26" i="1"/>
  <c r="Q26" i="1" s="1"/>
  <c r="A10" i="16" l="1"/>
  <c r="F9" i="16"/>
  <c r="E9" i="16"/>
  <c r="G9" i="16"/>
  <c r="A10" i="15"/>
  <c r="G9" i="15"/>
  <c r="F9" i="15"/>
  <c r="E9" i="15"/>
  <c r="A10" i="14"/>
  <c r="G9" i="14"/>
  <c r="F9" i="14"/>
  <c r="E9" i="14"/>
  <c r="A10" i="12"/>
  <c r="C7" i="11"/>
  <c r="A37" i="11"/>
  <c r="A9" i="11"/>
  <c r="A37" i="10"/>
  <c r="A9" i="10"/>
  <c r="C9" i="10"/>
  <c r="C9" i="9"/>
  <c r="A37" i="9"/>
  <c r="A9" i="9"/>
  <c r="A37" i="8"/>
  <c r="A9" i="8"/>
  <c r="C9" i="8"/>
  <c r="A9" i="3"/>
  <c r="A37" i="3"/>
  <c r="G6" i="1"/>
  <c r="F6" i="1"/>
  <c r="H6" i="1"/>
  <c r="E6" i="1"/>
  <c r="C49" i="1"/>
  <c r="L48" i="1"/>
  <c r="Q48" i="1" s="1"/>
  <c r="C7" i="1"/>
  <c r="C28" i="1"/>
  <c r="L27" i="1"/>
  <c r="Q27" i="1" s="1"/>
  <c r="E10" i="16" l="1"/>
  <c r="A11" i="16"/>
  <c r="G10" i="16"/>
  <c r="F10" i="16"/>
  <c r="E10" i="15"/>
  <c r="A11" i="15"/>
  <c r="G10" i="15"/>
  <c r="F10" i="15"/>
  <c r="E10" i="14"/>
  <c r="A11" i="14"/>
  <c r="G10" i="14"/>
  <c r="F10" i="14"/>
  <c r="A11" i="12"/>
  <c r="C8" i="11"/>
  <c r="A38" i="11"/>
  <c r="A10" i="11"/>
  <c r="C10" i="10"/>
  <c r="A10" i="10"/>
  <c r="A38" i="10"/>
  <c r="A38" i="9"/>
  <c r="A10" i="9"/>
  <c r="C10" i="9"/>
  <c r="C10" i="8"/>
  <c r="A38" i="8"/>
  <c r="A10" i="8"/>
  <c r="A10" i="3"/>
  <c r="A38" i="3"/>
  <c r="G7" i="1"/>
  <c r="E7" i="1"/>
  <c r="H7" i="1"/>
  <c r="F7" i="1"/>
  <c r="C50" i="1"/>
  <c r="L49" i="1"/>
  <c r="Q49" i="1" s="1"/>
  <c r="C8" i="1"/>
  <c r="C29" i="1"/>
  <c r="L28" i="1"/>
  <c r="Q28" i="1" s="1"/>
  <c r="G11" i="16" l="1"/>
  <c r="F11" i="16"/>
  <c r="E11" i="16"/>
  <c r="A12" i="16"/>
  <c r="G11" i="15"/>
  <c r="F11" i="15"/>
  <c r="A12" i="15"/>
  <c r="E11" i="15"/>
  <c r="G11" i="14"/>
  <c r="F11" i="14"/>
  <c r="E11" i="14"/>
  <c r="A12" i="14"/>
  <c r="A12" i="12"/>
  <c r="A39" i="11"/>
  <c r="A11" i="11"/>
  <c r="C9" i="11"/>
  <c r="C11" i="10"/>
  <c r="A11" i="10"/>
  <c r="A39" i="10"/>
  <c r="C11" i="9"/>
  <c r="A39" i="9"/>
  <c r="A11" i="9"/>
  <c r="C11" i="8"/>
  <c r="A39" i="8"/>
  <c r="A11" i="8"/>
  <c r="A11" i="3"/>
  <c r="A39" i="3"/>
  <c r="E8" i="1"/>
  <c r="H8" i="1"/>
  <c r="G8" i="1"/>
  <c r="F8" i="1"/>
  <c r="C51" i="1"/>
  <c r="L50" i="1"/>
  <c r="Q50" i="1" s="1"/>
  <c r="C9" i="1"/>
  <c r="C30" i="1"/>
  <c r="L29" i="1"/>
  <c r="Q29" i="1" s="1"/>
  <c r="A13" i="16" l="1"/>
  <c r="F12" i="16"/>
  <c r="E12" i="16"/>
  <c r="G12" i="16"/>
  <c r="A13" i="15"/>
  <c r="G12" i="15"/>
  <c r="F12" i="15"/>
  <c r="E12" i="15"/>
  <c r="A13" i="14"/>
  <c r="G12" i="14"/>
  <c r="F12" i="14"/>
  <c r="E12" i="14"/>
  <c r="A13" i="12"/>
  <c r="C10" i="11"/>
  <c r="A12" i="11"/>
  <c r="A40" i="11"/>
  <c r="A12" i="10"/>
  <c r="A40" i="10"/>
  <c r="C12" i="10"/>
  <c r="A12" i="9"/>
  <c r="A40" i="9"/>
  <c r="C12" i="9"/>
  <c r="C12" i="8"/>
  <c r="A12" i="8"/>
  <c r="A40" i="8"/>
  <c r="A12" i="3"/>
  <c r="A40" i="3"/>
  <c r="G9" i="1"/>
  <c r="H9" i="1"/>
  <c r="F9" i="1"/>
  <c r="E9" i="1"/>
  <c r="C52" i="1"/>
  <c r="L52" i="1" s="1"/>
  <c r="Q52" i="1" s="1"/>
  <c r="L51" i="1"/>
  <c r="Q51" i="1" s="1"/>
  <c r="C10" i="1"/>
  <c r="C31" i="1"/>
  <c r="L30" i="1"/>
  <c r="Q30" i="1" s="1"/>
  <c r="A14" i="16" l="1"/>
  <c r="F13" i="16"/>
  <c r="E13" i="16"/>
  <c r="G13" i="16"/>
  <c r="A14" i="15"/>
  <c r="G13" i="15"/>
  <c r="F13" i="15"/>
  <c r="E13" i="15"/>
  <c r="A14" i="14"/>
  <c r="G13" i="14"/>
  <c r="F13" i="14"/>
  <c r="E13" i="14"/>
  <c r="A14" i="12"/>
  <c r="A41" i="11"/>
  <c r="A13" i="11"/>
  <c r="C11" i="11"/>
  <c r="C13" i="10"/>
  <c r="A41" i="10"/>
  <c r="A13" i="10"/>
  <c r="C13" i="9"/>
  <c r="A13" i="9"/>
  <c r="A41" i="9"/>
  <c r="A41" i="8"/>
  <c r="A13" i="8"/>
  <c r="C13" i="8"/>
  <c r="A13" i="3"/>
  <c r="A41" i="3"/>
  <c r="G10" i="1"/>
  <c r="E10" i="1"/>
  <c r="F10" i="1"/>
  <c r="H10" i="1"/>
  <c r="C11" i="1"/>
  <c r="C32" i="1"/>
  <c r="L32" i="1" s="1"/>
  <c r="Q32" i="1" s="1"/>
  <c r="L31" i="1"/>
  <c r="Q31" i="1" s="1"/>
  <c r="E14" i="16" l="1"/>
  <c r="A15" i="16"/>
  <c r="G14" i="16"/>
  <c r="F14" i="16"/>
  <c r="E14" i="15"/>
  <c r="A15" i="15"/>
  <c r="G14" i="15"/>
  <c r="F14" i="15"/>
  <c r="E14" i="14"/>
  <c r="A15" i="14"/>
  <c r="G14" i="14"/>
  <c r="F14" i="14"/>
  <c r="A15" i="12"/>
  <c r="C12" i="11"/>
  <c r="A14" i="11"/>
  <c r="A42" i="11"/>
  <c r="A14" i="10"/>
  <c r="A42" i="10"/>
  <c r="C14" i="10"/>
  <c r="A14" i="9"/>
  <c r="A42" i="9"/>
  <c r="C14" i="9"/>
  <c r="C14" i="8"/>
  <c r="A14" i="8"/>
  <c r="A42" i="8"/>
  <c r="A14" i="3"/>
  <c r="A42" i="3"/>
  <c r="G11" i="1"/>
  <c r="E11" i="1"/>
  <c r="F11" i="1"/>
  <c r="H11" i="1"/>
  <c r="C12" i="1"/>
  <c r="G15" i="16" l="1"/>
  <c r="F15" i="16"/>
  <c r="E15" i="16"/>
  <c r="A16" i="16"/>
  <c r="G15" i="15"/>
  <c r="F15" i="15"/>
  <c r="E15" i="15"/>
  <c r="A16" i="15"/>
  <c r="G15" i="14"/>
  <c r="F15" i="14"/>
  <c r="E15" i="14"/>
  <c r="A16" i="14"/>
  <c r="A16" i="12"/>
  <c r="A15" i="11"/>
  <c r="A43" i="11"/>
  <c r="C13" i="11"/>
  <c r="C15" i="10"/>
  <c r="A15" i="10"/>
  <c r="A43" i="10"/>
  <c r="C15" i="9"/>
  <c r="A15" i="9"/>
  <c r="A43" i="9"/>
  <c r="A15" i="8"/>
  <c r="A43" i="8"/>
  <c r="C15" i="8"/>
  <c r="A15" i="3"/>
  <c r="A43" i="3"/>
  <c r="G12" i="1"/>
  <c r="F12" i="1"/>
  <c r="H12" i="1"/>
  <c r="E12" i="1"/>
  <c r="C3" i="3"/>
  <c r="A17" i="16" l="1"/>
  <c r="F16" i="16"/>
  <c r="E16" i="16"/>
  <c r="G16" i="16"/>
  <c r="A17" i="15"/>
  <c r="G16" i="15"/>
  <c r="F16" i="15"/>
  <c r="E16" i="15"/>
  <c r="A17" i="14"/>
  <c r="G16" i="14"/>
  <c r="F16" i="14"/>
  <c r="E16" i="14"/>
  <c r="A17" i="12"/>
  <c r="C14" i="11"/>
  <c r="A16" i="11"/>
  <c r="A44" i="11"/>
  <c r="C16" i="10"/>
  <c r="A44" i="10"/>
  <c r="A16" i="10"/>
  <c r="A16" i="9"/>
  <c r="A44" i="9"/>
  <c r="C16" i="9"/>
  <c r="C16" i="8"/>
  <c r="A16" i="8"/>
  <c r="A44" i="8"/>
  <c r="C4" i="3"/>
  <c r="A16" i="3"/>
  <c r="A44" i="3"/>
  <c r="A18" i="16" l="1"/>
  <c r="F17" i="16"/>
  <c r="E17" i="16"/>
  <c r="G17" i="16"/>
  <c r="A18" i="15"/>
  <c r="G17" i="15"/>
  <c r="F17" i="15"/>
  <c r="E17" i="15"/>
  <c r="A18" i="14"/>
  <c r="G17" i="14"/>
  <c r="F17" i="14"/>
  <c r="E17" i="14"/>
  <c r="A18" i="12"/>
  <c r="A45" i="11"/>
  <c r="A17" i="11"/>
  <c r="C15" i="11"/>
  <c r="A45" i="10"/>
  <c r="A17" i="10"/>
  <c r="C17" i="10"/>
  <c r="C17" i="9"/>
  <c r="A45" i="9"/>
  <c r="A17" i="9"/>
  <c r="A45" i="8"/>
  <c r="A17" i="8"/>
  <c r="C17" i="8"/>
  <c r="A17" i="3"/>
  <c r="A45" i="3"/>
  <c r="C5" i="3"/>
  <c r="E18" i="16" l="1"/>
  <c r="A19" i="16"/>
  <c r="G18" i="16"/>
  <c r="F18" i="16"/>
  <c r="E18" i="15"/>
  <c r="F18" i="15"/>
  <c r="A19" i="15"/>
  <c r="G18" i="15"/>
  <c r="E18" i="14"/>
  <c r="A19" i="14"/>
  <c r="G18" i="14"/>
  <c r="F18" i="14"/>
  <c r="A19" i="12"/>
  <c r="A46" i="11"/>
  <c r="A18" i="11"/>
  <c r="C16" i="11"/>
  <c r="A46" i="10"/>
  <c r="A18" i="10"/>
  <c r="C18" i="10"/>
  <c r="A46" i="9"/>
  <c r="A18" i="9"/>
  <c r="C18" i="9"/>
  <c r="C18" i="8"/>
  <c r="A46" i="8"/>
  <c r="A18" i="8"/>
  <c r="C6" i="3"/>
  <c r="A18" i="3"/>
  <c r="A46" i="3"/>
  <c r="G19" i="16" l="1"/>
  <c r="F19" i="16"/>
  <c r="E19" i="16"/>
  <c r="A20" i="16"/>
  <c r="G19" i="15"/>
  <c r="F19" i="15"/>
  <c r="E19" i="15"/>
  <c r="A20" i="15"/>
  <c r="G19" i="14"/>
  <c r="F19" i="14"/>
  <c r="E19" i="14"/>
  <c r="A20" i="14"/>
  <c r="A20" i="12"/>
  <c r="C17" i="11"/>
  <c r="A47" i="11"/>
  <c r="A19" i="11"/>
  <c r="C19" i="10"/>
  <c r="A47" i="10"/>
  <c r="A19" i="10"/>
  <c r="C19" i="9"/>
  <c r="A47" i="9"/>
  <c r="A19" i="9"/>
  <c r="A47" i="8"/>
  <c r="A19" i="8"/>
  <c r="C19" i="8"/>
  <c r="A19" i="3"/>
  <c r="A47" i="3"/>
  <c r="C7" i="3"/>
  <c r="A21" i="16" l="1"/>
  <c r="F20" i="16"/>
  <c r="E20" i="16"/>
  <c r="G20" i="16"/>
  <c r="A21" i="15"/>
  <c r="G20" i="15"/>
  <c r="F20" i="15"/>
  <c r="E20" i="15"/>
  <c r="A21" i="14"/>
  <c r="G20" i="14"/>
  <c r="F20" i="14"/>
  <c r="E20" i="14"/>
  <c r="A21" i="12"/>
  <c r="A20" i="11"/>
  <c r="A48" i="11"/>
  <c r="C18" i="11"/>
  <c r="A20" i="10"/>
  <c r="A48" i="10"/>
  <c r="C20" i="10"/>
  <c r="A48" i="9"/>
  <c r="A20" i="9"/>
  <c r="C20" i="9"/>
  <c r="C20" i="8"/>
  <c r="A20" i="8"/>
  <c r="A48" i="8"/>
  <c r="A20" i="3"/>
  <c r="A48" i="3"/>
  <c r="C8" i="3"/>
  <c r="A22" i="16" l="1"/>
  <c r="F21" i="16"/>
  <c r="E21" i="16"/>
  <c r="G21" i="16"/>
  <c r="A22" i="15"/>
  <c r="G21" i="15"/>
  <c r="F21" i="15"/>
  <c r="E21" i="15"/>
  <c r="A22" i="14"/>
  <c r="G21" i="14"/>
  <c r="F21" i="14"/>
  <c r="E21" i="14"/>
  <c r="A22" i="12"/>
  <c r="C19" i="11"/>
  <c r="A49" i="11"/>
  <c r="A21" i="11"/>
  <c r="C21" i="10"/>
  <c r="A49" i="10"/>
  <c r="A21" i="10"/>
  <c r="C21" i="9"/>
  <c r="A49" i="9"/>
  <c r="A21" i="9"/>
  <c r="A49" i="8"/>
  <c r="A21" i="8"/>
  <c r="C21" i="8"/>
  <c r="C9" i="3"/>
  <c r="A21" i="3"/>
  <c r="A49" i="3"/>
  <c r="E22" i="16" l="1"/>
  <c r="A23" i="16"/>
  <c r="G22" i="16"/>
  <c r="F22" i="16"/>
  <c r="E22" i="15"/>
  <c r="A23" i="15"/>
  <c r="F22" i="15"/>
  <c r="G22" i="15"/>
  <c r="E22" i="14"/>
  <c r="A23" i="14"/>
  <c r="G22" i="14"/>
  <c r="F22" i="14"/>
  <c r="A22" i="11"/>
  <c r="A50" i="11"/>
  <c r="C20" i="11"/>
  <c r="A22" i="10"/>
  <c r="A50" i="10"/>
  <c r="C22" i="10"/>
  <c r="A22" i="9"/>
  <c r="A50" i="9"/>
  <c r="C22" i="9"/>
  <c r="C22" i="8"/>
  <c r="A22" i="8"/>
  <c r="A50" i="8"/>
  <c r="A22" i="3"/>
  <c r="A50" i="3"/>
  <c r="C10" i="3"/>
  <c r="G23" i="16" l="1"/>
  <c r="F23" i="16"/>
  <c r="E23" i="16"/>
  <c r="A24" i="16"/>
  <c r="G23" i="15"/>
  <c r="F23" i="15"/>
  <c r="E23" i="15"/>
  <c r="A24" i="15"/>
  <c r="G23" i="14"/>
  <c r="F23" i="14"/>
  <c r="E23" i="14"/>
  <c r="A24" i="14"/>
  <c r="E3" i="12"/>
  <c r="E2" i="12"/>
  <c r="F3" i="12"/>
  <c r="F2" i="12"/>
  <c r="G2" i="12" s="1"/>
  <c r="G3" i="12"/>
  <c r="C21" i="11"/>
  <c r="F23" i="11"/>
  <c r="E23" i="11"/>
  <c r="A51" i="11"/>
  <c r="F23" i="10"/>
  <c r="E23" i="10"/>
  <c r="A51" i="10"/>
  <c r="F23" i="9"/>
  <c r="E23" i="9"/>
  <c r="A51" i="9"/>
  <c r="F23" i="8"/>
  <c r="E23" i="8"/>
  <c r="A51" i="8"/>
  <c r="C11" i="3"/>
  <c r="E23" i="3"/>
  <c r="F23" i="3"/>
  <c r="A51" i="3"/>
  <c r="A25" i="16" l="1"/>
  <c r="F24" i="16"/>
  <c r="E24" i="16"/>
  <c r="G24" i="16"/>
  <c r="A25" i="15"/>
  <c r="G24" i="15"/>
  <c r="F24" i="15"/>
  <c r="E24" i="15"/>
  <c r="A25" i="14"/>
  <c r="G24" i="14"/>
  <c r="F24" i="14"/>
  <c r="E24" i="14"/>
  <c r="E15" i="11"/>
  <c r="E7" i="11"/>
  <c r="E18" i="11"/>
  <c r="E10" i="11"/>
  <c r="E21" i="11"/>
  <c r="E13" i="11"/>
  <c r="E5" i="11"/>
  <c r="E2" i="11"/>
  <c r="E8" i="11"/>
  <c r="E16" i="11"/>
  <c r="E4" i="11"/>
  <c r="E19" i="11"/>
  <c r="E11" i="11"/>
  <c r="E3" i="11"/>
  <c r="E22" i="11"/>
  <c r="E14" i="11"/>
  <c r="E6" i="11"/>
  <c r="E17" i="11"/>
  <c r="E9" i="11"/>
  <c r="E20" i="11"/>
  <c r="E12" i="11"/>
  <c r="C22" i="11"/>
  <c r="F18" i="11"/>
  <c r="F10" i="11"/>
  <c r="F2" i="11"/>
  <c r="F21" i="11"/>
  <c r="F13" i="11"/>
  <c r="F5" i="11"/>
  <c r="F16" i="11"/>
  <c r="F8" i="11"/>
  <c r="F19" i="11"/>
  <c r="F11" i="11"/>
  <c r="F3" i="11"/>
  <c r="F7" i="11"/>
  <c r="F22" i="11"/>
  <c r="F14" i="11"/>
  <c r="F6" i="11"/>
  <c r="F17" i="11"/>
  <c r="F9" i="11"/>
  <c r="F20" i="11"/>
  <c r="F12" i="11"/>
  <c r="F4" i="11"/>
  <c r="F15" i="11"/>
  <c r="E15" i="10"/>
  <c r="E7" i="10"/>
  <c r="E18" i="10"/>
  <c r="E10" i="10"/>
  <c r="E2" i="10"/>
  <c r="E19" i="10"/>
  <c r="E3" i="10"/>
  <c r="E21" i="10"/>
  <c r="E13" i="10"/>
  <c r="E5" i="10"/>
  <c r="E4" i="10"/>
  <c r="E16" i="10"/>
  <c r="E8" i="10"/>
  <c r="E20" i="10"/>
  <c r="E11" i="10"/>
  <c r="E9" i="10"/>
  <c r="E22" i="10"/>
  <c r="E14" i="10"/>
  <c r="E6" i="10"/>
  <c r="E17" i="10"/>
  <c r="E12" i="10"/>
  <c r="F18" i="10"/>
  <c r="F10" i="10"/>
  <c r="F2" i="10"/>
  <c r="F22" i="10"/>
  <c r="F6" i="10"/>
  <c r="F15" i="10"/>
  <c r="F7" i="10"/>
  <c r="F21" i="10"/>
  <c r="F13" i="10"/>
  <c r="F5" i="10"/>
  <c r="F14" i="10"/>
  <c r="F4" i="10"/>
  <c r="F16" i="10"/>
  <c r="F8" i="10"/>
  <c r="F19" i="10"/>
  <c r="F11" i="10"/>
  <c r="F3" i="10"/>
  <c r="F17" i="10"/>
  <c r="F9" i="10"/>
  <c r="F20" i="10"/>
  <c r="F12" i="10"/>
  <c r="E15" i="9"/>
  <c r="E7" i="9"/>
  <c r="E6" i="9"/>
  <c r="E18" i="9"/>
  <c r="E10" i="9"/>
  <c r="E2" i="9"/>
  <c r="E21" i="9"/>
  <c r="E13" i="9"/>
  <c r="E5" i="9"/>
  <c r="E17" i="9"/>
  <c r="E16" i="9"/>
  <c r="E8" i="9"/>
  <c r="E9" i="9"/>
  <c r="E12" i="9"/>
  <c r="E19" i="9"/>
  <c r="E11" i="9"/>
  <c r="E3" i="9"/>
  <c r="E22" i="9"/>
  <c r="E14" i="9"/>
  <c r="E4" i="9"/>
  <c r="E20" i="9"/>
  <c r="F18" i="9"/>
  <c r="F10" i="9"/>
  <c r="F2" i="9"/>
  <c r="F21" i="9"/>
  <c r="F13" i="9"/>
  <c r="F5" i="9"/>
  <c r="F20" i="9"/>
  <c r="F15" i="9"/>
  <c r="F16" i="9"/>
  <c r="F8" i="9"/>
  <c r="F19" i="9"/>
  <c r="F11" i="9"/>
  <c r="F3" i="9"/>
  <c r="F17" i="9"/>
  <c r="F22" i="9"/>
  <c r="F14" i="9"/>
  <c r="F6" i="9"/>
  <c r="F9" i="9"/>
  <c r="F12" i="9"/>
  <c r="F4" i="9"/>
  <c r="F7" i="9"/>
  <c r="E15" i="8"/>
  <c r="E7" i="8"/>
  <c r="E18" i="8"/>
  <c r="E10" i="8"/>
  <c r="E2" i="8"/>
  <c r="E21" i="8"/>
  <c r="E13" i="8"/>
  <c r="E5" i="8"/>
  <c r="E17" i="8"/>
  <c r="E16" i="8"/>
  <c r="E8" i="8"/>
  <c r="E19" i="8"/>
  <c r="E11" i="8"/>
  <c r="E3" i="8"/>
  <c r="E22" i="8"/>
  <c r="E14" i="8"/>
  <c r="E6" i="8"/>
  <c r="E9" i="8"/>
  <c r="E20" i="8"/>
  <c r="E12" i="8"/>
  <c r="E4" i="8"/>
  <c r="F18" i="8"/>
  <c r="F10" i="8"/>
  <c r="F2" i="8"/>
  <c r="F21" i="8"/>
  <c r="F13" i="8"/>
  <c r="F5" i="8"/>
  <c r="F16" i="8"/>
  <c r="F8" i="8"/>
  <c r="F9" i="8"/>
  <c r="F19" i="8"/>
  <c r="F11" i="8"/>
  <c r="F3" i="8"/>
  <c r="F12" i="8"/>
  <c r="F22" i="8"/>
  <c r="F14" i="8"/>
  <c r="F6" i="8"/>
  <c r="F4" i="8"/>
  <c r="F17" i="8"/>
  <c r="F20" i="8"/>
  <c r="F15" i="8"/>
  <c r="F7" i="8"/>
  <c r="F7" i="3"/>
  <c r="F15" i="3"/>
  <c r="F2" i="3"/>
  <c r="F8" i="3"/>
  <c r="F16" i="3"/>
  <c r="F20" i="3"/>
  <c r="F21" i="3"/>
  <c r="F22" i="3"/>
  <c r="F9" i="3"/>
  <c r="F17" i="3"/>
  <c r="F14" i="3"/>
  <c r="F10" i="3"/>
  <c r="F18" i="3"/>
  <c r="F13" i="3"/>
  <c r="F3" i="3"/>
  <c r="F11" i="3"/>
  <c r="D40" i="3" s="1"/>
  <c r="F19" i="3"/>
  <c r="F12" i="3"/>
  <c r="F4" i="3"/>
  <c r="F6" i="3"/>
  <c r="F5" i="3"/>
  <c r="E9" i="3"/>
  <c r="E17" i="3"/>
  <c r="E10" i="3"/>
  <c r="E18" i="3"/>
  <c r="E12" i="3"/>
  <c r="E3" i="3"/>
  <c r="E11" i="3"/>
  <c r="E19" i="3"/>
  <c r="E20" i="3"/>
  <c r="E14" i="3"/>
  <c r="E7" i="3"/>
  <c r="E4" i="3"/>
  <c r="E22" i="3"/>
  <c r="E2" i="3"/>
  <c r="E8" i="3"/>
  <c r="E5" i="3"/>
  <c r="E13" i="3"/>
  <c r="E21" i="3"/>
  <c r="E6" i="3"/>
  <c r="E15" i="3"/>
  <c r="E16" i="3"/>
  <c r="C12" i="3"/>
  <c r="A26" i="16" l="1"/>
  <c r="F25" i="16"/>
  <c r="E25" i="16"/>
  <c r="G25" i="16"/>
  <c r="A26" i="15"/>
  <c r="G25" i="15"/>
  <c r="F25" i="15"/>
  <c r="E25" i="15"/>
  <c r="A26" i="14"/>
  <c r="G25" i="14"/>
  <c r="F25" i="14"/>
  <c r="E25" i="14"/>
  <c r="D50" i="10"/>
  <c r="E50" i="10"/>
  <c r="C50" i="10"/>
  <c r="F50" i="10"/>
  <c r="C32" i="10"/>
  <c r="E32" i="10"/>
  <c r="D32" i="10"/>
  <c r="F32" i="10"/>
  <c r="D48" i="10"/>
  <c r="E48" i="10"/>
  <c r="C48" i="10"/>
  <c r="F48" i="10"/>
  <c r="F37" i="10"/>
  <c r="E37" i="10"/>
  <c r="D37" i="10"/>
  <c r="C37" i="10"/>
  <c r="D31" i="10"/>
  <c r="F31" i="10"/>
  <c r="C31" i="10"/>
  <c r="E31" i="10"/>
  <c r="D46" i="10"/>
  <c r="E46" i="10"/>
  <c r="F46" i="10"/>
  <c r="C46" i="10"/>
  <c r="F45" i="10"/>
  <c r="E45" i="10"/>
  <c r="D45" i="10"/>
  <c r="C45" i="10"/>
  <c r="E39" i="10"/>
  <c r="F39" i="10"/>
  <c r="D39" i="10"/>
  <c r="C39" i="10"/>
  <c r="E40" i="10"/>
  <c r="C40" i="10"/>
  <c r="D40" i="10"/>
  <c r="F40" i="10"/>
  <c r="D35" i="10"/>
  <c r="C35" i="10"/>
  <c r="F35" i="10"/>
  <c r="E35" i="10"/>
  <c r="E33" i="10"/>
  <c r="C33" i="10"/>
  <c r="F33" i="10"/>
  <c r="D33" i="10"/>
  <c r="F47" i="10"/>
  <c r="E47" i="10"/>
  <c r="D47" i="10"/>
  <c r="C47" i="10"/>
  <c r="D38" i="10"/>
  <c r="C38" i="10"/>
  <c r="E38" i="10"/>
  <c r="F38" i="10"/>
  <c r="C41" i="10"/>
  <c r="E41" i="10"/>
  <c r="D41" i="10"/>
  <c r="F41" i="10"/>
  <c r="F43" i="10"/>
  <c r="E43" i="10"/>
  <c r="D43" i="10"/>
  <c r="C43" i="10"/>
  <c r="D34" i="10"/>
  <c r="C34" i="10"/>
  <c r="E34" i="10"/>
  <c r="F34" i="10"/>
  <c r="F36" i="10"/>
  <c r="D36" i="10"/>
  <c r="E36" i="10"/>
  <c r="C36" i="10"/>
  <c r="C49" i="10"/>
  <c r="F49" i="10"/>
  <c r="D49" i="10"/>
  <c r="E49" i="10"/>
  <c r="F51" i="10"/>
  <c r="E51" i="10"/>
  <c r="D51" i="10"/>
  <c r="C51" i="10"/>
  <c r="D42" i="10"/>
  <c r="C42" i="10"/>
  <c r="F42" i="10"/>
  <c r="E42" i="10"/>
  <c r="D44" i="10"/>
  <c r="F44" i="10"/>
  <c r="E44" i="10"/>
  <c r="C44" i="10"/>
  <c r="C41" i="9"/>
  <c r="E41" i="9"/>
  <c r="F41" i="9"/>
  <c r="D41" i="9"/>
  <c r="F39" i="9"/>
  <c r="C39" i="9"/>
  <c r="E39" i="9"/>
  <c r="D39" i="9"/>
  <c r="C37" i="9"/>
  <c r="F37" i="9"/>
  <c r="D37" i="9"/>
  <c r="E37" i="9"/>
  <c r="F47" i="9"/>
  <c r="E47" i="9"/>
  <c r="D47" i="9"/>
  <c r="C47" i="9"/>
  <c r="F40" i="9"/>
  <c r="E40" i="9"/>
  <c r="D40" i="9"/>
  <c r="C40" i="9"/>
  <c r="C49" i="9"/>
  <c r="F49" i="9"/>
  <c r="D49" i="9"/>
  <c r="E49" i="9"/>
  <c r="F43" i="9"/>
  <c r="D43" i="9"/>
  <c r="C43" i="9"/>
  <c r="E43" i="9"/>
  <c r="F45" i="9"/>
  <c r="E45" i="9"/>
  <c r="C45" i="9"/>
  <c r="D45" i="9"/>
  <c r="F35" i="9"/>
  <c r="E35" i="9"/>
  <c r="D35" i="9"/>
  <c r="C35" i="9"/>
  <c r="C42" i="9"/>
  <c r="E42" i="9"/>
  <c r="F42" i="9"/>
  <c r="D42" i="9"/>
  <c r="E48" i="9"/>
  <c r="D48" i="9"/>
  <c r="C48" i="9"/>
  <c r="F48" i="9"/>
  <c r="C31" i="9"/>
  <c r="D31" i="9"/>
  <c r="F31" i="9"/>
  <c r="E31" i="9"/>
  <c r="C38" i="9"/>
  <c r="F38" i="9"/>
  <c r="D38" i="9"/>
  <c r="E38" i="9"/>
  <c r="F51" i="9"/>
  <c r="E51" i="9"/>
  <c r="D51" i="9"/>
  <c r="C51" i="9"/>
  <c r="D46" i="9"/>
  <c r="E46" i="9"/>
  <c r="C46" i="9"/>
  <c r="F46" i="9"/>
  <c r="F36" i="9"/>
  <c r="E36" i="9"/>
  <c r="D36" i="9"/>
  <c r="C36" i="9"/>
  <c r="D50" i="9"/>
  <c r="C50" i="9"/>
  <c r="F50" i="9"/>
  <c r="E50" i="9"/>
  <c r="F33" i="9"/>
  <c r="D33" i="9"/>
  <c r="C33" i="9"/>
  <c r="E33" i="9"/>
  <c r="C32" i="9"/>
  <c r="E32" i="9"/>
  <c r="D32" i="9"/>
  <c r="F32" i="9"/>
  <c r="D34" i="9"/>
  <c r="F34" i="9"/>
  <c r="E34" i="9"/>
  <c r="C34" i="9"/>
  <c r="F44" i="9"/>
  <c r="E44" i="9"/>
  <c r="D44" i="9"/>
  <c r="C44" i="9"/>
  <c r="F43" i="8"/>
  <c r="E43" i="8"/>
  <c r="D43" i="8"/>
  <c r="C43" i="8"/>
  <c r="D34" i="8"/>
  <c r="F34" i="8"/>
  <c r="C34" i="8"/>
  <c r="E34" i="8"/>
  <c r="D42" i="8"/>
  <c r="F42" i="8"/>
  <c r="E42" i="8"/>
  <c r="C42" i="8"/>
  <c r="D32" i="8"/>
  <c r="C32" i="8"/>
  <c r="E32" i="8"/>
  <c r="F32" i="8"/>
  <c r="D50" i="8"/>
  <c r="C50" i="8"/>
  <c r="F50" i="8"/>
  <c r="E50" i="8"/>
  <c r="E33" i="8"/>
  <c r="D33" i="8"/>
  <c r="C33" i="8"/>
  <c r="F33" i="8"/>
  <c r="F40" i="8"/>
  <c r="E40" i="8"/>
  <c r="D40" i="8"/>
  <c r="C40" i="8"/>
  <c r="F31" i="8"/>
  <c r="C31" i="8"/>
  <c r="D31" i="8"/>
  <c r="E31" i="8"/>
  <c r="F39" i="8"/>
  <c r="C39" i="8"/>
  <c r="E39" i="8"/>
  <c r="D39" i="8"/>
  <c r="F49" i="8"/>
  <c r="E49" i="8"/>
  <c r="D49" i="8"/>
  <c r="C49" i="8"/>
  <c r="E37" i="8"/>
  <c r="D37" i="8"/>
  <c r="C37" i="8"/>
  <c r="F37" i="8"/>
  <c r="F47" i="8"/>
  <c r="E47" i="8"/>
  <c r="D47" i="8"/>
  <c r="C47" i="8"/>
  <c r="F41" i="8"/>
  <c r="D41" i="8"/>
  <c r="C41" i="8"/>
  <c r="E41" i="8"/>
  <c r="F45" i="8"/>
  <c r="E45" i="8"/>
  <c r="C45" i="8"/>
  <c r="D45" i="8"/>
  <c r="F36" i="8"/>
  <c r="D36" i="8"/>
  <c r="C36" i="8"/>
  <c r="E36" i="8"/>
  <c r="E51" i="8"/>
  <c r="D51" i="8"/>
  <c r="C51" i="8"/>
  <c r="F51" i="8"/>
  <c r="F48" i="8"/>
  <c r="E48" i="8"/>
  <c r="D48" i="8"/>
  <c r="C48" i="8"/>
  <c r="D38" i="8"/>
  <c r="E38" i="8"/>
  <c r="C38" i="8"/>
  <c r="F38" i="8"/>
  <c r="F35" i="8"/>
  <c r="E35" i="8"/>
  <c r="D35" i="8"/>
  <c r="C35" i="8"/>
  <c r="D46" i="8"/>
  <c r="F46" i="8"/>
  <c r="E46" i="8"/>
  <c r="C46" i="8"/>
  <c r="F44" i="8"/>
  <c r="E44" i="8"/>
  <c r="D44" i="8"/>
  <c r="C44" i="8"/>
  <c r="D38" i="3"/>
  <c r="C38" i="3"/>
  <c r="C35" i="3"/>
  <c r="D35" i="3"/>
  <c r="C40" i="3"/>
  <c r="D31" i="3"/>
  <c r="E31" i="3"/>
  <c r="C31" i="3"/>
  <c r="D39" i="3"/>
  <c r="C39" i="3"/>
  <c r="C36" i="3"/>
  <c r="D36" i="3"/>
  <c r="D34" i="3"/>
  <c r="C34" i="3"/>
  <c r="C37" i="3"/>
  <c r="D37" i="3"/>
  <c r="C13" i="3"/>
  <c r="C41" i="3"/>
  <c r="D41" i="3"/>
  <c r="D32" i="3"/>
  <c r="C32" i="3"/>
  <c r="D33" i="3"/>
  <c r="C33" i="3"/>
  <c r="E26" i="16" l="1"/>
  <c r="G26" i="16"/>
  <c r="F26" i="16"/>
  <c r="E26" i="15"/>
  <c r="F26" i="15"/>
  <c r="A27" i="15"/>
  <c r="G26" i="15"/>
  <c r="E26" i="14"/>
  <c r="A27" i="14"/>
  <c r="G26" i="14"/>
  <c r="F26" i="14"/>
  <c r="C14" i="3"/>
  <c r="C42" i="3"/>
  <c r="D42" i="3"/>
  <c r="G27" i="15" l="1"/>
  <c r="F27" i="15"/>
  <c r="E27" i="15"/>
  <c r="A28" i="15"/>
  <c r="G27" i="14"/>
  <c r="F27" i="14"/>
  <c r="E27" i="14"/>
  <c r="A28" i="14"/>
  <c r="C15" i="3"/>
  <c r="C43" i="3"/>
  <c r="D43" i="3"/>
  <c r="A29" i="15" l="1"/>
  <c r="G28" i="15"/>
  <c r="F28" i="15"/>
  <c r="E28" i="15"/>
  <c r="A29" i="14"/>
  <c r="F28" i="14"/>
  <c r="E28" i="14"/>
  <c r="G28" i="14"/>
  <c r="C16" i="3"/>
  <c r="C44" i="3"/>
  <c r="D44" i="3"/>
  <c r="A30" i="15" l="1"/>
  <c r="G29" i="15"/>
  <c r="F29" i="15"/>
  <c r="E29" i="15"/>
  <c r="A30" i="14"/>
  <c r="G29" i="14"/>
  <c r="F29" i="14"/>
  <c r="E29" i="14"/>
  <c r="C17" i="3"/>
  <c r="C45" i="3"/>
  <c r="D45" i="3"/>
  <c r="E30" i="15" l="1"/>
  <c r="A31" i="15"/>
  <c r="F30" i="15"/>
  <c r="G30" i="15"/>
  <c r="E30" i="14"/>
  <c r="A31" i="14"/>
  <c r="G30" i="14"/>
  <c r="F30" i="14"/>
  <c r="C18" i="3"/>
  <c r="D46" i="3"/>
  <c r="C46" i="3"/>
  <c r="G31" i="15" l="1"/>
  <c r="F31" i="15"/>
  <c r="E31" i="15"/>
  <c r="A32" i="15"/>
  <c r="G31" i="14"/>
  <c r="F31" i="14"/>
  <c r="E31" i="14"/>
  <c r="A32" i="14"/>
  <c r="C19" i="3"/>
  <c r="D47" i="3"/>
  <c r="C47" i="3"/>
  <c r="F32" i="15" l="1"/>
  <c r="E32" i="15"/>
  <c r="G32" i="15"/>
  <c r="F32" i="14"/>
  <c r="E32" i="14"/>
  <c r="G32" i="14"/>
  <c r="C20" i="3"/>
  <c r="D48" i="3"/>
  <c r="C48" i="3"/>
  <c r="C21" i="3" l="1"/>
  <c r="D49" i="3"/>
  <c r="C49" i="3"/>
  <c r="C22" i="3" l="1"/>
  <c r="C50" i="3"/>
  <c r="D50" i="3"/>
  <c r="C51" i="3" l="1"/>
  <c r="D51" i="3"/>
</calcChain>
</file>

<file path=xl/sharedStrings.xml><?xml version="1.0" encoding="utf-8"?>
<sst xmlns="http://schemas.openxmlformats.org/spreadsheetml/2006/main" count="156" uniqueCount="36">
  <si>
    <t>AMReX</t>
  </si>
  <si>
    <t>MACSio</t>
  </si>
  <si>
    <t>L0</t>
  </si>
  <si>
    <t>L1</t>
  </si>
  <si>
    <t>L2</t>
  </si>
  <si>
    <t>L3</t>
  </si>
  <si>
    <t>ALL</t>
  </si>
  <si>
    <t>STEP</t>
  </si>
  <si>
    <t>R0</t>
  </si>
  <si>
    <t>R1</t>
  </si>
  <si>
    <t>R2</t>
  </si>
  <si>
    <t>R3</t>
  </si>
  <si>
    <t>MACSio-DG+L</t>
  </si>
  <si>
    <t>R4</t>
  </si>
  <si>
    <t>LEVEL</t>
  </si>
  <si>
    <t>RANK</t>
  </si>
  <si>
    <t>Linear</t>
  </si>
  <si>
    <t>Quadratic</t>
  </si>
  <si>
    <t>Cubic</t>
  </si>
  <si>
    <t>Hybrid 1</t>
  </si>
  <si>
    <t>Hybrid 2</t>
  </si>
  <si>
    <t>Hybrid 3</t>
  </si>
  <si>
    <t>Hybrid 4</t>
  </si>
  <si>
    <t>Weights</t>
  </si>
  <si>
    <t>DataGrowth</t>
  </si>
  <si>
    <t>Log</t>
  </si>
  <si>
    <t>Last Step</t>
  </si>
  <si>
    <t>Hybrid1</t>
  </si>
  <si>
    <t>Hybrid2</t>
  </si>
  <si>
    <t>Hybrid3</t>
  </si>
  <si>
    <t>Hybrid4</t>
  </si>
  <si>
    <t>1. Start value</t>
  </si>
  <si>
    <t>2. End value</t>
  </si>
  <si>
    <t>4. Weights for Linear, DataGrowth, Quadratic, Cubic</t>
  </si>
  <si>
    <t>3. Number of steps</t>
  </si>
  <si>
    <t>MACSio NEW parameters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</si>
</sst>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1" fillId="2" borderId="0" xfId="0" applyFont="1" applyFill="1"/>
    <xf numFmtId="0" fontId="0" fillId="0" borderId="0" xfId="0" applyFo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sedov_2d_cyl!$B$1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sedov_2d_cyl!$A$2:$A$12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sedov_2d_cyl!$B$2:$B$12</c:f>
              <c:numCache>
                <c:formatCode>General</c:formatCode>
                <c:ptCount val="11"/>
                <c:pt idx="0">
                  <c:v>1950295</c:v>
                </c:pt>
                <c:pt idx="1">
                  <c:v>1950295</c:v>
                </c:pt>
                <c:pt idx="2">
                  <c:v>2298722</c:v>
                </c:pt>
                <c:pt idx="3">
                  <c:v>5363048</c:v>
                </c:pt>
                <c:pt idx="4">
                  <c:v>9123176</c:v>
                </c:pt>
                <c:pt idx="5">
                  <c:v>13161832</c:v>
                </c:pt>
                <c:pt idx="6">
                  <c:v>17409384</c:v>
                </c:pt>
                <c:pt idx="7">
                  <c:v>22979948</c:v>
                </c:pt>
                <c:pt idx="8">
                  <c:v>28620140</c:v>
                </c:pt>
                <c:pt idx="9">
                  <c:v>35722604</c:v>
                </c:pt>
                <c:pt idx="10">
                  <c:v>42755432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A2-3D45-8888-C625BD37FE64}"/>
            </c:ext>
          </c:extLst>
        </c:ser>
        <c:ser>
          <c:idx val="1"/>
          <c:order val="1"/>
          <c:tx>
            <c:strRef>
              <c:f>sedov_2d_cyl!$C$1</c:f>
              <c:strCache>
                <c:ptCount val="1"/>
                <c:pt idx="0">
                  <c:v>DataGrowth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sedov_2d_cyl!$A$2:$A$12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sedov_2d_cyl!$C$2:$C$12</c:f>
              <c:numCache>
                <c:formatCode>0</c:formatCode>
                <c:ptCount val="11"/>
                <c:pt idx="0">
                  <c:v>1950295</c:v>
                </c:pt>
                <c:pt idx="1">
                  <c:v>2655763.5532624722</c:v>
                </c:pt>
                <c:pt idx="2">
                  <c:v>3616417.0296479822</c:v>
                </c:pt>
                <c:pt idx="3">
                  <c:v>4924561.946134733</c:v>
                </c:pt>
                <c:pt idx="4">
                  <c:v>6705894.304363152</c:v>
                </c:pt>
                <c:pt idx="5">
                  <c:v>9131577.3693508208</c:v>
                </c:pt>
                <c:pt idx="6">
                  <c:v>12434688.270911997</c:v>
                </c:pt>
                <c:pt idx="7">
                  <c:v>16932613.735905815</c:v>
                </c:pt>
                <c:pt idx="8">
                  <c:v>23057546.894849326</c:v>
                </c:pt>
                <c:pt idx="9">
                  <c:v>31398015.516104549</c:v>
                </c:pt>
                <c:pt idx="10">
                  <c:v>42755432.000000022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A2-3D45-8888-C625BD37F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8273935"/>
        <c:axId val="1618274831"/>
      </c:lineChart>
      <c:catAx>
        <c:axId val="161827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274831"/>
        <c:crosses val="autoZero"/>
        <c:auto val="1"/>
        <c:lblAlgn val="ctr"/>
        <c:lblOffset val="100"/>
        <c:noMultiLvlLbl val="0"/>
      </c:catAx>
      <c:valAx>
        <c:axId val="161827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27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sedov_2d_cyl!$B$1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sedov_2d_cyl!$A$2:$A$12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sedov_2d_cyl!$B$2:$B$12</c:f>
              <c:numCache>
                <c:formatCode>General</c:formatCode>
                <c:ptCount val="11"/>
                <c:pt idx="0">
                  <c:v>1950295</c:v>
                </c:pt>
                <c:pt idx="1">
                  <c:v>1950295</c:v>
                </c:pt>
                <c:pt idx="2">
                  <c:v>2298722</c:v>
                </c:pt>
                <c:pt idx="3">
                  <c:v>5363048</c:v>
                </c:pt>
                <c:pt idx="4">
                  <c:v>9123176</c:v>
                </c:pt>
                <c:pt idx="5">
                  <c:v>13161832</c:v>
                </c:pt>
                <c:pt idx="6">
                  <c:v>17409384</c:v>
                </c:pt>
                <c:pt idx="7">
                  <c:v>22979948</c:v>
                </c:pt>
                <c:pt idx="8">
                  <c:v>28620140</c:v>
                </c:pt>
                <c:pt idx="9">
                  <c:v>35722604</c:v>
                </c:pt>
                <c:pt idx="10">
                  <c:v>42755432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24-BB44-97A0-D680AFE26527}"/>
            </c:ext>
          </c:extLst>
        </c:ser>
        <c:ser>
          <c:idx val="1"/>
          <c:order val="1"/>
          <c:tx>
            <c:strRef>
              <c:f>sedov_2d_cyl!$H$1</c:f>
              <c:strCache>
                <c:ptCount val="1"/>
                <c:pt idx="0">
                  <c:v>Hybrid4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sedov_2d_cyl!$A$2:$A$12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sedov_2d_cyl!$H$2:$H$12</c:f>
              <c:numCache>
                <c:formatCode>General</c:formatCode>
                <c:ptCount val="11"/>
                <c:pt idx="0">
                  <c:v>1950295</c:v>
                </c:pt>
                <c:pt idx="1">
                  <c:v>4343286.1266312357</c:v>
                </c:pt>
                <c:pt idx="2">
                  <c:v>6863869.7148239911</c:v>
                </c:pt>
                <c:pt idx="3">
                  <c:v>9558199.0230673663</c:v>
                </c:pt>
                <c:pt idx="4">
                  <c:v>12489122.052181575</c:v>
                </c:pt>
                <c:pt idx="5">
                  <c:v>15742220.43467541</c:v>
                </c:pt>
                <c:pt idx="6">
                  <c:v>19434032.735455997</c:v>
                </c:pt>
                <c:pt idx="7">
                  <c:v>23723252.317952909</c:v>
                </c:pt>
                <c:pt idx="8">
                  <c:v>28825975.747424662</c:v>
                </c:pt>
                <c:pt idx="9">
                  <c:v>35036466.908052281</c:v>
                </c:pt>
                <c:pt idx="10">
                  <c:v>42755432.000000015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24-BB44-97A0-D680AFE26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2613519"/>
        <c:axId val="1623707727"/>
      </c:lineChart>
      <c:catAx>
        <c:axId val="207261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07727"/>
        <c:crosses val="autoZero"/>
        <c:auto val="1"/>
        <c:lblAlgn val="ctr"/>
        <c:lblOffset val="100"/>
        <c:noMultiLvlLbl val="0"/>
      </c:catAx>
      <c:valAx>
        <c:axId val="16237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61351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s2d_case4_cfl3_maxl2!$B$1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s2d_case4_cfl3_maxl2!$A$2:$A$22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s2d_case4_cfl3_maxl2!$B$2:$B$22</c:f>
              <c:numCache>
                <c:formatCode>General</c:formatCode>
                <c:ptCount val="21"/>
                <c:pt idx="0">
                  <c:v>72925932</c:v>
                </c:pt>
                <c:pt idx="1">
                  <c:v>73047508</c:v>
                </c:pt>
                <c:pt idx="2">
                  <c:v>73047508</c:v>
                </c:pt>
                <c:pt idx="3">
                  <c:v>73047508</c:v>
                </c:pt>
                <c:pt idx="4">
                  <c:v>73047508</c:v>
                </c:pt>
                <c:pt idx="5">
                  <c:v>73674659</c:v>
                </c:pt>
                <c:pt idx="6">
                  <c:v>73674659</c:v>
                </c:pt>
                <c:pt idx="7">
                  <c:v>74928035</c:v>
                </c:pt>
                <c:pt idx="8">
                  <c:v>75833892</c:v>
                </c:pt>
                <c:pt idx="9">
                  <c:v>75833892</c:v>
                </c:pt>
                <c:pt idx="10">
                  <c:v>77505497</c:v>
                </c:pt>
                <c:pt idx="11">
                  <c:v>78690062</c:v>
                </c:pt>
                <c:pt idx="12">
                  <c:v>78690062</c:v>
                </c:pt>
                <c:pt idx="13">
                  <c:v>80779032</c:v>
                </c:pt>
                <c:pt idx="14">
                  <c:v>82242309</c:v>
                </c:pt>
                <c:pt idx="15">
                  <c:v>84749672</c:v>
                </c:pt>
                <c:pt idx="16">
                  <c:v>84749672</c:v>
                </c:pt>
                <c:pt idx="17">
                  <c:v>86491671</c:v>
                </c:pt>
                <c:pt idx="18">
                  <c:v>86491671</c:v>
                </c:pt>
                <c:pt idx="19">
                  <c:v>89416215</c:v>
                </c:pt>
                <c:pt idx="20">
                  <c:v>91433984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67-1440-8BAC-590BDE5D7BF9}"/>
            </c:ext>
          </c:extLst>
        </c:ser>
        <c:ser>
          <c:idx val="1"/>
          <c:order val="1"/>
          <c:tx>
            <c:strRef>
              <c:f>s2d_case4_cfl3_maxl2!$C$1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s2d_case4_cfl3_maxl2!$A$2:$A$22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s2d_case4_cfl3_maxl2!$C$2:$C$22</c:f>
              <c:numCache>
                <c:formatCode>General</c:formatCode>
                <c:ptCount val="21"/>
                <c:pt idx="0">
                  <c:v>72925932</c:v>
                </c:pt>
                <c:pt idx="1">
                  <c:v>73851334.599999994</c:v>
                </c:pt>
                <c:pt idx="2">
                  <c:v>74776737.199999988</c:v>
                </c:pt>
                <c:pt idx="3">
                  <c:v>75702139.799999982</c:v>
                </c:pt>
                <c:pt idx="4">
                  <c:v>76627542.399999976</c:v>
                </c:pt>
                <c:pt idx="5">
                  <c:v>77552944.99999997</c:v>
                </c:pt>
                <c:pt idx="6">
                  <c:v>78478347.599999964</c:v>
                </c:pt>
                <c:pt idx="7">
                  <c:v>79403750.199999958</c:v>
                </c:pt>
                <c:pt idx="8">
                  <c:v>80329152.799999952</c:v>
                </c:pt>
                <c:pt idx="9">
                  <c:v>81254555.399999946</c:v>
                </c:pt>
                <c:pt idx="10">
                  <c:v>82179957.99999994</c:v>
                </c:pt>
                <c:pt idx="11">
                  <c:v>83105360.599999934</c:v>
                </c:pt>
                <c:pt idx="12">
                  <c:v>84030763.199999928</c:v>
                </c:pt>
                <c:pt idx="13">
                  <c:v>84956165.799999923</c:v>
                </c:pt>
                <c:pt idx="14">
                  <c:v>85881568.399999917</c:v>
                </c:pt>
                <c:pt idx="15">
                  <c:v>86806970.999999911</c:v>
                </c:pt>
                <c:pt idx="16">
                  <c:v>87732373.599999905</c:v>
                </c:pt>
                <c:pt idx="17">
                  <c:v>88657776.199999899</c:v>
                </c:pt>
                <c:pt idx="18">
                  <c:v>89583178.799999893</c:v>
                </c:pt>
                <c:pt idx="19">
                  <c:v>90508581.399999887</c:v>
                </c:pt>
                <c:pt idx="20">
                  <c:v>91433983.999999881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67-1440-8BAC-590BDE5D7BF9}"/>
            </c:ext>
          </c:extLst>
        </c:ser>
        <c:ser>
          <c:idx val="2"/>
          <c:order val="2"/>
          <c:tx>
            <c:strRef>
              <c:f>s2d_case4_cfl3_maxl2!$D$1</c:f>
              <c:strCache>
                <c:ptCount val="1"/>
                <c:pt idx="0">
                  <c:v>DataGrowth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s2d_case4_cfl3_maxl2!$A$2:$A$22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s2d_case4_cfl3_maxl2!$D$2:$D$22</c:f>
              <c:numCache>
                <c:formatCode>General</c:formatCode>
                <c:ptCount val="21"/>
                <c:pt idx="0">
                  <c:v>72925932</c:v>
                </c:pt>
                <c:pt idx="1">
                  <c:v>73755306.295917526</c:v>
                </c:pt>
                <c:pt idx="2">
                  <c:v>74594112.925490081</c:v>
                </c:pt>
                <c:pt idx="3">
                  <c:v>75442459.161053732</c:v>
                </c:pt>
                <c:pt idx="4">
                  <c:v>76300453.494934648</c:v>
                </c:pt>
                <c:pt idx="5">
                  <c:v>77168205.653323919</c:v>
                </c:pt>
                <c:pt idx="6">
                  <c:v>78045826.610310033</c:v>
                </c:pt>
                <c:pt idx="7">
                  <c:v>78933428.602071032</c:v>
                </c:pt>
                <c:pt idx="8">
                  <c:v>79831125.141228035</c:v>
                </c:pt>
                <c:pt idx="9">
                  <c:v>80739031.031362012</c:v>
                </c:pt>
                <c:pt idx="10">
                  <c:v>81657262.381695643</c:v>
                </c:pt>
                <c:pt idx="11">
                  <c:v>82585936.621942192</c:v>
                </c:pt>
                <c:pt idx="12">
                  <c:v>83525172.517323166</c:v>
                </c:pt>
                <c:pt idx="13">
                  <c:v>84475090.183756888</c:v>
                </c:pt>
                <c:pt idx="14">
                  <c:v>85435811.103219703</c:v>
                </c:pt>
                <c:pt idx="15">
                  <c:v>86407458.139281929</c:v>
                </c:pt>
                <c:pt idx="16">
                  <c:v>87390155.552820504</c:v>
                </c:pt>
                <c:pt idx="17">
                  <c:v>88384029.017910302</c:v>
                </c:pt>
                <c:pt idx="18">
                  <c:v>89389205.637896225</c:v>
                </c:pt>
                <c:pt idx="19">
                  <c:v>90405813.961648017</c:v>
                </c:pt>
                <c:pt idx="20">
                  <c:v>91433983.999999985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67-1440-8BAC-590BDE5D7BF9}"/>
            </c:ext>
          </c:extLst>
        </c:ser>
        <c:ser>
          <c:idx val="3"/>
          <c:order val="3"/>
          <c:tx>
            <c:strRef>
              <c:f>s2d_case4_cfl3_maxl2!$E$1</c:f>
              <c:strCache>
                <c:ptCount val="1"/>
                <c:pt idx="0">
                  <c:v>Quadratic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s2d_case4_cfl3_maxl2!$A$2:$A$22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s2d_case4_cfl3_maxl2!$E$2:$E$22</c:f>
              <c:numCache>
                <c:formatCode>General</c:formatCode>
                <c:ptCount val="21"/>
                <c:pt idx="0">
                  <c:v>72925932</c:v>
                </c:pt>
                <c:pt idx="1">
                  <c:v>72972202.129999995</c:v>
                </c:pt>
                <c:pt idx="2">
                  <c:v>73111012.519999996</c:v>
                </c:pt>
                <c:pt idx="3">
                  <c:v>73342363.170000002</c:v>
                </c:pt>
                <c:pt idx="4">
                  <c:v>73666254.079999998</c:v>
                </c:pt>
                <c:pt idx="5">
                  <c:v>74082685.25</c:v>
                </c:pt>
                <c:pt idx="6">
                  <c:v>74591656.680000007</c:v>
                </c:pt>
                <c:pt idx="7">
                  <c:v>75193168.370000005</c:v>
                </c:pt>
                <c:pt idx="8">
                  <c:v>75887220.319999993</c:v>
                </c:pt>
                <c:pt idx="9">
                  <c:v>76673812.530000001</c:v>
                </c:pt>
                <c:pt idx="10">
                  <c:v>77552945</c:v>
                </c:pt>
                <c:pt idx="11">
                  <c:v>78524617.730000004</c:v>
                </c:pt>
                <c:pt idx="12">
                  <c:v>79588830.719999999</c:v>
                </c:pt>
                <c:pt idx="13">
                  <c:v>80745583.969999999</c:v>
                </c:pt>
                <c:pt idx="14">
                  <c:v>81994877.480000004</c:v>
                </c:pt>
                <c:pt idx="15">
                  <c:v>83336711.25</c:v>
                </c:pt>
                <c:pt idx="16">
                  <c:v>84771085.280000001</c:v>
                </c:pt>
                <c:pt idx="17">
                  <c:v>86297999.569999993</c:v>
                </c:pt>
                <c:pt idx="18">
                  <c:v>87917454.120000005</c:v>
                </c:pt>
                <c:pt idx="19">
                  <c:v>89629448.930000007</c:v>
                </c:pt>
                <c:pt idx="20">
                  <c:v>91433984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67-1440-8BAC-590BDE5D7BF9}"/>
            </c:ext>
          </c:extLst>
        </c:ser>
        <c:ser>
          <c:idx val="4"/>
          <c:order val="4"/>
          <c:tx>
            <c:strRef>
              <c:f>s2d_case4_cfl3_maxl2!$F$1</c:f>
              <c:strCache>
                <c:ptCount val="1"/>
                <c:pt idx="0">
                  <c:v>Cubic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s2d_case4_cfl3_maxl2!$A$2:$A$22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s2d_case4_cfl3_maxl2!$F$2:$F$22</c:f>
              <c:numCache>
                <c:formatCode>General</c:formatCode>
                <c:ptCount val="21"/>
                <c:pt idx="0">
                  <c:v>72925932</c:v>
                </c:pt>
                <c:pt idx="1">
                  <c:v>72928245.506500006</c:v>
                </c:pt>
                <c:pt idx="2">
                  <c:v>72944440.052000001</c:v>
                </c:pt>
                <c:pt idx="3">
                  <c:v>72988396.675500005</c:v>
                </c:pt>
                <c:pt idx="4">
                  <c:v>73073996.415999994</c:v>
                </c:pt>
                <c:pt idx="5">
                  <c:v>73215120.3125</c:v>
                </c:pt>
                <c:pt idx="6">
                  <c:v>73425649.403999999</c:v>
                </c:pt>
                <c:pt idx="7">
                  <c:v>73719464.729499996</c:v>
                </c:pt>
                <c:pt idx="8">
                  <c:v>74110447.327999994</c:v>
                </c:pt>
                <c:pt idx="9">
                  <c:v>74612478.238499999</c:v>
                </c:pt>
                <c:pt idx="10">
                  <c:v>75239438.5</c:v>
                </c:pt>
                <c:pt idx="11">
                  <c:v>76005209.151500002</c:v>
                </c:pt>
                <c:pt idx="12">
                  <c:v>76923671.231999993</c:v>
                </c:pt>
                <c:pt idx="13">
                  <c:v>78008705.780499995</c:v>
                </c:pt>
                <c:pt idx="14">
                  <c:v>79274193.835999995</c:v>
                </c:pt>
                <c:pt idx="15">
                  <c:v>80734016.4375</c:v>
                </c:pt>
                <c:pt idx="16">
                  <c:v>82402054.623999998</c:v>
                </c:pt>
                <c:pt idx="17">
                  <c:v>84292189.434499994</c:v>
                </c:pt>
                <c:pt idx="18">
                  <c:v>86418301.907999992</c:v>
                </c:pt>
                <c:pt idx="19">
                  <c:v>88794273.083499998</c:v>
                </c:pt>
                <c:pt idx="20">
                  <c:v>91433984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67-1440-8BAC-590BDE5D7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76863"/>
        <c:axId val="83378511"/>
      </c:lineChart>
      <c:catAx>
        <c:axId val="8337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8511"/>
        <c:crosses val="autoZero"/>
        <c:auto val="1"/>
        <c:lblAlgn val="ctr"/>
        <c:lblOffset val="100"/>
        <c:noMultiLvlLbl val="0"/>
      </c:catAx>
      <c:valAx>
        <c:axId val="83378511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s2d_case4_cfl3_maxl2!$B$30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s2d_case4_cfl3_maxl2!$A$31:$A$51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s2d_case4_cfl3_maxl2!$B$31:$B$51</c:f>
              <c:numCache>
                <c:formatCode>General</c:formatCode>
                <c:ptCount val="21"/>
                <c:pt idx="0">
                  <c:v>72925932</c:v>
                </c:pt>
                <c:pt idx="1">
                  <c:v>73047508</c:v>
                </c:pt>
                <c:pt idx="2">
                  <c:v>73047508</c:v>
                </c:pt>
                <c:pt idx="3">
                  <c:v>73047508</c:v>
                </c:pt>
                <c:pt idx="4">
                  <c:v>73047508</c:v>
                </c:pt>
                <c:pt idx="5">
                  <c:v>73674659</c:v>
                </c:pt>
                <c:pt idx="6">
                  <c:v>73674659</c:v>
                </c:pt>
                <c:pt idx="7">
                  <c:v>74928035</c:v>
                </c:pt>
                <c:pt idx="8">
                  <c:v>75833892</c:v>
                </c:pt>
                <c:pt idx="9">
                  <c:v>75833892</c:v>
                </c:pt>
                <c:pt idx="10">
                  <c:v>77505497</c:v>
                </c:pt>
                <c:pt idx="11">
                  <c:v>78690062</c:v>
                </c:pt>
                <c:pt idx="12">
                  <c:v>78690062</c:v>
                </c:pt>
                <c:pt idx="13">
                  <c:v>80779032</c:v>
                </c:pt>
                <c:pt idx="14">
                  <c:v>82242309</c:v>
                </c:pt>
                <c:pt idx="15">
                  <c:v>84749672</c:v>
                </c:pt>
                <c:pt idx="16">
                  <c:v>84749672</c:v>
                </c:pt>
                <c:pt idx="17">
                  <c:v>86491671</c:v>
                </c:pt>
                <c:pt idx="18">
                  <c:v>86491671</c:v>
                </c:pt>
                <c:pt idx="19">
                  <c:v>89416215</c:v>
                </c:pt>
                <c:pt idx="20">
                  <c:v>91433984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FA-B741-B32A-90DF55874A79}"/>
            </c:ext>
          </c:extLst>
        </c:ser>
        <c:ser>
          <c:idx val="1"/>
          <c:order val="1"/>
          <c:tx>
            <c:strRef>
              <c:f>s2d_case4_cfl3_maxl2!$C$30</c:f>
              <c:strCache>
                <c:ptCount val="1"/>
                <c:pt idx="0">
                  <c:v>Hybrid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s2d_case4_cfl3_maxl2!$A$31:$A$51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s2d_case4_cfl3_maxl2!$C$31:$C$51</c:f>
              <c:numCache>
                <c:formatCode>General</c:formatCode>
                <c:ptCount val="21"/>
                <c:pt idx="0">
                  <c:v>72925932</c:v>
                </c:pt>
                <c:pt idx="1">
                  <c:v>73019742.910141751</c:v>
                </c:pt>
                <c:pt idx="2">
                  <c:v>73142721.832949013</c:v>
                </c:pt>
                <c:pt idx="3">
                  <c:v>73304596.222955376</c:v>
                </c:pt>
                <c:pt idx="4">
                  <c:v>73515093.656693459</c:v>
                </c:pt>
                <c:pt idx="5">
                  <c:v>73783941.834082395</c:v>
                </c:pt>
                <c:pt idx="6">
                  <c:v>74120868.579831004</c:v>
                </c:pt>
                <c:pt idx="7">
                  <c:v>74535601.844857097</c:v>
                </c:pt>
                <c:pt idx="8">
                  <c:v>75037869.707722798</c:v>
                </c:pt>
                <c:pt idx="9">
                  <c:v>75637400.376086205</c:v>
                </c:pt>
                <c:pt idx="10">
                  <c:v>76343922.188169569</c:v>
                </c:pt>
                <c:pt idx="11">
                  <c:v>77167163.614244223</c:v>
                </c:pt>
                <c:pt idx="12">
                  <c:v>78116853.258132309</c:v>
                </c:pt>
                <c:pt idx="13">
                  <c:v>79202719.858725682</c:v>
                </c:pt>
                <c:pt idx="14">
                  <c:v>80434492.291521966</c:v>
                </c:pt>
                <c:pt idx="15">
                  <c:v>81821899.570178181</c:v>
                </c:pt>
                <c:pt idx="16">
                  <c:v>83374670.848082036</c:v>
                </c:pt>
                <c:pt idx="17">
                  <c:v>85102535.419941023</c:v>
                </c:pt>
                <c:pt idx="18">
                  <c:v>87015222.723389611</c:v>
                </c:pt>
                <c:pt idx="19">
                  <c:v>89122462.340614796</c:v>
                </c:pt>
                <c:pt idx="20">
                  <c:v>91433984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FA-B741-B32A-90DF55874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97951"/>
        <c:axId val="84472607"/>
      </c:lineChart>
      <c:catAx>
        <c:axId val="10769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72607"/>
        <c:crosses val="autoZero"/>
        <c:auto val="1"/>
        <c:lblAlgn val="ctr"/>
        <c:lblOffset val="100"/>
        <c:noMultiLvlLbl val="0"/>
      </c:catAx>
      <c:valAx>
        <c:axId val="84472607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9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s2d_case4_cfl3_maxl2!$B$30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s2d_case4_cfl3_maxl2!$A$31:$A$51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s2d_case4_cfl3_maxl2!$B$31:$B$51</c:f>
              <c:numCache>
                <c:formatCode>General</c:formatCode>
                <c:ptCount val="21"/>
                <c:pt idx="0">
                  <c:v>72925932</c:v>
                </c:pt>
                <c:pt idx="1">
                  <c:v>73047508</c:v>
                </c:pt>
                <c:pt idx="2">
                  <c:v>73047508</c:v>
                </c:pt>
                <c:pt idx="3">
                  <c:v>73047508</c:v>
                </c:pt>
                <c:pt idx="4">
                  <c:v>73047508</c:v>
                </c:pt>
                <c:pt idx="5">
                  <c:v>73674659</c:v>
                </c:pt>
                <c:pt idx="6">
                  <c:v>73674659</c:v>
                </c:pt>
                <c:pt idx="7">
                  <c:v>74928035</c:v>
                </c:pt>
                <c:pt idx="8">
                  <c:v>75833892</c:v>
                </c:pt>
                <c:pt idx="9">
                  <c:v>75833892</c:v>
                </c:pt>
                <c:pt idx="10">
                  <c:v>77505497</c:v>
                </c:pt>
                <c:pt idx="11">
                  <c:v>78690062</c:v>
                </c:pt>
                <c:pt idx="12">
                  <c:v>78690062</c:v>
                </c:pt>
                <c:pt idx="13">
                  <c:v>80779032</c:v>
                </c:pt>
                <c:pt idx="14">
                  <c:v>82242309</c:v>
                </c:pt>
                <c:pt idx="15">
                  <c:v>84749672</c:v>
                </c:pt>
                <c:pt idx="16">
                  <c:v>84749672</c:v>
                </c:pt>
                <c:pt idx="17">
                  <c:v>86491671</c:v>
                </c:pt>
                <c:pt idx="18">
                  <c:v>86491671</c:v>
                </c:pt>
                <c:pt idx="19">
                  <c:v>89416215</c:v>
                </c:pt>
                <c:pt idx="20">
                  <c:v>91433984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C6-A448-8AF4-EE1EC8BB3EDB}"/>
            </c:ext>
          </c:extLst>
        </c:ser>
        <c:ser>
          <c:idx val="1"/>
          <c:order val="1"/>
          <c:tx>
            <c:strRef>
              <c:f>s2d_case4_cfl3_maxl2!$D$30</c:f>
              <c:strCache>
                <c:ptCount val="1"/>
                <c:pt idx="0">
                  <c:v>Hybrid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s2d_case4_cfl3_maxl2!$A$31:$A$51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s2d_case4_cfl3_maxl2!$D$31:$D$51</c:f>
              <c:numCache>
                <c:formatCode>General</c:formatCode>
                <c:ptCount val="21"/>
                <c:pt idx="0">
                  <c:v>72925932</c:v>
                </c:pt>
                <c:pt idx="1">
                  <c:v>73106844.651433498</c:v>
                </c:pt>
                <c:pt idx="2">
                  <c:v>73324346.367098004</c:v>
                </c:pt>
                <c:pt idx="3">
                  <c:v>73585399.120960742</c:v>
                </c:pt>
                <c:pt idx="4">
                  <c:v>73896965.130986929</c:v>
                </c:pt>
                <c:pt idx="5">
                  <c:v>74266006.861914784</c:v>
                </c:pt>
                <c:pt idx="6">
                  <c:v>74699487.028062016</c:v>
                </c:pt>
                <c:pt idx="7">
                  <c:v>75204368.596164197</c:v>
                </c:pt>
                <c:pt idx="8">
                  <c:v>75787614.788245603</c:v>
                </c:pt>
                <c:pt idx="9">
                  <c:v>76456189.084522396</c:v>
                </c:pt>
                <c:pt idx="10">
                  <c:v>77217055.226339132</c:v>
                </c:pt>
                <c:pt idx="11">
                  <c:v>78077177.219138443</c:v>
                </c:pt>
                <c:pt idx="12">
                  <c:v>79043519.335464627</c:v>
                </c:pt>
                <c:pt idx="13">
                  <c:v>80123046.118001372</c:v>
                </c:pt>
                <c:pt idx="14">
                  <c:v>81322722.382643938</c:v>
                </c:pt>
                <c:pt idx="15">
                  <c:v>82649513.221606389</c:v>
                </c:pt>
                <c:pt idx="16">
                  <c:v>84110384.006564111</c:v>
                </c:pt>
                <c:pt idx="17">
                  <c:v>85712300.391832054</c:v>
                </c:pt>
                <c:pt idx="18">
                  <c:v>87462228.31757924</c:v>
                </c:pt>
                <c:pt idx="19">
                  <c:v>89367134.013079613</c:v>
                </c:pt>
                <c:pt idx="20">
                  <c:v>91433984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C6-A448-8AF4-EE1EC8BB3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090144"/>
        <c:axId val="2135091792"/>
      </c:lineChart>
      <c:catAx>
        <c:axId val="213509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91792"/>
        <c:crosses val="autoZero"/>
        <c:auto val="1"/>
        <c:lblAlgn val="ctr"/>
        <c:lblOffset val="100"/>
        <c:noMultiLvlLbl val="0"/>
      </c:catAx>
      <c:valAx>
        <c:axId val="2135091792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9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s2d_case4_cfl3_maxl2!$B$30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s2d_case4_cfl3_maxl2!$A$31:$A$51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s2d_case4_cfl3_maxl2!$B$31:$B$51</c:f>
              <c:numCache>
                <c:formatCode>General</c:formatCode>
                <c:ptCount val="21"/>
                <c:pt idx="0">
                  <c:v>72925932</c:v>
                </c:pt>
                <c:pt idx="1">
                  <c:v>73047508</c:v>
                </c:pt>
                <c:pt idx="2">
                  <c:v>73047508</c:v>
                </c:pt>
                <c:pt idx="3">
                  <c:v>73047508</c:v>
                </c:pt>
                <c:pt idx="4">
                  <c:v>73047508</c:v>
                </c:pt>
                <c:pt idx="5">
                  <c:v>73674659</c:v>
                </c:pt>
                <c:pt idx="6">
                  <c:v>73674659</c:v>
                </c:pt>
                <c:pt idx="7">
                  <c:v>74928035</c:v>
                </c:pt>
                <c:pt idx="8">
                  <c:v>75833892</c:v>
                </c:pt>
                <c:pt idx="9">
                  <c:v>75833892</c:v>
                </c:pt>
                <c:pt idx="10">
                  <c:v>77505497</c:v>
                </c:pt>
                <c:pt idx="11">
                  <c:v>78690062</c:v>
                </c:pt>
                <c:pt idx="12">
                  <c:v>78690062</c:v>
                </c:pt>
                <c:pt idx="13">
                  <c:v>80779032</c:v>
                </c:pt>
                <c:pt idx="14">
                  <c:v>82242309</c:v>
                </c:pt>
                <c:pt idx="15">
                  <c:v>84749672</c:v>
                </c:pt>
                <c:pt idx="16">
                  <c:v>84749672</c:v>
                </c:pt>
                <c:pt idx="17">
                  <c:v>86491671</c:v>
                </c:pt>
                <c:pt idx="18">
                  <c:v>86491671</c:v>
                </c:pt>
                <c:pt idx="19">
                  <c:v>89416215</c:v>
                </c:pt>
                <c:pt idx="20">
                  <c:v>91433984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76-4A45-AE18-8D4A239C7945}"/>
            </c:ext>
          </c:extLst>
        </c:ser>
        <c:ser>
          <c:idx val="1"/>
          <c:order val="1"/>
          <c:tx>
            <c:strRef>
              <c:f>s2d_case4_cfl3_maxl2!$E$30</c:f>
              <c:strCache>
                <c:ptCount val="1"/>
                <c:pt idx="0">
                  <c:v>Hybrid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s2d_case4_cfl3_maxl2!$A$31:$A$51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s2d_case4_cfl3_maxl2!$E$31:$E$51</c:f>
              <c:numCache>
                <c:formatCode>General</c:formatCode>
                <c:ptCount val="21"/>
                <c:pt idx="0">
                  <c:v>72925932</c:v>
                </c:pt>
                <c:pt idx="1">
                  <c:v>73193946.392725259</c:v>
                </c:pt>
                <c:pt idx="2">
                  <c:v>73505970.901247025</c:v>
                </c:pt>
                <c:pt idx="3">
                  <c:v>73866202.018966123</c:v>
                </c:pt>
                <c:pt idx="4">
                  <c:v>74278836.605280384</c:v>
                </c:pt>
                <c:pt idx="5">
                  <c:v>74748071.889747173</c:v>
                </c:pt>
                <c:pt idx="6">
                  <c:v>75278105.476293012</c:v>
                </c:pt>
                <c:pt idx="7">
                  <c:v>75873135.347471312</c:v>
                </c:pt>
                <c:pt idx="8">
                  <c:v>76537359.868768394</c:v>
                </c:pt>
                <c:pt idx="9">
                  <c:v>77274977.792958587</c:v>
                </c:pt>
                <c:pt idx="10">
                  <c:v>78090188.264508694</c:v>
                </c:pt>
                <c:pt idx="11">
                  <c:v>78987190.824032649</c:v>
                </c:pt>
                <c:pt idx="12">
                  <c:v>79970185.412796944</c:v>
                </c:pt>
                <c:pt idx="13">
                  <c:v>81043372.377277061</c:v>
                </c:pt>
                <c:pt idx="14">
                  <c:v>82210952.47376591</c:v>
                </c:pt>
                <c:pt idx="15">
                  <c:v>83477126.873034567</c:v>
                </c:pt>
                <c:pt idx="16">
                  <c:v>84846097.165046155</c:v>
                </c:pt>
                <c:pt idx="17">
                  <c:v>86322065.363723084</c:v>
                </c:pt>
                <c:pt idx="18">
                  <c:v>87909233.911768854</c:v>
                </c:pt>
                <c:pt idx="19">
                  <c:v>89611805.685544401</c:v>
                </c:pt>
                <c:pt idx="20">
                  <c:v>91433984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76-4A45-AE18-8D4A239C7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36559"/>
        <c:axId val="153133423"/>
      </c:lineChart>
      <c:catAx>
        <c:axId val="15363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33423"/>
        <c:crosses val="autoZero"/>
        <c:auto val="1"/>
        <c:lblAlgn val="ctr"/>
        <c:lblOffset val="100"/>
        <c:noMultiLvlLbl val="0"/>
      </c:catAx>
      <c:valAx>
        <c:axId val="153133423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3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s2d_case4_cfl3_maxl2!$B$30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s2d_case4_cfl3_maxl2!$A$31:$A$51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s2d_case4_cfl3_maxl2!$B$31:$B$51</c:f>
              <c:numCache>
                <c:formatCode>General</c:formatCode>
                <c:ptCount val="21"/>
                <c:pt idx="0">
                  <c:v>72925932</c:v>
                </c:pt>
                <c:pt idx="1">
                  <c:v>73047508</c:v>
                </c:pt>
                <c:pt idx="2">
                  <c:v>73047508</c:v>
                </c:pt>
                <c:pt idx="3">
                  <c:v>73047508</c:v>
                </c:pt>
                <c:pt idx="4">
                  <c:v>73047508</c:v>
                </c:pt>
                <c:pt idx="5">
                  <c:v>73674659</c:v>
                </c:pt>
                <c:pt idx="6">
                  <c:v>73674659</c:v>
                </c:pt>
                <c:pt idx="7">
                  <c:v>74928035</c:v>
                </c:pt>
                <c:pt idx="8">
                  <c:v>75833892</c:v>
                </c:pt>
                <c:pt idx="9">
                  <c:v>75833892</c:v>
                </c:pt>
                <c:pt idx="10">
                  <c:v>77505497</c:v>
                </c:pt>
                <c:pt idx="11">
                  <c:v>78690062</c:v>
                </c:pt>
                <c:pt idx="12">
                  <c:v>78690062</c:v>
                </c:pt>
                <c:pt idx="13">
                  <c:v>80779032</c:v>
                </c:pt>
                <c:pt idx="14">
                  <c:v>82242309</c:v>
                </c:pt>
                <c:pt idx="15">
                  <c:v>84749672</c:v>
                </c:pt>
                <c:pt idx="16">
                  <c:v>84749672</c:v>
                </c:pt>
                <c:pt idx="17">
                  <c:v>86491671</c:v>
                </c:pt>
                <c:pt idx="18">
                  <c:v>86491671</c:v>
                </c:pt>
                <c:pt idx="19">
                  <c:v>89416215</c:v>
                </c:pt>
                <c:pt idx="20">
                  <c:v>91433984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E4-B942-B286-4E3A3DC39758}"/>
            </c:ext>
          </c:extLst>
        </c:ser>
        <c:ser>
          <c:idx val="1"/>
          <c:order val="1"/>
          <c:tx>
            <c:strRef>
              <c:f>s2d_case4_cfl3_maxl2!$F$30</c:f>
              <c:strCache>
                <c:ptCount val="1"/>
                <c:pt idx="0">
                  <c:v>Hybrid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s2d_case4_cfl3_maxl2!$A$31:$A$51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s2d_case4_cfl3_maxl2!$F$31:$F$51</c:f>
              <c:numCache>
                <c:formatCode>General</c:formatCode>
                <c:ptCount val="21"/>
                <c:pt idx="0">
                  <c:v>72925932</c:v>
                </c:pt>
                <c:pt idx="1">
                  <c:v>73281048.134017006</c:v>
                </c:pt>
                <c:pt idx="2">
                  <c:v>73687595.435396031</c:v>
                </c:pt>
                <c:pt idx="3">
                  <c:v>74147004.91697149</c:v>
                </c:pt>
                <c:pt idx="4">
                  <c:v>74660708.079573855</c:v>
                </c:pt>
                <c:pt idx="5">
                  <c:v>75230136.917579561</c:v>
                </c:pt>
                <c:pt idx="6">
                  <c:v>75856723.924524024</c:v>
                </c:pt>
                <c:pt idx="7">
                  <c:v>76541902.098778412</c:v>
                </c:pt>
                <c:pt idx="8">
                  <c:v>77287104.949291199</c:v>
                </c:pt>
                <c:pt idx="9">
                  <c:v>78093766.501394808</c:v>
                </c:pt>
                <c:pt idx="10">
                  <c:v>78963321.302678257</c:v>
                </c:pt>
                <c:pt idx="11">
                  <c:v>79897204.428926885</c:v>
                </c:pt>
                <c:pt idx="12">
                  <c:v>80896851.490129262</c:v>
                </c:pt>
                <c:pt idx="13">
                  <c:v>81963698.636552766</c:v>
                </c:pt>
                <c:pt idx="14">
                  <c:v>83099182.564887881</c:v>
                </c:pt>
                <c:pt idx="15">
                  <c:v>84304740.524462774</c:v>
                </c:pt>
                <c:pt idx="16">
                  <c:v>85581810.323528215</c:v>
                </c:pt>
                <c:pt idx="17">
                  <c:v>86931830.335614115</c:v>
                </c:pt>
                <c:pt idx="18">
                  <c:v>88356239.505958483</c:v>
                </c:pt>
                <c:pt idx="19">
                  <c:v>89856477.358009219</c:v>
                </c:pt>
                <c:pt idx="20">
                  <c:v>91433984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E4-B942-B286-4E3A3DC39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98975"/>
        <c:axId val="134204271"/>
      </c:lineChart>
      <c:catAx>
        <c:axId val="13369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04271"/>
        <c:crosses val="autoZero"/>
        <c:auto val="1"/>
        <c:lblAlgn val="ctr"/>
        <c:lblOffset val="100"/>
        <c:noMultiLvlLbl val="0"/>
      </c:catAx>
      <c:valAx>
        <c:axId val="134204271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s2d_case4_cfl4_maxl2!$B$1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s2d_case4_cfl4_maxl2!$A$2:$A$22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s2d_case4_cfl4_maxl2!$B$2:$B$22</c:f>
              <c:numCache>
                <c:formatCode>General</c:formatCode>
                <c:ptCount val="21"/>
                <c:pt idx="0">
                  <c:v>72925932</c:v>
                </c:pt>
                <c:pt idx="1">
                  <c:v>73047508</c:v>
                </c:pt>
                <c:pt idx="2">
                  <c:v>73047508</c:v>
                </c:pt>
                <c:pt idx="3">
                  <c:v>73047508</c:v>
                </c:pt>
                <c:pt idx="4">
                  <c:v>73047508</c:v>
                </c:pt>
                <c:pt idx="5">
                  <c:v>73674659</c:v>
                </c:pt>
                <c:pt idx="6">
                  <c:v>74928035</c:v>
                </c:pt>
                <c:pt idx="7">
                  <c:v>75833892</c:v>
                </c:pt>
                <c:pt idx="8">
                  <c:v>75833892</c:v>
                </c:pt>
                <c:pt idx="9">
                  <c:v>78690062</c:v>
                </c:pt>
                <c:pt idx="10">
                  <c:v>80779032</c:v>
                </c:pt>
                <c:pt idx="11">
                  <c:v>82242309</c:v>
                </c:pt>
                <c:pt idx="12">
                  <c:v>82242309</c:v>
                </c:pt>
                <c:pt idx="13">
                  <c:v>84749672</c:v>
                </c:pt>
                <c:pt idx="14">
                  <c:v>86491671</c:v>
                </c:pt>
                <c:pt idx="15">
                  <c:v>89416215</c:v>
                </c:pt>
                <c:pt idx="16">
                  <c:v>91433984</c:v>
                </c:pt>
                <c:pt idx="17">
                  <c:v>91433984</c:v>
                </c:pt>
                <c:pt idx="18">
                  <c:v>94777117</c:v>
                </c:pt>
                <c:pt idx="19">
                  <c:v>97076149</c:v>
                </c:pt>
                <c:pt idx="20">
                  <c:v>100836282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A6-9546-ABC3-1DAEA6A7BDAD}"/>
            </c:ext>
          </c:extLst>
        </c:ser>
        <c:ser>
          <c:idx val="1"/>
          <c:order val="1"/>
          <c:tx>
            <c:strRef>
              <c:f>s2d_case4_cfl4_maxl2!$C$1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s2d_case4_cfl4_maxl2!$A$2:$A$22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s2d_case4_cfl4_maxl2!$C$2:$C$22</c:f>
              <c:numCache>
                <c:formatCode>General</c:formatCode>
                <c:ptCount val="21"/>
                <c:pt idx="0">
                  <c:v>72925932</c:v>
                </c:pt>
                <c:pt idx="1">
                  <c:v>74321449.5</c:v>
                </c:pt>
                <c:pt idx="2">
                  <c:v>75716967</c:v>
                </c:pt>
                <c:pt idx="3">
                  <c:v>77112484.5</c:v>
                </c:pt>
                <c:pt idx="4">
                  <c:v>78508002</c:v>
                </c:pt>
                <c:pt idx="5">
                  <c:v>79903519.5</c:v>
                </c:pt>
                <c:pt idx="6">
                  <c:v>81299037</c:v>
                </c:pt>
                <c:pt idx="7">
                  <c:v>82694554.5</c:v>
                </c:pt>
                <c:pt idx="8">
                  <c:v>84090072</c:v>
                </c:pt>
                <c:pt idx="9">
                  <c:v>85485589.5</c:v>
                </c:pt>
                <c:pt idx="10">
                  <c:v>86881107</c:v>
                </c:pt>
                <c:pt idx="11">
                  <c:v>88276624.5</c:v>
                </c:pt>
                <c:pt idx="12">
                  <c:v>89672142</c:v>
                </c:pt>
                <c:pt idx="13">
                  <c:v>91067659.5</c:v>
                </c:pt>
                <c:pt idx="14">
                  <c:v>92463177</c:v>
                </c:pt>
                <c:pt idx="15">
                  <c:v>93858694.5</c:v>
                </c:pt>
                <c:pt idx="16">
                  <c:v>95254212</c:v>
                </c:pt>
                <c:pt idx="17">
                  <c:v>96649729.5</c:v>
                </c:pt>
                <c:pt idx="18">
                  <c:v>98045247</c:v>
                </c:pt>
                <c:pt idx="19">
                  <c:v>99440764.5</c:v>
                </c:pt>
                <c:pt idx="20">
                  <c:v>100836282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A6-9546-ABC3-1DAEA6A7BDAD}"/>
            </c:ext>
          </c:extLst>
        </c:ser>
        <c:ser>
          <c:idx val="2"/>
          <c:order val="2"/>
          <c:tx>
            <c:strRef>
              <c:f>s2d_case4_cfl4_maxl2!$D$1</c:f>
              <c:strCache>
                <c:ptCount val="1"/>
                <c:pt idx="0">
                  <c:v>DataGrowth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s2d_case4_cfl4_maxl2!$A$2:$A$22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s2d_case4_cfl4_maxl2!$D$2:$D$22</c:f>
              <c:numCache>
                <c:formatCode>General</c:formatCode>
                <c:ptCount val="21"/>
                <c:pt idx="0">
                  <c:v>72925932</c:v>
                </c:pt>
                <c:pt idx="1">
                  <c:v>74117153.200335711</c:v>
                </c:pt>
                <c:pt idx="2">
                  <c:v>75327832.608598456</c:v>
                </c:pt>
                <c:pt idx="3">
                  <c:v>76558288.068238005</c:v>
                </c:pt>
                <c:pt idx="4">
                  <c:v>77808842.614572689</c:v>
                </c:pt>
                <c:pt idx="5">
                  <c:v>79079824.559596911</c:v>
                </c:pt>
                <c:pt idx="6">
                  <c:v>80371567.578173906</c:v>
                </c:pt>
                <c:pt idx="7">
                  <c:v>81684410.79563646</c:v>
                </c:pt>
                <c:pt idx="8">
                  <c:v>83018698.876818523</c:v>
                </c:pt>
                <c:pt idx="9">
                  <c:v>84374782.116541162</c:v>
                </c:pt>
                <c:pt idx="10">
                  <c:v>85753016.531576544</c:v>
                </c:pt>
                <c:pt idx="11">
                  <c:v>87153763.954114154</c:v>
                </c:pt>
                <c:pt idx="12">
                  <c:v>88577392.126753688</c:v>
                </c:pt>
                <c:pt idx="13">
                  <c:v>90024274.79904972</c:v>
                </c:pt>
                <c:pt idx="14">
                  <c:v>91494791.825633287</c:v>
                </c:pt>
                <c:pt idx="15">
                  <c:v>92989329.265936375</c:v>
                </c:pt>
                <c:pt idx="16">
                  <c:v>94508279.485545248</c:v>
                </c:pt>
                <c:pt idx="17">
                  <c:v>96052041.259209439</c:v>
                </c:pt>
                <c:pt idx="18">
                  <c:v>97621019.875533342</c:v>
                </c:pt>
                <c:pt idx="19">
                  <c:v>99215627.243377864</c:v>
                </c:pt>
                <c:pt idx="20">
                  <c:v>100836282.00000019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A6-9546-ABC3-1DAEA6A7BDAD}"/>
            </c:ext>
          </c:extLst>
        </c:ser>
        <c:ser>
          <c:idx val="3"/>
          <c:order val="3"/>
          <c:tx>
            <c:strRef>
              <c:f>s2d_case4_cfl4_maxl2!$E$1</c:f>
              <c:strCache>
                <c:ptCount val="1"/>
                <c:pt idx="0">
                  <c:v>Quadratic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s2d_case4_cfl4_maxl2!$A$2:$A$22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s2d_case4_cfl4_maxl2!$E$2:$E$22</c:f>
              <c:numCache>
                <c:formatCode>General</c:formatCode>
                <c:ptCount val="21"/>
                <c:pt idx="0">
                  <c:v>72925932</c:v>
                </c:pt>
                <c:pt idx="1">
                  <c:v>72995707.875</c:v>
                </c:pt>
                <c:pt idx="2">
                  <c:v>73205035.5</c:v>
                </c:pt>
                <c:pt idx="3">
                  <c:v>73553914.875</c:v>
                </c:pt>
                <c:pt idx="4">
                  <c:v>74042346</c:v>
                </c:pt>
                <c:pt idx="5">
                  <c:v>74670328.875</c:v>
                </c:pt>
                <c:pt idx="6">
                  <c:v>75437863.5</c:v>
                </c:pt>
                <c:pt idx="7">
                  <c:v>76344949.875</c:v>
                </c:pt>
                <c:pt idx="8">
                  <c:v>77391588</c:v>
                </c:pt>
                <c:pt idx="9">
                  <c:v>78577777.875</c:v>
                </c:pt>
                <c:pt idx="10">
                  <c:v>79903519.5</c:v>
                </c:pt>
                <c:pt idx="11">
                  <c:v>81368812.875</c:v>
                </c:pt>
                <c:pt idx="12">
                  <c:v>82973658</c:v>
                </c:pt>
                <c:pt idx="13">
                  <c:v>84718054.875</c:v>
                </c:pt>
                <c:pt idx="14">
                  <c:v>86602003.5</c:v>
                </c:pt>
                <c:pt idx="15">
                  <c:v>88625503.875</c:v>
                </c:pt>
                <c:pt idx="16">
                  <c:v>90788556</c:v>
                </c:pt>
                <c:pt idx="17">
                  <c:v>93091159.875</c:v>
                </c:pt>
                <c:pt idx="18">
                  <c:v>95533315.5</c:v>
                </c:pt>
                <c:pt idx="19">
                  <c:v>98115022.875</c:v>
                </c:pt>
                <c:pt idx="20">
                  <c:v>100836282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A6-9546-ABC3-1DAEA6A7BDAD}"/>
            </c:ext>
          </c:extLst>
        </c:ser>
        <c:ser>
          <c:idx val="4"/>
          <c:order val="4"/>
          <c:tx>
            <c:strRef>
              <c:f>s2d_case4_cfl4_maxl2!$F$1</c:f>
              <c:strCache>
                <c:ptCount val="1"/>
                <c:pt idx="0">
                  <c:v>Cubic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s2d_case4_cfl4_maxl2!$A$2:$A$22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s2d_case4_cfl4_maxl2!$F$2:$F$22</c:f>
              <c:numCache>
                <c:formatCode>General</c:formatCode>
                <c:ptCount val="21"/>
                <c:pt idx="0">
                  <c:v>72925932</c:v>
                </c:pt>
                <c:pt idx="1">
                  <c:v>72929420.793750003</c:v>
                </c:pt>
                <c:pt idx="2">
                  <c:v>72953842.349999994</c:v>
                </c:pt>
                <c:pt idx="3">
                  <c:v>73020129.431250006</c:v>
                </c:pt>
                <c:pt idx="4">
                  <c:v>73149214.799999997</c:v>
                </c:pt>
                <c:pt idx="5">
                  <c:v>73362031.21875</c:v>
                </c:pt>
                <c:pt idx="6">
                  <c:v>73679511.450000003</c:v>
                </c:pt>
                <c:pt idx="7">
                  <c:v>74122588.256249994</c:v>
                </c:pt>
                <c:pt idx="8">
                  <c:v>74712194.400000006</c:v>
                </c:pt>
                <c:pt idx="9">
                  <c:v>75469262.643749997</c:v>
                </c:pt>
                <c:pt idx="10">
                  <c:v>76414725.75</c:v>
                </c:pt>
                <c:pt idx="11">
                  <c:v>77569516.481250003</c:v>
                </c:pt>
                <c:pt idx="12">
                  <c:v>78954567.599999994</c:v>
                </c:pt>
                <c:pt idx="13">
                  <c:v>80590811.868750006</c:v>
                </c:pt>
                <c:pt idx="14">
                  <c:v>82499182.049999997</c:v>
                </c:pt>
                <c:pt idx="15">
                  <c:v>84700610.90625</c:v>
                </c:pt>
                <c:pt idx="16">
                  <c:v>87216031.200000003</c:v>
                </c:pt>
                <c:pt idx="17">
                  <c:v>90066375.693749994</c:v>
                </c:pt>
                <c:pt idx="18">
                  <c:v>93272577.150000006</c:v>
                </c:pt>
                <c:pt idx="19">
                  <c:v>96855568.331250012</c:v>
                </c:pt>
                <c:pt idx="20">
                  <c:v>100836282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A6-9546-ABC3-1DAEA6A7B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76863"/>
        <c:axId val="83378511"/>
      </c:lineChart>
      <c:catAx>
        <c:axId val="8337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8511"/>
        <c:crosses val="autoZero"/>
        <c:auto val="1"/>
        <c:lblAlgn val="ctr"/>
        <c:lblOffset val="100"/>
        <c:noMultiLvlLbl val="0"/>
      </c:catAx>
      <c:valAx>
        <c:axId val="83378511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s2d_case4_cfl4_maxl2!$B$30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s2d_case4_cfl4_maxl2!$A$31:$A$51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s2d_case4_cfl4_maxl2!$B$31:$B$51</c:f>
              <c:numCache>
                <c:formatCode>General</c:formatCode>
                <c:ptCount val="21"/>
                <c:pt idx="0">
                  <c:v>72925932</c:v>
                </c:pt>
                <c:pt idx="1">
                  <c:v>73047508</c:v>
                </c:pt>
                <c:pt idx="2">
                  <c:v>73047508</c:v>
                </c:pt>
                <c:pt idx="3">
                  <c:v>73047508</c:v>
                </c:pt>
                <c:pt idx="4">
                  <c:v>73047508</c:v>
                </c:pt>
                <c:pt idx="5">
                  <c:v>73674659</c:v>
                </c:pt>
                <c:pt idx="6">
                  <c:v>74928035</c:v>
                </c:pt>
                <c:pt idx="7">
                  <c:v>75833892</c:v>
                </c:pt>
                <c:pt idx="8">
                  <c:v>75833892</c:v>
                </c:pt>
                <c:pt idx="9">
                  <c:v>78690062</c:v>
                </c:pt>
                <c:pt idx="10">
                  <c:v>80779032</c:v>
                </c:pt>
                <c:pt idx="11">
                  <c:v>82242309</c:v>
                </c:pt>
                <c:pt idx="12">
                  <c:v>82242309</c:v>
                </c:pt>
                <c:pt idx="13">
                  <c:v>84749672</c:v>
                </c:pt>
                <c:pt idx="14">
                  <c:v>86491671</c:v>
                </c:pt>
                <c:pt idx="15">
                  <c:v>89416215</c:v>
                </c:pt>
                <c:pt idx="16">
                  <c:v>91433984</c:v>
                </c:pt>
                <c:pt idx="17">
                  <c:v>91433984</c:v>
                </c:pt>
                <c:pt idx="18">
                  <c:v>94777117</c:v>
                </c:pt>
                <c:pt idx="19">
                  <c:v>97076149</c:v>
                </c:pt>
                <c:pt idx="20">
                  <c:v>100836282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D8-F942-BBDC-971C068130AD}"/>
            </c:ext>
          </c:extLst>
        </c:ser>
        <c:ser>
          <c:idx val="1"/>
          <c:order val="1"/>
          <c:tx>
            <c:strRef>
              <c:f>s2d_case4_cfl4_maxl2!$C$30</c:f>
              <c:strCache>
                <c:ptCount val="1"/>
                <c:pt idx="0">
                  <c:v>Hybrid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s2d_case4_cfl4_maxl2!$A$31:$A$51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s2d_case4_cfl4_maxl2!$C$31:$C$51</c:f>
              <c:numCache>
                <c:formatCode>General</c:formatCode>
                <c:ptCount val="21"/>
                <c:pt idx="0">
                  <c:v>72925932</c:v>
                </c:pt>
                <c:pt idx="1">
                  <c:v>73061451.450658575</c:v>
                </c:pt>
                <c:pt idx="2">
                  <c:v>73241480.005859852</c:v>
                </c:pt>
                <c:pt idx="3">
                  <c:v>73480702.383698806</c:v>
                </c:pt>
                <c:pt idx="4">
                  <c:v>73793803.821457267</c:v>
                </c:pt>
                <c:pt idx="5">
                  <c:v>74195470.08408469</c:v>
                </c:pt>
                <c:pt idx="6">
                  <c:v>74700387.472817391</c:v>
                </c:pt>
                <c:pt idx="7">
                  <c:v>75323242.833938643</c:v>
                </c:pt>
                <c:pt idx="8">
                  <c:v>76078723.567681849</c:v>
                </c:pt>
                <c:pt idx="9">
                  <c:v>76981517.637279108</c:v>
                </c:pt>
                <c:pt idx="10">
                  <c:v>78046313.578157663</c:v>
                </c:pt>
                <c:pt idx="11">
                  <c:v>79287800.507286415</c:v>
                </c:pt>
                <c:pt idx="12">
                  <c:v>80720668.132675365</c:v>
                </c:pt>
                <c:pt idx="13">
                  <c:v>82359606.763029978</c:v>
                </c:pt>
                <c:pt idx="14">
                  <c:v>84219307.317563325</c:v>
                </c:pt>
                <c:pt idx="15">
                  <c:v>86314461.335968643</c:v>
                </c:pt>
                <c:pt idx="16">
                  <c:v>88659760.988554522</c:v>
                </c:pt>
                <c:pt idx="17">
                  <c:v>91269899.086545944</c:v>
                </c:pt>
                <c:pt idx="18">
                  <c:v>94159569.092553347</c:v>
                </c:pt>
                <c:pt idx="19">
                  <c:v>97343465.131212801</c:v>
                </c:pt>
                <c:pt idx="20">
                  <c:v>100836282.00000001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D8-F942-BBDC-971C06813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97951"/>
        <c:axId val="84472607"/>
      </c:lineChart>
      <c:catAx>
        <c:axId val="10769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72607"/>
        <c:crosses val="autoZero"/>
        <c:auto val="1"/>
        <c:lblAlgn val="ctr"/>
        <c:lblOffset val="100"/>
        <c:noMultiLvlLbl val="0"/>
      </c:catAx>
      <c:valAx>
        <c:axId val="84472607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9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s2d_case4_cfl4_maxl2!$B$30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s2d_case4_cfl4_maxl2!$A$31:$A$51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s2d_case4_cfl4_maxl2!$B$31:$B$51</c:f>
              <c:numCache>
                <c:formatCode>General</c:formatCode>
                <c:ptCount val="21"/>
                <c:pt idx="0">
                  <c:v>72925932</c:v>
                </c:pt>
                <c:pt idx="1">
                  <c:v>73047508</c:v>
                </c:pt>
                <c:pt idx="2">
                  <c:v>73047508</c:v>
                </c:pt>
                <c:pt idx="3">
                  <c:v>73047508</c:v>
                </c:pt>
                <c:pt idx="4">
                  <c:v>73047508</c:v>
                </c:pt>
                <c:pt idx="5">
                  <c:v>73674659</c:v>
                </c:pt>
                <c:pt idx="6">
                  <c:v>74928035</c:v>
                </c:pt>
                <c:pt idx="7">
                  <c:v>75833892</c:v>
                </c:pt>
                <c:pt idx="8">
                  <c:v>75833892</c:v>
                </c:pt>
                <c:pt idx="9">
                  <c:v>78690062</c:v>
                </c:pt>
                <c:pt idx="10">
                  <c:v>80779032</c:v>
                </c:pt>
                <c:pt idx="11">
                  <c:v>82242309</c:v>
                </c:pt>
                <c:pt idx="12">
                  <c:v>82242309</c:v>
                </c:pt>
                <c:pt idx="13">
                  <c:v>84749672</c:v>
                </c:pt>
                <c:pt idx="14">
                  <c:v>86491671</c:v>
                </c:pt>
                <c:pt idx="15">
                  <c:v>89416215</c:v>
                </c:pt>
                <c:pt idx="16">
                  <c:v>91433984</c:v>
                </c:pt>
                <c:pt idx="17">
                  <c:v>91433984</c:v>
                </c:pt>
                <c:pt idx="18">
                  <c:v>94777117</c:v>
                </c:pt>
                <c:pt idx="19">
                  <c:v>97076149</c:v>
                </c:pt>
                <c:pt idx="20">
                  <c:v>100836282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EC-2040-86B9-89DA05B3737A}"/>
            </c:ext>
          </c:extLst>
        </c:ser>
        <c:ser>
          <c:idx val="1"/>
          <c:order val="1"/>
          <c:tx>
            <c:strRef>
              <c:f>s2d_case4_cfl4_maxl2!$D$30</c:f>
              <c:strCache>
                <c:ptCount val="1"/>
                <c:pt idx="0">
                  <c:v>Hybrid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s2d_case4_cfl4_maxl2!$A$31:$A$51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s2d_case4_cfl4_maxl2!$D$31:$D$51</c:f>
              <c:numCache>
                <c:formatCode>General</c:formatCode>
                <c:ptCount val="21"/>
                <c:pt idx="0">
                  <c:v>72925932</c:v>
                </c:pt>
                <c:pt idx="1">
                  <c:v>73186853.399442136</c:v>
                </c:pt>
                <c:pt idx="2">
                  <c:v>73503998.346719682</c:v>
                </c:pt>
                <c:pt idx="3">
                  <c:v>73887896.791772604</c:v>
                </c:pt>
                <c:pt idx="4">
                  <c:v>74349079.722914547</c:v>
                </c:pt>
                <c:pt idx="5">
                  <c:v>74898079.183794379</c:v>
                </c:pt>
                <c:pt idx="6">
                  <c:v>75545428.290634781</c:v>
                </c:pt>
                <c:pt idx="7">
                  <c:v>76301661.249752283</c:v>
                </c:pt>
                <c:pt idx="8">
                  <c:v>77177313.375363708</c:v>
                </c:pt>
                <c:pt idx="9">
                  <c:v>78182921.107683241</c:v>
                </c:pt>
                <c:pt idx="10">
                  <c:v>79329022.031315312</c:v>
                </c:pt>
                <c:pt idx="11">
                  <c:v>80626154.89394784</c:v>
                </c:pt>
                <c:pt idx="12">
                  <c:v>82084859.625350729</c:v>
                </c:pt>
                <c:pt idx="13">
                  <c:v>83715677.356684953</c:v>
                </c:pt>
                <c:pt idx="14">
                  <c:v>85529150.440126657</c:v>
                </c:pt>
                <c:pt idx="15">
                  <c:v>87535822.468812272</c:v>
                </c:pt>
                <c:pt idx="16">
                  <c:v>89746238.297109053</c:v>
                </c:pt>
                <c:pt idx="17">
                  <c:v>92170944.061216891</c:v>
                </c:pt>
                <c:pt idx="18">
                  <c:v>94820487.200106665</c:v>
                </c:pt>
                <c:pt idx="19">
                  <c:v>97705416.476800576</c:v>
                </c:pt>
                <c:pt idx="20">
                  <c:v>100836282.00000003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EC-2040-86B9-89DA05B37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090144"/>
        <c:axId val="2135091792"/>
      </c:lineChart>
      <c:catAx>
        <c:axId val="213509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91792"/>
        <c:crosses val="autoZero"/>
        <c:auto val="1"/>
        <c:lblAlgn val="ctr"/>
        <c:lblOffset val="100"/>
        <c:noMultiLvlLbl val="0"/>
      </c:catAx>
      <c:valAx>
        <c:axId val="2135091792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9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s2d_case4_cfl4_maxl2!$B$30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s2d_case4_cfl4_maxl2!$A$31:$A$51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s2d_case4_cfl4_maxl2!$B$31:$B$51</c:f>
              <c:numCache>
                <c:formatCode>General</c:formatCode>
                <c:ptCount val="21"/>
                <c:pt idx="0">
                  <c:v>72925932</c:v>
                </c:pt>
                <c:pt idx="1">
                  <c:v>73047508</c:v>
                </c:pt>
                <c:pt idx="2">
                  <c:v>73047508</c:v>
                </c:pt>
                <c:pt idx="3">
                  <c:v>73047508</c:v>
                </c:pt>
                <c:pt idx="4">
                  <c:v>73047508</c:v>
                </c:pt>
                <c:pt idx="5">
                  <c:v>73674659</c:v>
                </c:pt>
                <c:pt idx="6">
                  <c:v>74928035</c:v>
                </c:pt>
                <c:pt idx="7">
                  <c:v>75833892</c:v>
                </c:pt>
                <c:pt idx="8">
                  <c:v>75833892</c:v>
                </c:pt>
                <c:pt idx="9">
                  <c:v>78690062</c:v>
                </c:pt>
                <c:pt idx="10">
                  <c:v>80779032</c:v>
                </c:pt>
                <c:pt idx="11">
                  <c:v>82242309</c:v>
                </c:pt>
                <c:pt idx="12">
                  <c:v>82242309</c:v>
                </c:pt>
                <c:pt idx="13">
                  <c:v>84749672</c:v>
                </c:pt>
                <c:pt idx="14">
                  <c:v>86491671</c:v>
                </c:pt>
                <c:pt idx="15">
                  <c:v>89416215</c:v>
                </c:pt>
                <c:pt idx="16">
                  <c:v>91433984</c:v>
                </c:pt>
                <c:pt idx="17">
                  <c:v>91433984</c:v>
                </c:pt>
                <c:pt idx="18">
                  <c:v>94777117</c:v>
                </c:pt>
                <c:pt idx="19">
                  <c:v>97076149</c:v>
                </c:pt>
                <c:pt idx="20">
                  <c:v>100836282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D3-EF45-8885-8A60E5F6DB41}"/>
            </c:ext>
          </c:extLst>
        </c:ser>
        <c:ser>
          <c:idx val="1"/>
          <c:order val="1"/>
          <c:tx>
            <c:strRef>
              <c:f>s2d_case4_cfl4_maxl2!$E$30</c:f>
              <c:strCache>
                <c:ptCount val="1"/>
                <c:pt idx="0">
                  <c:v>Hybrid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s2d_case4_cfl4_maxl2!$A$31:$A$51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s2d_case4_cfl4_maxl2!$E$31:$E$51</c:f>
              <c:numCache>
                <c:formatCode>General</c:formatCode>
                <c:ptCount val="21"/>
                <c:pt idx="0">
                  <c:v>72925932</c:v>
                </c:pt>
                <c:pt idx="1">
                  <c:v>73312255.348225713</c:v>
                </c:pt>
                <c:pt idx="2">
                  <c:v>73766516.687579542</c:v>
                </c:pt>
                <c:pt idx="3">
                  <c:v>74295091.199846402</c:v>
                </c:pt>
                <c:pt idx="4">
                  <c:v>74904355.624371797</c:v>
                </c:pt>
                <c:pt idx="5">
                  <c:v>75600688.283504069</c:v>
                </c:pt>
                <c:pt idx="6">
                  <c:v>76390469.108452171</c:v>
                </c:pt>
                <c:pt idx="7">
                  <c:v>77280079.665565938</c:v>
                </c:pt>
                <c:pt idx="8">
                  <c:v>78275903.183045551</c:v>
                </c:pt>
                <c:pt idx="9">
                  <c:v>79384324.578087345</c:v>
                </c:pt>
                <c:pt idx="10">
                  <c:v>80611730.48447296</c:v>
                </c:pt>
                <c:pt idx="11">
                  <c:v>81964509.28060925</c:v>
                </c:pt>
                <c:pt idx="12">
                  <c:v>83449051.118026108</c:v>
                </c:pt>
                <c:pt idx="13">
                  <c:v>85071747.950339913</c:v>
                </c:pt>
                <c:pt idx="14">
                  <c:v>86838993.562689975</c:v>
                </c:pt>
                <c:pt idx="15">
                  <c:v>88757183.601655915</c:v>
                </c:pt>
                <c:pt idx="16">
                  <c:v>90832715.605663568</c:v>
                </c:pt>
                <c:pt idx="17">
                  <c:v>93071989.035887823</c:v>
                </c:pt>
                <c:pt idx="18">
                  <c:v>95481405.307659999</c:v>
                </c:pt>
                <c:pt idx="19">
                  <c:v>98067367.822388366</c:v>
                </c:pt>
                <c:pt idx="20">
                  <c:v>100836282.00000006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D3-EF45-8885-8A60E5F6D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36559"/>
        <c:axId val="153133423"/>
      </c:lineChart>
      <c:catAx>
        <c:axId val="15363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33423"/>
        <c:crosses val="autoZero"/>
        <c:auto val="1"/>
        <c:lblAlgn val="ctr"/>
        <c:lblOffset val="100"/>
        <c:noMultiLvlLbl val="0"/>
      </c:catAx>
      <c:valAx>
        <c:axId val="153133423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3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</a:t>
            </a:r>
            <a:r>
              <a:rPr lang="en-US" baseline="0"/>
              <a:t> - STEP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sedov_2d_cyl!$J$21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sedov_2d_cyl!$A$22:$A$32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sedov_2d_cyl!$J$22:$J$32</c:f>
              <c:numCache>
                <c:formatCode>General</c:formatCode>
                <c:ptCount val="11"/>
                <c:pt idx="0">
                  <c:v>1950295</c:v>
                </c:pt>
                <c:pt idx="1">
                  <c:v>1950295</c:v>
                </c:pt>
                <c:pt idx="2">
                  <c:v>2298722</c:v>
                </c:pt>
                <c:pt idx="3">
                  <c:v>5363048</c:v>
                </c:pt>
                <c:pt idx="4">
                  <c:v>9123176</c:v>
                </c:pt>
                <c:pt idx="5">
                  <c:v>13161832</c:v>
                </c:pt>
                <c:pt idx="6">
                  <c:v>17409384</c:v>
                </c:pt>
                <c:pt idx="7">
                  <c:v>22979948</c:v>
                </c:pt>
                <c:pt idx="8">
                  <c:v>28620140</c:v>
                </c:pt>
                <c:pt idx="9">
                  <c:v>35722604</c:v>
                </c:pt>
                <c:pt idx="10">
                  <c:v>42755432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EA-0441-AA84-903276970459}"/>
            </c:ext>
          </c:extLst>
        </c:ser>
        <c:ser>
          <c:idx val="1"/>
          <c:order val="1"/>
          <c:tx>
            <c:strRef>
              <c:f>sedov_2d_cyl!$L$21</c:f>
              <c:strCache>
                <c:ptCount val="1"/>
                <c:pt idx="0">
                  <c:v>MACSio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sedov_2d_cyl!$A$22:$A$32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sedov_2d_cyl!$L$22:$L$32</c:f>
              <c:numCache>
                <c:formatCode>0</c:formatCode>
                <c:ptCount val="11"/>
                <c:pt idx="0">
                  <c:v>1950295</c:v>
                </c:pt>
                <c:pt idx="1">
                  <c:v>2299216.784087393</c:v>
                </c:pt>
                <c:pt idx="2">
                  <c:v>2811371.4613863835</c:v>
                </c:pt>
                <c:pt idx="3">
                  <c:v>3569868.8301652726</c:v>
                </c:pt>
                <c:pt idx="4">
                  <c:v>4702624.2015473079</c:v>
                </c:pt>
                <c:pt idx="5">
                  <c:v>6407425.5428318679</c:v>
                </c:pt>
                <c:pt idx="6">
                  <c:v>8991363.5668965988</c:v>
                </c:pt>
                <c:pt idx="7">
                  <c:v>12932983.187102584</c:v>
                </c:pt>
                <c:pt idx="8">
                  <c:v>18980428.912835058</c:v>
                </c:pt>
                <c:pt idx="9">
                  <c:v>28306679.864107706</c:v>
                </c:pt>
                <c:pt idx="10">
                  <c:v>42755432.000000007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EA-0441-AA84-903276970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9065567"/>
        <c:axId val="2049067711"/>
      </c:lineChart>
      <c:catAx>
        <c:axId val="204906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067711"/>
        <c:crosses val="autoZero"/>
        <c:auto val="1"/>
        <c:lblAlgn val="ctr"/>
        <c:lblOffset val="100"/>
        <c:noMultiLvlLbl val="0"/>
      </c:catAx>
      <c:valAx>
        <c:axId val="204906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06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s2d_case4_cfl4_maxl2!$B$30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s2d_case4_cfl4_maxl2!$A$31:$A$51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s2d_case4_cfl4_maxl2!$B$31:$B$51</c:f>
              <c:numCache>
                <c:formatCode>General</c:formatCode>
                <c:ptCount val="21"/>
                <c:pt idx="0">
                  <c:v>72925932</c:v>
                </c:pt>
                <c:pt idx="1">
                  <c:v>73047508</c:v>
                </c:pt>
                <c:pt idx="2">
                  <c:v>73047508</c:v>
                </c:pt>
                <c:pt idx="3">
                  <c:v>73047508</c:v>
                </c:pt>
                <c:pt idx="4">
                  <c:v>73047508</c:v>
                </c:pt>
                <c:pt idx="5">
                  <c:v>73674659</c:v>
                </c:pt>
                <c:pt idx="6">
                  <c:v>74928035</c:v>
                </c:pt>
                <c:pt idx="7">
                  <c:v>75833892</c:v>
                </c:pt>
                <c:pt idx="8">
                  <c:v>75833892</c:v>
                </c:pt>
                <c:pt idx="9">
                  <c:v>78690062</c:v>
                </c:pt>
                <c:pt idx="10">
                  <c:v>80779032</c:v>
                </c:pt>
                <c:pt idx="11">
                  <c:v>82242309</c:v>
                </c:pt>
                <c:pt idx="12">
                  <c:v>82242309</c:v>
                </c:pt>
                <c:pt idx="13">
                  <c:v>84749672</c:v>
                </c:pt>
                <c:pt idx="14">
                  <c:v>86491671</c:v>
                </c:pt>
                <c:pt idx="15">
                  <c:v>89416215</c:v>
                </c:pt>
                <c:pt idx="16">
                  <c:v>91433984</c:v>
                </c:pt>
                <c:pt idx="17">
                  <c:v>91433984</c:v>
                </c:pt>
                <c:pt idx="18">
                  <c:v>94777117</c:v>
                </c:pt>
                <c:pt idx="19">
                  <c:v>97076149</c:v>
                </c:pt>
                <c:pt idx="20">
                  <c:v>100836282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C5-0941-9AFD-B66CC90D19D1}"/>
            </c:ext>
          </c:extLst>
        </c:ser>
        <c:ser>
          <c:idx val="1"/>
          <c:order val="1"/>
          <c:tx>
            <c:strRef>
              <c:f>s2d_case4_cfl4_maxl2!$F$30</c:f>
              <c:strCache>
                <c:ptCount val="1"/>
                <c:pt idx="0">
                  <c:v>Hybrid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s2d_case4_cfl4_maxl2!$A$31:$A$51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s2d_case4_cfl4_maxl2!$F$31:$F$51</c:f>
              <c:numCache>
                <c:formatCode>General</c:formatCode>
                <c:ptCount val="21"/>
                <c:pt idx="0">
                  <c:v>72925932</c:v>
                </c:pt>
                <c:pt idx="1">
                  <c:v>73437657.297009289</c:v>
                </c:pt>
                <c:pt idx="2">
                  <c:v>74029035.028439388</c:v>
                </c:pt>
                <c:pt idx="3">
                  <c:v>74702285.6079202</c:v>
                </c:pt>
                <c:pt idx="4">
                  <c:v>75459631.525829077</c:v>
                </c:pt>
                <c:pt idx="5">
                  <c:v>76303297.383213773</c:v>
                </c:pt>
                <c:pt idx="6">
                  <c:v>77235509.926269561</c:v>
                </c:pt>
                <c:pt idx="7">
                  <c:v>78258498.081379592</c:v>
                </c:pt>
                <c:pt idx="8">
                  <c:v>79374492.99072741</c:v>
                </c:pt>
                <c:pt idx="9">
                  <c:v>80585728.048491478</c:v>
                </c:pt>
                <c:pt idx="10">
                  <c:v>81894438.937630624</c:v>
                </c:pt>
                <c:pt idx="11">
                  <c:v>83302863.66727066</c:v>
                </c:pt>
                <c:pt idx="12">
                  <c:v>84813242.610701472</c:v>
                </c:pt>
                <c:pt idx="13">
                  <c:v>86427818.543994889</c:v>
                </c:pt>
                <c:pt idx="14">
                  <c:v>88148836.685253307</c:v>
                </c:pt>
                <c:pt idx="15">
                  <c:v>89978544.734499559</c:v>
                </c:pt>
                <c:pt idx="16">
                  <c:v>91919192.914218098</c:v>
                </c:pt>
                <c:pt idx="17">
                  <c:v>93973034.010558769</c:v>
                </c:pt>
                <c:pt idx="18">
                  <c:v>96142323.415213346</c:v>
                </c:pt>
                <c:pt idx="19">
                  <c:v>98429319.167976141</c:v>
                </c:pt>
                <c:pt idx="20">
                  <c:v>100836282.00000007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C5-0941-9AFD-B66CC90D1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98975"/>
        <c:axId val="134204271"/>
      </c:lineChart>
      <c:catAx>
        <c:axId val="13369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04271"/>
        <c:crosses val="autoZero"/>
        <c:auto val="1"/>
        <c:lblAlgn val="ctr"/>
        <c:lblOffset val="100"/>
        <c:noMultiLvlLbl val="0"/>
      </c:catAx>
      <c:valAx>
        <c:axId val="134204271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s2d_case4_cfl6_maxl2!$B$1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s2d_case4_cfl6_maxl2!$A$2:$A$22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s2d_case4_cfl6_maxl2!$B$2:$B$22</c:f>
              <c:numCache>
                <c:formatCode>General</c:formatCode>
                <c:ptCount val="21"/>
                <c:pt idx="0">
                  <c:v>72925932</c:v>
                </c:pt>
                <c:pt idx="1">
                  <c:v>73047508</c:v>
                </c:pt>
                <c:pt idx="2">
                  <c:v>73047508</c:v>
                </c:pt>
                <c:pt idx="3">
                  <c:v>73047508</c:v>
                </c:pt>
                <c:pt idx="4">
                  <c:v>73535303</c:v>
                </c:pt>
                <c:pt idx="5">
                  <c:v>73674659</c:v>
                </c:pt>
                <c:pt idx="6">
                  <c:v>75833892</c:v>
                </c:pt>
                <c:pt idx="7">
                  <c:v>77505497</c:v>
                </c:pt>
                <c:pt idx="8">
                  <c:v>80779032</c:v>
                </c:pt>
                <c:pt idx="9">
                  <c:v>82242309</c:v>
                </c:pt>
                <c:pt idx="10">
                  <c:v>84749672</c:v>
                </c:pt>
                <c:pt idx="11">
                  <c:v>89416215</c:v>
                </c:pt>
                <c:pt idx="12">
                  <c:v>91433984</c:v>
                </c:pt>
                <c:pt idx="13">
                  <c:v>94777117</c:v>
                </c:pt>
                <c:pt idx="14">
                  <c:v>97076149</c:v>
                </c:pt>
                <c:pt idx="15">
                  <c:v>100836282</c:v>
                </c:pt>
                <c:pt idx="16">
                  <c:v>103411849</c:v>
                </c:pt>
                <c:pt idx="17">
                  <c:v>107592015</c:v>
                </c:pt>
                <c:pt idx="18">
                  <c:v>110446845</c:v>
                </c:pt>
                <c:pt idx="19">
                  <c:v>115041372</c:v>
                </c:pt>
                <c:pt idx="20">
                  <c:v>118176011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E5-F340-969E-7FC70A27651D}"/>
            </c:ext>
          </c:extLst>
        </c:ser>
        <c:ser>
          <c:idx val="1"/>
          <c:order val="1"/>
          <c:tx>
            <c:strRef>
              <c:f>s2d_case4_cfl6_maxl2!$C$1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s2d_case4_cfl6_maxl2!$A$2:$A$22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s2d_case4_cfl6_maxl2!$C$2:$C$22</c:f>
              <c:numCache>
                <c:formatCode>General</c:formatCode>
                <c:ptCount val="21"/>
                <c:pt idx="0">
                  <c:v>72925932</c:v>
                </c:pt>
                <c:pt idx="1">
                  <c:v>75188435.950000003</c:v>
                </c:pt>
                <c:pt idx="2">
                  <c:v>77450939.900000006</c:v>
                </c:pt>
                <c:pt idx="3">
                  <c:v>79713443.850000009</c:v>
                </c:pt>
                <c:pt idx="4">
                  <c:v>81975947.800000012</c:v>
                </c:pt>
                <c:pt idx="5">
                  <c:v>84238451.750000015</c:v>
                </c:pt>
                <c:pt idx="6">
                  <c:v>86500955.700000018</c:v>
                </c:pt>
                <c:pt idx="7">
                  <c:v>88763459.650000021</c:v>
                </c:pt>
                <c:pt idx="8">
                  <c:v>91025963.600000024</c:v>
                </c:pt>
                <c:pt idx="9">
                  <c:v>93288467.550000027</c:v>
                </c:pt>
                <c:pt idx="10">
                  <c:v>95550971.50000003</c:v>
                </c:pt>
                <c:pt idx="11">
                  <c:v>97813475.450000033</c:v>
                </c:pt>
                <c:pt idx="12">
                  <c:v>100075979.40000004</c:v>
                </c:pt>
                <c:pt idx="13">
                  <c:v>102338483.35000004</c:v>
                </c:pt>
                <c:pt idx="14">
                  <c:v>104600987.30000004</c:v>
                </c:pt>
                <c:pt idx="15">
                  <c:v>106863491.25000004</c:v>
                </c:pt>
                <c:pt idx="16">
                  <c:v>109125995.20000005</c:v>
                </c:pt>
                <c:pt idx="17">
                  <c:v>111388499.15000005</c:v>
                </c:pt>
                <c:pt idx="18">
                  <c:v>113651003.10000005</c:v>
                </c:pt>
                <c:pt idx="19">
                  <c:v>115913507.05000006</c:v>
                </c:pt>
                <c:pt idx="20">
                  <c:v>118176011.00000006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E5-F340-969E-7FC70A27651D}"/>
            </c:ext>
          </c:extLst>
        </c:ser>
        <c:ser>
          <c:idx val="2"/>
          <c:order val="2"/>
          <c:tx>
            <c:strRef>
              <c:f>s2d_case4_cfl6_maxl2!$D$1</c:f>
              <c:strCache>
                <c:ptCount val="1"/>
                <c:pt idx="0">
                  <c:v>DataGrowth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s2d_case4_cfl6_maxl2!$A$2:$A$22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s2d_case4_cfl6_maxl2!$D$2:$D$22</c:f>
              <c:numCache>
                <c:formatCode>General</c:formatCode>
                <c:ptCount val="21"/>
                <c:pt idx="0">
                  <c:v>72925932</c:v>
                </c:pt>
                <c:pt idx="1">
                  <c:v>74707526.073803812</c:v>
                </c:pt>
                <c:pt idx="2">
                  <c:v>76532644.82198289</c:v>
                </c:pt>
                <c:pt idx="3">
                  <c:v>78402351.560422331</c:v>
                </c:pt>
                <c:pt idx="4">
                  <c:v>80317735.582011953</c:v>
                </c:pt>
                <c:pt idx="5">
                  <c:v>82279912.791269347</c:v>
                </c:pt>
                <c:pt idx="6">
                  <c:v>84290026.35446687</c:v>
                </c:pt>
                <c:pt idx="7">
                  <c:v>86349247.3656414</c:v>
                </c:pt>
                <c:pt idx="8">
                  <c:v>88458775.528874829</c:v>
                </c:pt>
                <c:pt idx="9">
                  <c:v>90619839.857242748</c:v>
                </c:pt>
                <c:pt idx="10">
                  <c:v>92833699.388838649</c:v>
                </c:pt>
                <c:pt idx="11">
                  <c:v>95101643.920290634</c:v>
                </c:pt>
                <c:pt idx="12">
                  <c:v>97424994.758198202</c:v>
                </c:pt>
                <c:pt idx="13">
                  <c:v>99805105.488926649</c:v>
                </c:pt>
                <c:pt idx="14">
                  <c:v>102243362.7672078</c:v>
                </c:pt>
                <c:pt idx="15">
                  <c:v>104741187.1240063</c:v>
                </c:pt>
                <c:pt idx="16">
                  <c:v>107300033.79412229</c:v>
                </c:pt>
                <c:pt idx="17">
                  <c:v>109921393.56401262</c:v>
                </c:pt>
                <c:pt idx="18">
                  <c:v>112606793.64032431</c:v>
                </c:pt>
                <c:pt idx="19">
                  <c:v>115357798.53964669</c:v>
                </c:pt>
                <c:pt idx="20">
                  <c:v>118176011.00000013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E5-F340-969E-7FC70A27651D}"/>
            </c:ext>
          </c:extLst>
        </c:ser>
        <c:ser>
          <c:idx val="3"/>
          <c:order val="3"/>
          <c:tx>
            <c:strRef>
              <c:f>s2d_case4_cfl6_maxl2!$E$1</c:f>
              <c:strCache>
                <c:ptCount val="1"/>
                <c:pt idx="0">
                  <c:v>Quadratic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s2d_case4_cfl6_maxl2!$A$2:$A$22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s2d_case4_cfl6_maxl2!$E$2:$E$22</c:f>
              <c:numCache>
                <c:formatCode>General</c:formatCode>
                <c:ptCount val="21"/>
                <c:pt idx="0">
                  <c:v>72925932</c:v>
                </c:pt>
                <c:pt idx="1">
                  <c:v>73039057.197500005</c:v>
                </c:pt>
                <c:pt idx="2">
                  <c:v>73378432.790000007</c:v>
                </c:pt>
                <c:pt idx="3">
                  <c:v>73944058.777500004</c:v>
                </c:pt>
                <c:pt idx="4">
                  <c:v>74735935.159999996</c:v>
                </c:pt>
                <c:pt idx="5">
                  <c:v>75754061.9375</c:v>
                </c:pt>
                <c:pt idx="6">
                  <c:v>76998439.109999999</c:v>
                </c:pt>
                <c:pt idx="7">
                  <c:v>78469066.677499995</c:v>
                </c:pt>
                <c:pt idx="8">
                  <c:v>80165944.640000001</c:v>
                </c:pt>
                <c:pt idx="9">
                  <c:v>82089072.997500002</c:v>
                </c:pt>
                <c:pt idx="10">
                  <c:v>84238451.75</c:v>
                </c:pt>
                <c:pt idx="11">
                  <c:v>86614080.897499993</c:v>
                </c:pt>
                <c:pt idx="12">
                  <c:v>89215960.439999998</c:v>
                </c:pt>
                <c:pt idx="13">
                  <c:v>92044090.377499998</c:v>
                </c:pt>
                <c:pt idx="14">
                  <c:v>95098470.709999993</c:v>
                </c:pt>
                <c:pt idx="15">
                  <c:v>98379101.4375</c:v>
                </c:pt>
                <c:pt idx="16">
                  <c:v>101885982.56</c:v>
                </c:pt>
                <c:pt idx="17">
                  <c:v>105619114.07749999</c:v>
                </c:pt>
                <c:pt idx="18">
                  <c:v>109578495.98999999</c:v>
                </c:pt>
                <c:pt idx="19">
                  <c:v>113764128.2975</c:v>
                </c:pt>
                <c:pt idx="20">
                  <c:v>118176011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E5-F340-969E-7FC70A27651D}"/>
            </c:ext>
          </c:extLst>
        </c:ser>
        <c:ser>
          <c:idx val="4"/>
          <c:order val="4"/>
          <c:tx>
            <c:strRef>
              <c:f>s2d_case4_cfl6_maxl2!$F$1</c:f>
              <c:strCache>
                <c:ptCount val="1"/>
                <c:pt idx="0">
                  <c:v>Cubic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s2d_case4_cfl6_maxl2!$A$2:$A$22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s2d_case4_cfl6_maxl2!$F$2:$F$22</c:f>
              <c:numCache>
                <c:formatCode>General</c:formatCode>
                <c:ptCount val="21"/>
                <c:pt idx="0">
                  <c:v>72925932</c:v>
                </c:pt>
                <c:pt idx="1">
                  <c:v>72931588.259875</c:v>
                </c:pt>
                <c:pt idx="2">
                  <c:v>72971182.078999996</c:v>
                </c:pt>
                <c:pt idx="3">
                  <c:v>73078651.016625002</c:v>
                </c:pt>
                <c:pt idx="4">
                  <c:v>73287932.631999999</c:v>
                </c:pt>
                <c:pt idx="5">
                  <c:v>73632964.484375</c:v>
                </c:pt>
                <c:pt idx="6">
                  <c:v>74147684.133000001</c:v>
                </c:pt>
                <c:pt idx="7">
                  <c:v>74866029.137125</c:v>
                </c:pt>
                <c:pt idx="8">
                  <c:v>75821937.055999994</c:v>
                </c:pt>
                <c:pt idx="9">
                  <c:v>77049345.448874995</c:v>
                </c:pt>
                <c:pt idx="10">
                  <c:v>78582191.875</c:v>
                </c:pt>
                <c:pt idx="11">
                  <c:v>80454413.893625006</c:v>
                </c:pt>
                <c:pt idx="12">
                  <c:v>82699949.063999996</c:v>
                </c:pt>
                <c:pt idx="13">
                  <c:v>85352734.945374995</c:v>
                </c:pt>
                <c:pt idx="14">
                  <c:v>88446709.097000003</c:v>
                </c:pt>
                <c:pt idx="15">
                  <c:v>92015809.078125</c:v>
                </c:pt>
                <c:pt idx="16">
                  <c:v>96093972.447999999</c:v>
                </c:pt>
                <c:pt idx="17">
                  <c:v>100715136.765875</c:v>
                </c:pt>
                <c:pt idx="18">
                  <c:v>105913239.59100001</c:v>
                </c:pt>
                <c:pt idx="19">
                  <c:v>111722218.48262501</c:v>
                </c:pt>
                <c:pt idx="20">
                  <c:v>118176011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E5-F340-969E-7FC70A276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76863"/>
        <c:axId val="83378511"/>
      </c:lineChart>
      <c:catAx>
        <c:axId val="8337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8511"/>
        <c:crosses val="autoZero"/>
        <c:auto val="1"/>
        <c:lblAlgn val="ctr"/>
        <c:lblOffset val="100"/>
        <c:noMultiLvlLbl val="0"/>
      </c:catAx>
      <c:valAx>
        <c:axId val="83378511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s2d_case4_cfl6_maxl2!$B$30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s2d_case4_cfl6_maxl2!$B$31:$B$51</c:f>
              <c:numCache>
                <c:formatCode>General</c:formatCode>
                <c:ptCount val="21"/>
                <c:pt idx="0">
                  <c:v>72925932</c:v>
                </c:pt>
                <c:pt idx="1">
                  <c:v>73047508</c:v>
                </c:pt>
                <c:pt idx="2">
                  <c:v>73047508</c:v>
                </c:pt>
                <c:pt idx="3">
                  <c:v>73047508</c:v>
                </c:pt>
                <c:pt idx="4">
                  <c:v>73535303</c:v>
                </c:pt>
                <c:pt idx="5">
                  <c:v>73674659</c:v>
                </c:pt>
                <c:pt idx="6">
                  <c:v>75833892</c:v>
                </c:pt>
                <c:pt idx="7">
                  <c:v>77505497</c:v>
                </c:pt>
                <c:pt idx="8">
                  <c:v>80779032</c:v>
                </c:pt>
                <c:pt idx="9">
                  <c:v>82242309</c:v>
                </c:pt>
                <c:pt idx="10">
                  <c:v>84749672</c:v>
                </c:pt>
                <c:pt idx="11">
                  <c:v>89416215</c:v>
                </c:pt>
                <c:pt idx="12">
                  <c:v>91433984</c:v>
                </c:pt>
                <c:pt idx="13">
                  <c:v>94777117</c:v>
                </c:pt>
                <c:pt idx="14">
                  <c:v>97076149</c:v>
                </c:pt>
                <c:pt idx="15">
                  <c:v>100836282</c:v>
                </c:pt>
                <c:pt idx="16">
                  <c:v>103411849</c:v>
                </c:pt>
                <c:pt idx="17">
                  <c:v>107592015</c:v>
                </c:pt>
                <c:pt idx="18">
                  <c:v>110446845</c:v>
                </c:pt>
                <c:pt idx="19">
                  <c:v>115041372</c:v>
                </c:pt>
                <c:pt idx="20">
                  <c:v>118176011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84-054B-8C5B-B84E7E6E4872}"/>
            </c:ext>
          </c:extLst>
        </c:ser>
        <c:ser>
          <c:idx val="1"/>
          <c:order val="1"/>
          <c:tx>
            <c:strRef>
              <c:f>s2d_case4_cfl6_maxl2!$C$30</c:f>
              <c:strCache>
                <c:ptCount val="1"/>
                <c:pt idx="0">
                  <c:v>Hybrid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s2d_case4_cfl6_maxl2!$C$31:$C$51</c:f>
              <c:numCache>
                <c:formatCode>General</c:formatCode>
                <c:ptCount val="21"/>
                <c:pt idx="0">
                  <c:v>72925932</c:v>
                </c:pt>
                <c:pt idx="1">
                  <c:v>73130675.828792885</c:v>
                </c:pt>
                <c:pt idx="2">
                  <c:v>73408778.495498285</c:v>
                </c:pt>
                <c:pt idx="3">
                  <c:v>73784102.623179734</c:v>
                </c:pt>
                <c:pt idx="4">
                  <c:v>74280513.432601199</c:v>
                </c:pt>
                <c:pt idx="5">
                  <c:v>74921878.805689424</c:v>
                </c:pt>
                <c:pt idx="6">
                  <c:v>75732069.350546688</c:v>
                </c:pt>
                <c:pt idx="7">
                  <c:v>76734958.468051642</c:v>
                </c:pt>
                <c:pt idx="8">
                  <c:v>77954422.420087472</c:v>
                </c:pt>
                <c:pt idx="9">
                  <c:v>79414340.399436772</c:v>
                </c:pt>
                <c:pt idx="10">
                  <c:v>81138594.601383865</c:v>
                </c:pt>
                <c:pt idx="11">
                  <c:v>83151070.297066569</c:v>
                </c:pt>
                <c:pt idx="12">
                  <c:v>85475655.908619821</c:v>
                </c:pt>
                <c:pt idx="13">
                  <c:v>88136243.086155161</c:v>
                </c:pt>
                <c:pt idx="14">
                  <c:v>91156726.786620781</c:v>
                </c:pt>
                <c:pt idx="15">
                  <c:v>94561005.354588121</c:v>
                </c:pt>
                <c:pt idx="16">
                  <c:v>98372980.605012223</c:v>
                </c:pt>
                <c:pt idx="17">
                  <c:v>102616557.90801376</c:v>
                </c:pt>
                <c:pt idx="18">
                  <c:v>107315646.27573243</c:v>
                </c:pt>
                <c:pt idx="19">
                  <c:v>112494158.45130217</c:v>
                </c:pt>
                <c:pt idx="20">
                  <c:v>118176011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84-054B-8C5B-B84E7E6E4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97951"/>
        <c:axId val="84472607"/>
      </c:lineChart>
      <c:catAx>
        <c:axId val="10769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72607"/>
        <c:crosses val="autoZero"/>
        <c:auto val="1"/>
        <c:lblAlgn val="ctr"/>
        <c:lblOffset val="100"/>
        <c:noMultiLvlLbl val="0"/>
      </c:catAx>
      <c:valAx>
        <c:axId val="84472607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9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s2d_case4_cfl6_maxl2!$B$30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s2d_case4_cfl6_maxl2!$B$31:$B$51</c:f>
              <c:numCache>
                <c:formatCode>General</c:formatCode>
                <c:ptCount val="21"/>
                <c:pt idx="0">
                  <c:v>72925932</c:v>
                </c:pt>
                <c:pt idx="1">
                  <c:v>73047508</c:v>
                </c:pt>
                <c:pt idx="2">
                  <c:v>73047508</c:v>
                </c:pt>
                <c:pt idx="3">
                  <c:v>73047508</c:v>
                </c:pt>
                <c:pt idx="4">
                  <c:v>73535303</c:v>
                </c:pt>
                <c:pt idx="5">
                  <c:v>73674659</c:v>
                </c:pt>
                <c:pt idx="6">
                  <c:v>75833892</c:v>
                </c:pt>
                <c:pt idx="7">
                  <c:v>77505497</c:v>
                </c:pt>
                <c:pt idx="8">
                  <c:v>80779032</c:v>
                </c:pt>
                <c:pt idx="9">
                  <c:v>82242309</c:v>
                </c:pt>
                <c:pt idx="10">
                  <c:v>84749672</c:v>
                </c:pt>
                <c:pt idx="11">
                  <c:v>89416215</c:v>
                </c:pt>
                <c:pt idx="12">
                  <c:v>91433984</c:v>
                </c:pt>
                <c:pt idx="13">
                  <c:v>94777117</c:v>
                </c:pt>
                <c:pt idx="14">
                  <c:v>97076149</c:v>
                </c:pt>
                <c:pt idx="15">
                  <c:v>100836282</c:v>
                </c:pt>
                <c:pt idx="16">
                  <c:v>103411849</c:v>
                </c:pt>
                <c:pt idx="17">
                  <c:v>107592015</c:v>
                </c:pt>
                <c:pt idx="18">
                  <c:v>110446845</c:v>
                </c:pt>
                <c:pt idx="19">
                  <c:v>115041372</c:v>
                </c:pt>
                <c:pt idx="20">
                  <c:v>118176011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B-2244-925A-CBD4FFC4A98A}"/>
            </c:ext>
          </c:extLst>
        </c:ser>
        <c:ser>
          <c:idx val="1"/>
          <c:order val="1"/>
          <c:tx>
            <c:strRef>
              <c:f>s2d_case4_cfl6_maxl2!$D$30</c:f>
              <c:strCache>
                <c:ptCount val="1"/>
                <c:pt idx="0">
                  <c:v>Hybrid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s2d_case4_cfl6_maxl2!$D$31:$D$51</c:f>
              <c:numCache>
                <c:formatCode>General</c:formatCode>
                <c:ptCount val="21"/>
                <c:pt idx="0">
                  <c:v>72925932</c:v>
                </c:pt>
                <c:pt idx="1">
                  <c:v>73319016.503948271</c:v>
                </c:pt>
                <c:pt idx="2">
                  <c:v>73805649.840896577</c:v>
                </c:pt>
                <c:pt idx="3">
                  <c:v>74403013.453646958</c:v>
                </c:pt>
                <c:pt idx="4">
                  <c:v>75128293.98040238</c:v>
                </c:pt>
                <c:pt idx="5">
                  <c:v>75998683.381691366</c:v>
                </c:pt>
                <c:pt idx="6">
                  <c:v>77031379.070393384</c:v>
                </c:pt>
                <c:pt idx="7">
                  <c:v>78243584.04494077</c:v>
                </c:pt>
                <c:pt idx="8">
                  <c:v>79652507.025774956</c:v>
                </c:pt>
                <c:pt idx="9">
                  <c:v>81275362.595136046</c:v>
                </c:pt>
                <c:pt idx="10">
                  <c:v>83129371.340267733</c:v>
                </c:pt>
                <c:pt idx="11">
                  <c:v>85231760.00012064</c:v>
                </c:pt>
                <c:pt idx="12">
                  <c:v>87599761.615639627</c:v>
                </c:pt>
                <c:pt idx="13">
                  <c:v>90250615.683722824</c:v>
                </c:pt>
                <c:pt idx="14">
                  <c:v>93201568.314941555</c:v>
                </c:pt>
                <c:pt idx="15">
                  <c:v>96469872.395113766</c:v>
                </c:pt>
                <c:pt idx="16">
                  <c:v>100072787.75082445</c:v>
                </c:pt>
                <c:pt idx="17">
                  <c:v>104027581.31899002</c:v>
                </c:pt>
                <c:pt idx="18">
                  <c:v>108351527.32056487</c:v>
                </c:pt>
                <c:pt idx="19">
                  <c:v>113061907.43849184</c:v>
                </c:pt>
                <c:pt idx="20">
                  <c:v>118176011.00000003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2B-2244-925A-CBD4FFC4A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090144"/>
        <c:axId val="2135091792"/>
      </c:lineChart>
      <c:catAx>
        <c:axId val="213509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91792"/>
        <c:crosses val="autoZero"/>
        <c:auto val="1"/>
        <c:lblAlgn val="ctr"/>
        <c:lblOffset val="100"/>
        <c:noMultiLvlLbl val="0"/>
      </c:catAx>
      <c:valAx>
        <c:axId val="2135091792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9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s2d_case4_cfl6_maxl2!$B$30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s2d_case4_cfl6_maxl2!$B$31:$B$51</c:f>
              <c:numCache>
                <c:formatCode>General</c:formatCode>
                <c:ptCount val="21"/>
                <c:pt idx="0">
                  <c:v>72925932</c:v>
                </c:pt>
                <c:pt idx="1">
                  <c:v>73047508</c:v>
                </c:pt>
                <c:pt idx="2">
                  <c:v>73047508</c:v>
                </c:pt>
                <c:pt idx="3">
                  <c:v>73047508</c:v>
                </c:pt>
                <c:pt idx="4">
                  <c:v>73535303</c:v>
                </c:pt>
                <c:pt idx="5">
                  <c:v>73674659</c:v>
                </c:pt>
                <c:pt idx="6">
                  <c:v>75833892</c:v>
                </c:pt>
                <c:pt idx="7">
                  <c:v>77505497</c:v>
                </c:pt>
                <c:pt idx="8">
                  <c:v>80779032</c:v>
                </c:pt>
                <c:pt idx="9">
                  <c:v>82242309</c:v>
                </c:pt>
                <c:pt idx="10">
                  <c:v>84749672</c:v>
                </c:pt>
                <c:pt idx="11">
                  <c:v>89416215</c:v>
                </c:pt>
                <c:pt idx="12">
                  <c:v>91433984</c:v>
                </c:pt>
                <c:pt idx="13">
                  <c:v>94777117</c:v>
                </c:pt>
                <c:pt idx="14">
                  <c:v>97076149</c:v>
                </c:pt>
                <c:pt idx="15">
                  <c:v>100836282</c:v>
                </c:pt>
                <c:pt idx="16">
                  <c:v>103411849</c:v>
                </c:pt>
                <c:pt idx="17">
                  <c:v>107592015</c:v>
                </c:pt>
                <c:pt idx="18">
                  <c:v>110446845</c:v>
                </c:pt>
                <c:pt idx="19">
                  <c:v>115041372</c:v>
                </c:pt>
                <c:pt idx="20">
                  <c:v>118176011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A-0B48-AAB1-459EC59945D2}"/>
            </c:ext>
          </c:extLst>
        </c:ser>
        <c:ser>
          <c:idx val="1"/>
          <c:order val="1"/>
          <c:tx>
            <c:strRef>
              <c:f>s2d_case4_cfl6_maxl2!$E$30</c:f>
              <c:strCache>
                <c:ptCount val="1"/>
                <c:pt idx="0">
                  <c:v>Hybrid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s2d_case4_cfl6_maxl2!$E$31:$E$51</c:f>
              <c:numCache>
                <c:formatCode>General</c:formatCode>
                <c:ptCount val="21"/>
                <c:pt idx="0">
                  <c:v>72925932</c:v>
                </c:pt>
                <c:pt idx="1">
                  <c:v>73507357.179103643</c:v>
                </c:pt>
                <c:pt idx="2">
                  <c:v>74202521.186294869</c:v>
                </c:pt>
                <c:pt idx="3">
                  <c:v>75021924.284114197</c:v>
                </c:pt>
                <c:pt idx="4">
                  <c:v>75976074.528203577</c:v>
                </c:pt>
                <c:pt idx="5">
                  <c:v>77075487.957693294</c:v>
                </c:pt>
                <c:pt idx="6">
                  <c:v>78330688.790240049</c:v>
                </c:pt>
                <c:pt idx="7">
                  <c:v>79752209.621829912</c:v>
                </c:pt>
                <c:pt idx="8">
                  <c:v>81350591.63146244</c:v>
                </c:pt>
                <c:pt idx="9">
                  <c:v>83136384.790835321</c:v>
                </c:pt>
                <c:pt idx="10">
                  <c:v>85120148.079151601</c:v>
                </c:pt>
                <c:pt idx="11">
                  <c:v>87312449.70317468</c:v>
                </c:pt>
                <c:pt idx="12">
                  <c:v>89723867.322659463</c:v>
                </c:pt>
                <c:pt idx="13">
                  <c:v>92364988.281290486</c:v>
                </c:pt>
                <c:pt idx="14">
                  <c:v>95246409.843262345</c:v>
                </c:pt>
                <c:pt idx="15">
                  <c:v>98378739.435639381</c:v>
                </c:pt>
                <c:pt idx="16">
                  <c:v>101772594.89663668</c:v>
                </c:pt>
                <c:pt idx="17">
                  <c:v>105438604.72996627</c:v>
                </c:pt>
                <c:pt idx="18">
                  <c:v>109387408.36539727</c:v>
                </c:pt>
                <c:pt idx="19">
                  <c:v>113629656.4256815</c:v>
                </c:pt>
                <c:pt idx="20">
                  <c:v>118176011.00000003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1A-0B48-AAB1-459EC5994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36559"/>
        <c:axId val="153133423"/>
      </c:lineChart>
      <c:catAx>
        <c:axId val="15363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33423"/>
        <c:crosses val="autoZero"/>
        <c:auto val="1"/>
        <c:lblAlgn val="ctr"/>
        <c:lblOffset val="100"/>
        <c:noMultiLvlLbl val="0"/>
      </c:catAx>
      <c:valAx>
        <c:axId val="153133423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3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s2d_case4_cfl6_maxl2!$B$30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s2d_case4_cfl6_maxl2!$B$31:$B$51</c:f>
              <c:numCache>
                <c:formatCode>General</c:formatCode>
                <c:ptCount val="21"/>
                <c:pt idx="0">
                  <c:v>72925932</c:v>
                </c:pt>
                <c:pt idx="1">
                  <c:v>73047508</c:v>
                </c:pt>
                <c:pt idx="2">
                  <c:v>73047508</c:v>
                </c:pt>
                <c:pt idx="3">
                  <c:v>73047508</c:v>
                </c:pt>
                <c:pt idx="4">
                  <c:v>73535303</c:v>
                </c:pt>
                <c:pt idx="5">
                  <c:v>73674659</c:v>
                </c:pt>
                <c:pt idx="6">
                  <c:v>75833892</c:v>
                </c:pt>
                <c:pt idx="7">
                  <c:v>77505497</c:v>
                </c:pt>
                <c:pt idx="8">
                  <c:v>80779032</c:v>
                </c:pt>
                <c:pt idx="9">
                  <c:v>82242309</c:v>
                </c:pt>
                <c:pt idx="10">
                  <c:v>84749672</c:v>
                </c:pt>
                <c:pt idx="11">
                  <c:v>89416215</c:v>
                </c:pt>
                <c:pt idx="12">
                  <c:v>91433984</c:v>
                </c:pt>
                <c:pt idx="13">
                  <c:v>94777117</c:v>
                </c:pt>
                <c:pt idx="14">
                  <c:v>97076149</c:v>
                </c:pt>
                <c:pt idx="15">
                  <c:v>100836282</c:v>
                </c:pt>
                <c:pt idx="16">
                  <c:v>103411849</c:v>
                </c:pt>
                <c:pt idx="17">
                  <c:v>107592015</c:v>
                </c:pt>
                <c:pt idx="18">
                  <c:v>110446845</c:v>
                </c:pt>
                <c:pt idx="19">
                  <c:v>115041372</c:v>
                </c:pt>
                <c:pt idx="20">
                  <c:v>118176011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EA-4B4B-B642-1CF3D4276D00}"/>
            </c:ext>
          </c:extLst>
        </c:ser>
        <c:ser>
          <c:idx val="1"/>
          <c:order val="1"/>
          <c:tx>
            <c:strRef>
              <c:f>s2d_case4_cfl6_maxl2!$F$30</c:f>
              <c:strCache>
                <c:ptCount val="1"/>
                <c:pt idx="0">
                  <c:v>Hybrid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s2d_case4_cfl6_maxl2!$A$31:$A$51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s2d_case4_cfl6_maxl2!$F$31:$F$51</c:f>
              <c:numCache>
                <c:formatCode>General</c:formatCode>
                <c:ptCount val="21"/>
                <c:pt idx="0">
                  <c:v>72925932</c:v>
                </c:pt>
                <c:pt idx="1">
                  <c:v>73695697.854259029</c:v>
                </c:pt>
                <c:pt idx="2">
                  <c:v>74599392.531693161</c:v>
                </c:pt>
                <c:pt idx="3">
                  <c:v>75640835.114581436</c:v>
                </c:pt>
                <c:pt idx="4">
                  <c:v>76823855.076004788</c:v>
                </c:pt>
                <c:pt idx="5">
                  <c:v>78152292.533695236</c:v>
                </c:pt>
                <c:pt idx="6">
                  <c:v>79629998.510086745</c:v>
                </c:pt>
                <c:pt idx="7">
                  <c:v>81260835.198719054</c:v>
                </c:pt>
                <c:pt idx="8">
                  <c:v>83048676.237149924</c:v>
                </c:pt>
                <c:pt idx="9">
                  <c:v>84997406.98653461</c:v>
                </c:pt>
                <c:pt idx="10">
                  <c:v>87110924.818035454</c:v>
                </c:pt>
                <c:pt idx="11">
                  <c:v>89393139.406228751</c:v>
                </c:pt>
                <c:pt idx="12">
                  <c:v>91847973.029679269</c:v>
                </c:pt>
                <c:pt idx="13">
                  <c:v>94479360.878858164</c:v>
                </c:pt>
                <c:pt idx="14">
                  <c:v>97291251.371583134</c:v>
                </c:pt>
                <c:pt idx="15">
                  <c:v>100287606.47616503</c:v>
                </c:pt>
                <c:pt idx="16">
                  <c:v>103472402.04244892</c:v>
                </c:pt>
                <c:pt idx="17">
                  <c:v>106849628.14094254</c:v>
                </c:pt>
                <c:pt idx="18">
                  <c:v>110423289.41022973</c:v>
                </c:pt>
                <c:pt idx="19">
                  <c:v>114197405.41287118</c:v>
                </c:pt>
                <c:pt idx="20">
                  <c:v>118176011.00000006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EA-4B4B-B642-1CF3D4276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98975"/>
        <c:axId val="134204271"/>
      </c:lineChart>
      <c:catAx>
        <c:axId val="13369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04271"/>
        <c:crosses val="autoZero"/>
        <c:auto val="1"/>
        <c:lblAlgn val="ctr"/>
        <c:lblOffset val="100"/>
        <c:noMultiLvlLbl val="0"/>
      </c:catAx>
      <c:valAx>
        <c:axId val="134204271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s2d_case4_cfl6_maxl4!$B$1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s2d_case4_cfl6_maxl4!$A$2:$A$22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s2d_case4_cfl6_maxl4!$B$2:$B$22</c:f>
              <c:numCache>
                <c:formatCode>General</c:formatCode>
                <c:ptCount val="21"/>
                <c:pt idx="0">
                  <c:v>75555097</c:v>
                </c:pt>
                <c:pt idx="1">
                  <c:v>75555097</c:v>
                </c:pt>
                <c:pt idx="2">
                  <c:v>76460964</c:v>
                </c:pt>
                <c:pt idx="3">
                  <c:v>76460964</c:v>
                </c:pt>
                <c:pt idx="4">
                  <c:v>78132595</c:v>
                </c:pt>
                <c:pt idx="5">
                  <c:v>81893560</c:v>
                </c:pt>
                <c:pt idx="6">
                  <c:v>85864248</c:v>
                </c:pt>
                <c:pt idx="7">
                  <c:v>93175673</c:v>
                </c:pt>
                <c:pt idx="8">
                  <c:v>103343985</c:v>
                </c:pt>
                <c:pt idx="9">
                  <c:v>112954578</c:v>
                </c:pt>
                <c:pt idx="10">
                  <c:v>121589557</c:v>
                </c:pt>
                <c:pt idx="11">
                  <c:v>136492004</c:v>
                </c:pt>
                <c:pt idx="12">
                  <c:v>146030029</c:v>
                </c:pt>
                <c:pt idx="13">
                  <c:v>161696445</c:v>
                </c:pt>
                <c:pt idx="14">
                  <c:v>172908745</c:v>
                </c:pt>
                <c:pt idx="15">
                  <c:v>186138830</c:v>
                </c:pt>
                <c:pt idx="16">
                  <c:v>198741405</c:v>
                </c:pt>
                <c:pt idx="17">
                  <c:v>213505635</c:v>
                </c:pt>
                <c:pt idx="18">
                  <c:v>221862695</c:v>
                </c:pt>
                <c:pt idx="19">
                  <c:v>237875568</c:v>
                </c:pt>
                <c:pt idx="20">
                  <c:v>252986911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D4-444A-9BD2-3844273D7400}"/>
            </c:ext>
          </c:extLst>
        </c:ser>
        <c:ser>
          <c:idx val="1"/>
          <c:order val="1"/>
          <c:tx>
            <c:strRef>
              <c:f>s2d_case4_cfl6_maxl4!$C$1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s2d_case4_cfl6_maxl4!$A$2:$A$22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s2d_case4_cfl6_maxl4!$C$2:$C$22</c:f>
              <c:numCache>
                <c:formatCode>General</c:formatCode>
                <c:ptCount val="21"/>
                <c:pt idx="0">
                  <c:v>75555097</c:v>
                </c:pt>
                <c:pt idx="1">
                  <c:v>84426687.700000003</c:v>
                </c:pt>
                <c:pt idx="2">
                  <c:v>93298278.400000006</c:v>
                </c:pt>
                <c:pt idx="3">
                  <c:v>102169869.10000001</c:v>
                </c:pt>
                <c:pt idx="4">
                  <c:v>111041459.80000001</c:v>
                </c:pt>
                <c:pt idx="5">
                  <c:v>119913050.50000001</c:v>
                </c:pt>
                <c:pt idx="6">
                  <c:v>128784641.20000002</c:v>
                </c:pt>
                <c:pt idx="7">
                  <c:v>137656231.90000001</c:v>
                </c:pt>
                <c:pt idx="8">
                  <c:v>146527822.59999999</c:v>
                </c:pt>
                <c:pt idx="9">
                  <c:v>155399413.29999998</c:v>
                </c:pt>
                <c:pt idx="10">
                  <c:v>164271003.99999997</c:v>
                </c:pt>
                <c:pt idx="11">
                  <c:v>173142594.69999996</c:v>
                </c:pt>
                <c:pt idx="12">
                  <c:v>182014185.39999995</c:v>
                </c:pt>
                <c:pt idx="13">
                  <c:v>190885776.09999993</c:v>
                </c:pt>
                <c:pt idx="14">
                  <c:v>199757366.79999992</c:v>
                </c:pt>
                <c:pt idx="15">
                  <c:v>208628957.49999991</c:v>
                </c:pt>
                <c:pt idx="16">
                  <c:v>217500548.1999999</c:v>
                </c:pt>
                <c:pt idx="17">
                  <c:v>226372138.89999989</c:v>
                </c:pt>
                <c:pt idx="18">
                  <c:v>235243729.59999987</c:v>
                </c:pt>
                <c:pt idx="19">
                  <c:v>244115320.29999986</c:v>
                </c:pt>
                <c:pt idx="20">
                  <c:v>252986910.99999985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D4-444A-9BD2-3844273D7400}"/>
            </c:ext>
          </c:extLst>
        </c:ser>
        <c:ser>
          <c:idx val="2"/>
          <c:order val="2"/>
          <c:tx>
            <c:strRef>
              <c:f>s2d_case4_cfl6_maxl4!$D$1</c:f>
              <c:strCache>
                <c:ptCount val="1"/>
                <c:pt idx="0">
                  <c:v>DataGrowth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s2d_case4_cfl6_maxl4!$A$2:$A$22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s2d_case4_cfl6_maxl4!$D$2:$D$22</c:f>
              <c:numCache>
                <c:formatCode>General</c:formatCode>
                <c:ptCount val="21"/>
                <c:pt idx="0">
                  <c:v>75555097</c:v>
                </c:pt>
                <c:pt idx="1">
                  <c:v>80261169.14668718</c:v>
                </c:pt>
                <c:pt idx="2">
                  <c:v>85260366.653928459</c:v>
                </c:pt>
                <c:pt idx="3">
                  <c:v>90570947.311728284</c:v>
                </c:pt>
                <c:pt idx="4">
                  <c:v>96212306.126247391</c:v>
                </c:pt>
                <c:pt idx="5">
                  <c:v>102205046.15316144</c:v>
                </c:pt>
                <c:pt idx="6">
                  <c:v>108571053.74299049</c:v>
                </c:pt>
                <c:pt idx="7">
                  <c:v>115333578.47320645</c:v>
                </c:pt>
                <c:pt idx="8">
                  <c:v>122517318.05904163</c:v>
                </c:pt>
                <c:pt idx="9">
                  <c:v>130148508.55310546</c:v>
                </c:pt>
                <c:pt idx="10">
                  <c:v>138255020.16323081</c:v>
                </c:pt>
                <c:pt idx="11">
                  <c:v>146866459.03849101</c:v>
                </c:pt>
                <c:pt idx="12">
                  <c:v>156014275.39512432</c:v>
                </c:pt>
                <c:pt idx="13">
                  <c:v>165731878.3772577</c:v>
                </c:pt>
                <c:pt idx="14">
                  <c:v>176054758.07191762</c:v>
                </c:pt>
                <c:pt idx="15">
                  <c:v>187020615.12394419</c:v>
                </c:pt>
                <c:pt idx="16">
                  <c:v>198669498.42418134</c:v>
                </c:pt>
                <c:pt idx="17">
                  <c:v>211043951.37379971</c:v>
                </c:pt>
                <c:pt idx="18">
                  <c:v>224189167.2589311</c:v>
                </c:pt>
                <c:pt idx="19">
                  <c:v>238153154.30306458</c:v>
                </c:pt>
                <c:pt idx="20">
                  <c:v>252986910.99999988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D4-444A-9BD2-3844273D7400}"/>
            </c:ext>
          </c:extLst>
        </c:ser>
        <c:ser>
          <c:idx val="3"/>
          <c:order val="3"/>
          <c:tx>
            <c:strRef>
              <c:f>s2d_case4_cfl6_maxl4!$E$1</c:f>
              <c:strCache>
                <c:ptCount val="1"/>
                <c:pt idx="0">
                  <c:v>Quadratic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s2d_case4_cfl6_maxl4!$A$2:$A$22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s2d_case4_cfl6_maxl4!$E$2:$E$22</c:f>
              <c:numCache>
                <c:formatCode>General</c:formatCode>
                <c:ptCount val="21"/>
                <c:pt idx="0">
                  <c:v>75555097</c:v>
                </c:pt>
                <c:pt idx="1">
                  <c:v>75998676.534999996</c:v>
                </c:pt>
                <c:pt idx="2">
                  <c:v>77329415.140000001</c:v>
                </c:pt>
                <c:pt idx="3">
                  <c:v>79547312.814999998</c:v>
                </c:pt>
                <c:pt idx="4">
                  <c:v>82652369.560000002</c:v>
                </c:pt>
                <c:pt idx="5">
                  <c:v>86644585.375</c:v>
                </c:pt>
                <c:pt idx="6">
                  <c:v>91523960.260000005</c:v>
                </c:pt>
                <c:pt idx="7">
                  <c:v>97290494.215000004</c:v>
                </c:pt>
                <c:pt idx="8">
                  <c:v>103944187.24000001</c:v>
                </c:pt>
                <c:pt idx="9">
                  <c:v>111485039.33500001</c:v>
                </c:pt>
                <c:pt idx="10">
                  <c:v>119913050.5</c:v>
                </c:pt>
                <c:pt idx="11">
                  <c:v>129228220.73500001</c:v>
                </c:pt>
                <c:pt idx="12">
                  <c:v>139430550.04000002</c:v>
                </c:pt>
                <c:pt idx="13">
                  <c:v>150520038.41500002</c:v>
                </c:pt>
                <c:pt idx="14">
                  <c:v>162496685.86000001</c:v>
                </c:pt>
                <c:pt idx="15">
                  <c:v>175360492.375</c:v>
                </c:pt>
                <c:pt idx="16">
                  <c:v>189111457.96000001</c:v>
                </c:pt>
                <c:pt idx="17">
                  <c:v>203749582.61500001</c:v>
                </c:pt>
                <c:pt idx="18">
                  <c:v>219274866.34</c:v>
                </c:pt>
                <c:pt idx="19">
                  <c:v>235687309.13499999</c:v>
                </c:pt>
                <c:pt idx="20">
                  <c:v>252986911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D4-444A-9BD2-3844273D7400}"/>
            </c:ext>
          </c:extLst>
        </c:ser>
        <c:ser>
          <c:idx val="4"/>
          <c:order val="4"/>
          <c:tx>
            <c:strRef>
              <c:f>s2d_case4_cfl6_maxl4!$F$1</c:f>
              <c:strCache>
                <c:ptCount val="1"/>
                <c:pt idx="0">
                  <c:v>Cubic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s2d_case4_cfl6_maxl4!$A$2:$A$22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s2d_case4_cfl6_maxl4!$F$2:$F$22</c:f>
              <c:numCache>
                <c:formatCode>General</c:formatCode>
                <c:ptCount val="21"/>
                <c:pt idx="0">
                  <c:v>75555097</c:v>
                </c:pt>
                <c:pt idx="1">
                  <c:v>75577275.976750001</c:v>
                </c:pt>
                <c:pt idx="2">
                  <c:v>75732528.813999996</c:v>
                </c:pt>
                <c:pt idx="3">
                  <c:v>76153929.372250006</c:v>
                </c:pt>
                <c:pt idx="4">
                  <c:v>76974551.511999995</c:v>
                </c:pt>
                <c:pt idx="5">
                  <c:v>78327469.09375</c:v>
                </c:pt>
                <c:pt idx="6">
                  <c:v>80345755.978</c:v>
                </c:pt>
                <c:pt idx="7">
                  <c:v>83162486.025250003</c:v>
                </c:pt>
                <c:pt idx="8">
                  <c:v>86910733.096000001</c:v>
                </c:pt>
                <c:pt idx="9">
                  <c:v>91723571.050750002</c:v>
                </c:pt>
                <c:pt idx="10">
                  <c:v>97734073.75</c:v>
                </c:pt>
                <c:pt idx="11">
                  <c:v>105075315.05425</c:v>
                </c:pt>
                <c:pt idx="12">
                  <c:v>113880368.824</c:v>
                </c:pt>
                <c:pt idx="13">
                  <c:v>124282308.91975001</c:v>
                </c:pt>
                <c:pt idx="14">
                  <c:v>136414209.20199999</c:v>
                </c:pt>
                <c:pt idx="15">
                  <c:v>150409143.53125</c:v>
                </c:pt>
                <c:pt idx="16">
                  <c:v>166400185.76800001</c:v>
                </c:pt>
                <c:pt idx="17">
                  <c:v>184520409.77275002</c:v>
                </c:pt>
                <c:pt idx="18">
                  <c:v>204902889.40600002</c:v>
                </c:pt>
                <c:pt idx="19">
                  <c:v>227680698.52824998</c:v>
                </c:pt>
                <c:pt idx="20">
                  <c:v>252986911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D4-444A-9BD2-3844273D7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76863"/>
        <c:axId val="83378511"/>
      </c:lineChart>
      <c:catAx>
        <c:axId val="8337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8511"/>
        <c:crosses val="autoZero"/>
        <c:auto val="1"/>
        <c:lblAlgn val="ctr"/>
        <c:lblOffset val="100"/>
        <c:noMultiLvlLbl val="0"/>
      </c:catAx>
      <c:valAx>
        <c:axId val="83378511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s2d_case4_cfl6_maxl4!$B$30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s2d_case4_cfl6_maxl4!$A$31:$A$51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s2d_case4_cfl6_maxl4!$B$31:$B$51</c:f>
              <c:numCache>
                <c:formatCode>General</c:formatCode>
                <c:ptCount val="21"/>
                <c:pt idx="0">
                  <c:v>75555097</c:v>
                </c:pt>
                <c:pt idx="1">
                  <c:v>75555097</c:v>
                </c:pt>
                <c:pt idx="2">
                  <c:v>76460964</c:v>
                </c:pt>
                <c:pt idx="3">
                  <c:v>76460964</c:v>
                </c:pt>
                <c:pt idx="4">
                  <c:v>78132595</c:v>
                </c:pt>
                <c:pt idx="5">
                  <c:v>81893560</c:v>
                </c:pt>
                <c:pt idx="6">
                  <c:v>85864248</c:v>
                </c:pt>
                <c:pt idx="7">
                  <c:v>93175673</c:v>
                </c:pt>
                <c:pt idx="8">
                  <c:v>103343985</c:v>
                </c:pt>
                <c:pt idx="9">
                  <c:v>112954578</c:v>
                </c:pt>
                <c:pt idx="10">
                  <c:v>121589557</c:v>
                </c:pt>
                <c:pt idx="11">
                  <c:v>136492004</c:v>
                </c:pt>
                <c:pt idx="12">
                  <c:v>146030029</c:v>
                </c:pt>
                <c:pt idx="13">
                  <c:v>161696445</c:v>
                </c:pt>
                <c:pt idx="14">
                  <c:v>172908745</c:v>
                </c:pt>
                <c:pt idx="15">
                  <c:v>186138830</c:v>
                </c:pt>
                <c:pt idx="16">
                  <c:v>198741405</c:v>
                </c:pt>
                <c:pt idx="17">
                  <c:v>213505635</c:v>
                </c:pt>
                <c:pt idx="18">
                  <c:v>221862695</c:v>
                </c:pt>
                <c:pt idx="19">
                  <c:v>237875568</c:v>
                </c:pt>
                <c:pt idx="20">
                  <c:v>252986911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EA-A944-9387-F650A78F4792}"/>
            </c:ext>
          </c:extLst>
        </c:ser>
        <c:ser>
          <c:idx val="1"/>
          <c:order val="1"/>
          <c:tx>
            <c:strRef>
              <c:f>s2d_case4_cfl6_maxl4!$C$30</c:f>
              <c:strCache>
                <c:ptCount val="1"/>
                <c:pt idx="0">
                  <c:v>Hybrid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s2d_case4_cfl6_maxl4!$A$31:$A$51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s2d_case4_cfl6_maxl4!$C$31:$C$51</c:f>
              <c:numCache>
                <c:formatCode>General</c:formatCode>
                <c:ptCount val="21"/>
                <c:pt idx="0">
                  <c:v>75555097</c:v>
                </c:pt>
                <c:pt idx="1">
                  <c:v>76129945.40539372</c:v>
                </c:pt>
                <c:pt idx="2">
                  <c:v>77004689.863192841</c:v>
                </c:pt>
                <c:pt idx="3">
                  <c:v>78274307.854747832</c:v>
                </c:pt>
                <c:pt idx="4">
                  <c:v>80033890.58302474</c:v>
                </c:pt>
                <c:pt idx="5">
                  <c:v>82378650.055941135</c:v>
                </c:pt>
                <c:pt idx="6">
                  <c:v>85403926.610899046</c:v>
                </c:pt>
                <c:pt idx="7">
                  <c:v>89205196.907995641</c:v>
                </c:pt>
                <c:pt idx="8">
                  <c:v>93878082.421104163</c:v>
                </c:pt>
                <c:pt idx="9">
                  <c:v>99518358.457835555</c:v>
                </c:pt>
                <c:pt idx="10">
                  <c:v>106221963.74132308</c:v>
                </c:pt>
                <c:pt idx="11">
                  <c:v>114085010.58882411</c:v>
                </c:pt>
                <c:pt idx="12">
                  <c:v>123203795.72431244</c:v>
                </c:pt>
                <c:pt idx="13">
                  <c:v>133674811.76455078</c:v>
                </c:pt>
                <c:pt idx="14">
                  <c:v>145594759.42059177</c:v>
                </c:pt>
                <c:pt idx="15">
                  <c:v>159060560.4592694</c:v>
                </c:pt>
                <c:pt idx="16">
                  <c:v>174169371.47201812</c:v>
                </c:pt>
                <c:pt idx="17">
                  <c:v>191018598.50130498</c:v>
                </c:pt>
                <c:pt idx="18">
                  <c:v>209705912.57809311</c:v>
                </c:pt>
                <c:pt idx="19">
                  <c:v>230329266.22708142</c:v>
                </c:pt>
                <c:pt idx="20">
                  <c:v>252986911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EA-A944-9387-F650A78F4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97951"/>
        <c:axId val="84472607"/>
      </c:lineChart>
      <c:catAx>
        <c:axId val="10769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72607"/>
        <c:crosses val="autoZero"/>
        <c:auto val="1"/>
        <c:lblAlgn val="ctr"/>
        <c:lblOffset val="100"/>
        <c:noMultiLvlLbl val="0"/>
      </c:catAx>
      <c:valAx>
        <c:axId val="84472607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9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s2d_case4_cfl6_maxl4!$B$30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s2d_case4_cfl6_maxl4!$A$31:$A$51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s2d_case4_cfl6_maxl4!$B$31:$B$51</c:f>
              <c:numCache>
                <c:formatCode>General</c:formatCode>
                <c:ptCount val="21"/>
                <c:pt idx="0">
                  <c:v>75555097</c:v>
                </c:pt>
                <c:pt idx="1">
                  <c:v>75555097</c:v>
                </c:pt>
                <c:pt idx="2">
                  <c:v>76460964</c:v>
                </c:pt>
                <c:pt idx="3">
                  <c:v>76460964</c:v>
                </c:pt>
                <c:pt idx="4">
                  <c:v>78132595</c:v>
                </c:pt>
                <c:pt idx="5">
                  <c:v>81893560</c:v>
                </c:pt>
                <c:pt idx="6">
                  <c:v>85864248</c:v>
                </c:pt>
                <c:pt idx="7">
                  <c:v>93175673</c:v>
                </c:pt>
                <c:pt idx="8">
                  <c:v>103343985</c:v>
                </c:pt>
                <c:pt idx="9">
                  <c:v>112954578</c:v>
                </c:pt>
                <c:pt idx="10">
                  <c:v>121589557</c:v>
                </c:pt>
                <c:pt idx="11">
                  <c:v>136492004</c:v>
                </c:pt>
                <c:pt idx="12">
                  <c:v>146030029</c:v>
                </c:pt>
                <c:pt idx="13">
                  <c:v>161696445</c:v>
                </c:pt>
                <c:pt idx="14">
                  <c:v>172908745</c:v>
                </c:pt>
                <c:pt idx="15">
                  <c:v>186138830</c:v>
                </c:pt>
                <c:pt idx="16">
                  <c:v>198741405</c:v>
                </c:pt>
                <c:pt idx="17">
                  <c:v>213505635</c:v>
                </c:pt>
                <c:pt idx="18">
                  <c:v>221862695</c:v>
                </c:pt>
                <c:pt idx="19">
                  <c:v>237875568</c:v>
                </c:pt>
                <c:pt idx="20">
                  <c:v>252986911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0-D54E-ACCB-09B8D5C56045}"/>
            </c:ext>
          </c:extLst>
        </c:ser>
        <c:ser>
          <c:idx val="1"/>
          <c:order val="1"/>
          <c:tx>
            <c:strRef>
              <c:f>s2d_case4_cfl6_maxl4!$D$30</c:f>
              <c:strCache>
                <c:ptCount val="1"/>
                <c:pt idx="0">
                  <c:v>Hybrid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s2d_case4_cfl6_maxl4!$A$31:$A$51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s2d_case4_cfl6_maxl4!$D$31:$D$51</c:f>
              <c:numCache>
                <c:formatCode>General</c:formatCode>
                <c:ptCount val="21"/>
                <c:pt idx="0">
                  <c:v>75555097</c:v>
                </c:pt>
                <c:pt idx="1">
                  <c:v>77151004.151031137</c:v>
                </c:pt>
                <c:pt idx="2">
                  <c:v>79229634.696378529</c:v>
                </c:pt>
                <c:pt idx="3">
                  <c:v>81836388.131193489</c:v>
                </c:pt>
                <c:pt idx="4">
                  <c:v>85017005.115474209</c:v>
                </c:pt>
                <c:pt idx="5">
                  <c:v>88817588.724073425</c:v>
                </c:pt>
                <c:pt idx="6">
                  <c:v>93284627.02029714</c:v>
                </c:pt>
                <c:pt idx="7">
                  <c:v>98465017.035536915</c:v>
                </c:pt>
                <c:pt idx="8">
                  <c:v>104406090.24251249</c:v>
                </c:pt>
                <c:pt idx="9">
                  <c:v>111155639.61515664</c:v>
                </c:pt>
                <c:pt idx="10">
                  <c:v>118761948.37396923</c:v>
                </c:pt>
                <c:pt idx="11">
                  <c:v>127273820.5218223</c:v>
                </c:pt>
                <c:pt idx="12">
                  <c:v>136740613.2817373</c:v>
                </c:pt>
                <c:pt idx="13">
                  <c:v>147212271.55510232</c:v>
                </c:pt>
                <c:pt idx="14">
                  <c:v>158739364.52617526</c:v>
                </c:pt>
                <c:pt idx="15">
                  <c:v>171373124.54655826</c:v>
                </c:pt>
                <c:pt idx="16">
                  <c:v>185165488.44165441</c:v>
                </c:pt>
                <c:pt idx="17">
                  <c:v>200169141.38996488</c:v>
                </c:pt>
                <c:pt idx="18">
                  <c:v>216437563.53547934</c:v>
                </c:pt>
                <c:pt idx="19">
                  <c:v>234025079.50339437</c:v>
                </c:pt>
                <c:pt idx="20">
                  <c:v>252986910.99999997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40-D54E-ACCB-09B8D5C56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090144"/>
        <c:axId val="2135091792"/>
      </c:lineChart>
      <c:catAx>
        <c:axId val="213509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91792"/>
        <c:crosses val="autoZero"/>
        <c:auto val="1"/>
        <c:lblAlgn val="ctr"/>
        <c:lblOffset val="100"/>
        <c:noMultiLvlLbl val="0"/>
      </c:catAx>
      <c:valAx>
        <c:axId val="2135091792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9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s2d_case4_cfl6_maxl4!$B$30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s2d_case4_cfl6_maxl4!$A$31:$A$51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s2d_case4_cfl6_maxl4!$B$31:$B$51</c:f>
              <c:numCache>
                <c:formatCode>General</c:formatCode>
                <c:ptCount val="21"/>
                <c:pt idx="0">
                  <c:v>75555097</c:v>
                </c:pt>
                <c:pt idx="1">
                  <c:v>75555097</c:v>
                </c:pt>
                <c:pt idx="2">
                  <c:v>76460964</c:v>
                </c:pt>
                <c:pt idx="3">
                  <c:v>76460964</c:v>
                </c:pt>
                <c:pt idx="4">
                  <c:v>78132595</c:v>
                </c:pt>
                <c:pt idx="5">
                  <c:v>81893560</c:v>
                </c:pt>
                <c:pt idx="6">
                  <c:v>85864248</c:v>
                </c:pt>
                <c:pt idx="7">
                  <c:v>93175673</c:v>
                </c:pt>
                <c:pt idx="8">
                  <c:v>103343985</c:v>
                </c:pt>
                <c:pt idx="9">
                  <c:v>112954578</c:v>
                </c:pt>
                <c:pt idx="10">
                  <c:v>121589557</c:v>
                </c:pt>
                <c:pt idx="11">
                  <c:v>136492004</c:v>
                </c:pt>
                <c:pt idx="12">
                  <c:v>146030029</c:v>
                </c:pt>
                <c:pt idx="13">
                  <c:v>161696445</c:v>
                </c:pt>
                <c:pt idx="14">
                  <c:v>172908745</c:v>
                </c:pt>
                <c:pt idx="15">
                  <c:v>186138830</c:v>
                </c:pt>
                <c:pt idx="16">
                  <c:v>198741405</c:v>
                </c:pt>
                <c:pt idx="17">
                  <c:v>213505635</c:v>
                </c:pt>
                <c:pt idx="18">
                  <c:v>221862695</c:v>
                </c:pt>
                <c:pt idx="19">
                  <c:v>237875568</c:v>
                </c:pt>
                <c:pt idx="20">
                  <c:v>252986911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E9-814B-B2D6-D19F3C5259E1}"/>
            </c:ext>
          </c:extLst>
        </c:ser>
        <c:ser>
          <c:idx val="1"/>
          <c:order val="1"/>
          <c:tx>
            <c:strRef>
              <c:f>s2d_case4_cfl6_maxl4!$E$30</c:f>
              <c:strCache>
                <c:ptCount val="1"/>
                <c:pt idx="0">
                  <c:v>Hybrid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s2d_case4_cfl6_maxl4!$A$31:$A$51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s2d_case4_cfl6_maxl4!$E$31:$E$51</c:f>
              <c:numCache>
                <c:formatCode>General</c:formatCode>
                <c:ptCount val="21"/>
                <c:pt idx="0">
                  <c:v>75555097</c:v>
                </c:pt>
                <c:pt idx="1">
                  <c:v>77661533.523849875</c:v>
                </c:pt>
                <c:pt idx="2">
                  <c:v>80342107.11297138</c:v>
                </c:pt>
                <c:pt idx="3">
                  <c:v>83617428.269416317</c:v>
                </c:pt>
                <c:pt idx="4">
                  <c:v>87508562.381698966</c:v>
                </c:pt>
                <c:pt idx="5">
                  <c:v>92037058.058139578</c:v>
                </c:pt>
                <c:pt idx="6">
                  <c:v>97224977.224996194</c:v>
                </c:pt>
                <c:pt idx="7">
                  <c:v>103094927.09930758</c:v>
                </c:pt>
                <c:pt idx="8">
                  <c:v>109670094.15321666</c:v>
                </c:pt>
                <c:pt idx="9">
                  <c:v>116974280.1938172</c:v>
                </c:pt>
                <c:pt idx="10">
                  <c:v>125031940.69029233</c:v>
                </c:pt>
                <c:pt idx="11">
                  <c:v>133868225.48832142</c:v>
                </c:pt>
                <c:pt idx="12">
                  <c:v>143509022.06044975</c:v>
                </c:pt>
                <c:pt idx="13">
                  <c:v>153981001.45037809</c:v>
                </c:pt>
                <c:pt idx="14">
                  <c:v>165311667.07896703</c:v>
                </c:pt>
                <c:pt idx="15">
                  <c:v>177529406.59020269</c:v>
                </c:pt>
                <c:pt idx="16">
                  <c:v>190663546.92647254</c:v>
                </c:pt>
                <c:pt idx="17">
                  <c:v>204744412.83429492</c:v>
                </c:pt>
                <c:pt idx="18">
                  <c:v>219803389.01417246</c:v>
                </c:pt>
                <c:pt idx="19">
                  <c:v>235872986.14155084</c:v>
                </c:pt>
                <c:pt idx="20">
                  <c:v>252986910.99999997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E9-814B-B2D6-D19F3C52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36559"/>
        <c:axId val="153133423"/>
      </c:lineChart>
      <c:catAx>
        <c:axId val="15363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33423"/>
        <c:crosses val="autoZero"/>
        <c:auto val="1"/>
        <c:lblAlgn val="ctr"/>
        <c:lblOffset val="100"/>
        <c:noMultiLvlLbl val="0"/>
      </c:catAx>
      <c:valAx>
        <c:axId val="153133423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3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RANK</a:t>
            </a:r>
            <a:r>
              <a:rPr lang="en-US" baseline="0"/>
              <a:t> - STEP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sedov_2d_cyl!$J$41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sedov_2d_cyl!$J$42:$J$52</c:f>
              <c:numCache>
                <c:formatCode>General</c:formatCode>
                <c:ptCount val="11"/>
                <c:pt idx="0">
                  <c:v>1950295</c:v>
                </c:pt>
                <c:pt idx="1">
                  <c:v>1950295</c:v>
                </c:pt>
                <c:pt idx="2">
                  <c:v>2298722</c:v>
                </c:pt>
                <c:pt idx="3">
                  <c:v>5363048</c:v>
                </c:pt>
                <c:pt idx="4">
                  <c:v>9123176</c:v>
                </c:pt>
                <c:pt idx="5">
                  <c:v>13161832</c:v>
                </c:pt>
                <c:pt idx="6">
                  <c:v>17409384</c:v>
                </c:pt>
                <c:pt idx="7">
                  <c:v>22979948</c:v>
                </c:pt>
                <c:pt idx="8">
                  <c:v>28620140</c:v>
                </c:pt>
                <c:pt idx="9">
                  <c:v>35722604</c:v>
                </c:pt>
                <c:pt idx="10">
                  <c:v>42755432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1-404C-BC38-ECB9FAA97DC7}"/>
            </c:ext>
          </c:extLst>
        </c:ser>
        <c:ser>
          <c:idx val="1"/>
          <c:order val="1"/>
          <c:tx>
            <c:strRef>
              <c:f>sedov_2d_cyl!$L$41</c:f>
              <c:strCache>
                <c:ptCount val="1"/>
                <c:pt idx="0">
                  <c:v>MACSio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sedov_2d_cyl!$L$42:$L$52</c:f>
              <c:numCache>
                <c:formatCode>0</c:formatCode>
                <c:ptCount val="11"/>
                <c:pt idx="0">
                  <c:v>1950295</c:v>
                </c:pt>
                <c:pt idx="1">
                  <c:v>2646759.0375388488</c:v>
                </c:pt>
                <c:pt idx="2">
                  <c:v>3594323.3520872146</c:v>
                </c:pt>
                <c:pt idx="3">
                  <c:v>4884530.5588335292</c:v>
                </c:pt>
                <c:pt idx="4">
                  <c:v>6642721.544871008</c:v>
                </c:pt>
                <c:pt idx="5">
                  <c:v>9040690.6123780031</c:v>
                </c:pt>
                <c:pt idx="6">
                  <c:v>12314151.559146129</c:v>
                </c:pt>
                <c:pt idx="7">
                  <c:v>16786872.932295263</c:v>
                </c:pt>
                <c:pt idx="8">
                  <c:v>22904070.133285314</c:v>
                </c:pt>
                <c:pt idx="9">
                  <c:v>31278662.42473045</c:v>
                </c:pt>
                <c:pt idx="10">
                  <c:v>42755432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81-404C-BC38-ECB9FAA97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329119"/>
        <c:axId val="2076097727"/>
      </c:lineChart>
      <c:catAx>
        <c:axId val="1987329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097727"/>
        <c:crosses val="autoZero"/>
        <c:auto val="1"/>
        <c:lblAlgn val="ctr"/>
        <c:lblOffset val="100"/>
        <c:noMultiLvlLbl val="0"/>
      </c:catAx>
      <c:valAx>
        <c:axId val="207609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32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s2d_case4_cfl6_maxl4!$B$30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s2d_case4_cfl6_maxl4!$A$31:$A$51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s2d_case4_cfl6_maxl4!$B$31:$B$51</c:f>
              <c:numCache>
                <c:formatCode>General</c:formatCode>
                <c:ptCount val="21"/>
                <c:pt idx="0">
                  <c:v>75555097</c:v>
                </c:pt>
                <c:pt idx="1">
                  <c:v>75555097</c:v>
                </c:pt>
                <c:pt idx="2">
                  <c:v>76460964</c:v>
                </c:pt>
                <c:pt idx="3">
                  <c:v>76460964</c:v>
                </c:pt>
                <c:pt idx="4">
                  <c:v>78132595</c:v>
                </c:pt>
                <c:pt idx="5">
                  <c:v>81893560</c:v>
                </c:pt>
                <c:pt idx="6">
                  <c:v>85864248</c:v>
                </c:pt>
                <c:pt idx="7">
                  <c:v>93175673</c:v>
                </c:pt>
                <c:pt idx="8">
                  <c:v>103343985</c:v>
                </c:pt>
                <c:pt idx="9">
                  <c:v>112954578</c:v>
                </c:pt>
                <c:pt idx="10">
                  <c:v>121589557</c:v>
                </c:pt>
                <c:pt idx="11">
                  <c:v>136492004</c:v>
                </c:pt>
                <c:pt idx="12">
                  <c:v>146030029</c:v>
                </c:pt>
                <c:pt idx="13">
                  <c:v>161696445</c:v>
                </c:pt>
                <c:pt idx="14">
                  <c:v>172908745</c:v>
                </c:pt>
                <c:pt idx="15">
                  <c:v>186138830</c:v>
                </c:pt>
                <c:pt idx="16">
                  <c:v>198741405</c:v>
                </c:pt>
                <c:pt idx="17">
                  <c:v>213505635</c:v>
                </c:pt>
                <c:pt idx="18">
                  <c:v>221862695</c:v>
                </c:pt>
                <c:pt idx="19">
                  <c:v>237875568</c:v>
                </c:pt>
                <c:pt idx="20">
                  <c:v>252986911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46-9C48-A4A1-A60BB8557D4C}"/>
            </c:ext>
          </c:extLst>
        </c:ser>
        <c:ser>
          <c:idx val="1"/>
          <c:order val="1"/>
          <c:tx>
            <c:strRef>
              <c:f>s2d_case4_cfl6_maxl4!$F$30</c:f>
              <c:strCache>
                <c:ptCount val="1"/>
                <c:pt idx="0">
                  <c:v>Hybrid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s2d_case4_cfl6_maxl4!$A$31:$A$51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s2d_case4_cfl6_maxl4!$F$31:$F$51</c:f>
              <c:numCache>
                <c:formatCode>General</c:formatCode>
                <c:ptCount val="21"/>
                <c:pt idx="0">
                  <c:v>75555097</c:v>
                </c:pt>
                <c:pt idx="1">
                  <c:v>78982421.363181025</c:v>
                </c:pt>
                <c:pt idx="2">
                  <c:v>82881081.199749917</c:v>
                </c:pt>
                <c:pt idx="3">
                  <c:v>87263856.962709785</c:v>
                </c:pt>
                <c:pt idx="4">
                  <c:v>92144325.156373173</c:v>
                </c:pt>
                <c:pt idx="5">
                  <c:v>97536907.919712991</c:v>
                </c:pt>
                <c:pt idx="6">
                  <c:v>103456925.69809335</c:v>
                </c:pt>
                <c:pt idx="7">
                  <c:v>109920653.19574451</c:v>
                </c:pt>
                <c:pt idx="8">
                  <c:v>116945378.81332915</c:v>
                </c:pt>
                <c:pt idx="9">
                  <c:v>124549467.78767382</c:v>
                </c:pt>
                <c:pt idx="10">
                  <c:v>132752429.26426154</c:v>
                </c:pt>
                <c:pt idx="11">
                  <c:v>141574987.54744369</c:v>
                </c:pt>
                <c:pt idx="12">
                  <c:v>151039157.788587</c:v>
                </c:pt>
                <c:pt idx="13">
                  <c:v>161168326.38858038</c:v>
                </c:pt>
                <c:pt idx="14">
                  <c:v>171987336.40834233</c:v>
                </c:pt>
                <c:pt idx="15">
                  <c:v>183522578.29926091</c:v>
                </c:pt>
                <c:pt idx="16">
                  <c:v>195802086.28492695</c:v>
                </c:pt>
                <c:pt idx="17">
                  <c:v>208855640.74615979</c:v>
                </c:pt>
                <c:pt idx="18">
                  <c:v>222714876.98325175</c:v>
                </c:pt>
                <c:pt idx="19">
                  <c:v>237413400.75264519</c:v>
                </c:pt>
                <c:pt idx="20">
                  <c:v>252986910.99999988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46-9C48-A4A1-A60BB8557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98975"/>
        <c:axId val="134204271"/>
      </c:lineChart>
      <c:catAx>
        <c:axId val="13369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04271"/>
        <c:crosses val="autoZero"/>
        <c:auto val="1"/>
        <c:lblAlgn val="ctr"/>
        <c:lblOffset val="100"/>
        <c:noMultiLvlLbl val="0"/>
      </c:catAx>
      <c:valAx>
        <c:axId val="134204271"/>
        <c:scaling>
          <c:orientation val="minMax"/>
          <c:min val="7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acoustic_pulse_maxl4!$B$1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acoustic_pulse_maxl4!$B$2:$B$22</c:f>
              <c:numCache>
                <c:formatCode>General</c:formatCode>
                <c:ptCount val="21"/>
                <c:pt idx="0">
                  <c:v>17826140</c:v>
                </c:pt>
                <c:pt idx="1">
                  <c:v>17826140</c:v>
                </c:pt>
                <c:pt idx="2">
                  <c:v>17826140</c:v>
                </c:pt>
                <c:pt idx="3">
                  <c:v>17826140</c:v>
                </c:pt>
                <c:pt idx="4">
                  <c:v>17826140</c:v>
                </c:pt>
                <c:pt idx="5">
                  <c:v>17826140</c:v>
                </c:pt>
                <c:pt idx="6">
                  <c:v>47264149</c:v>
                </c:pt>
                <c:pt idx="7">
                  <c:v>80670195</c:v>
                </c:pt>
                <c:pt idx="8">
                  <c:v>101577748</c:v>
                </c:pt>
                <c:pt idx="9">
                  <c:v>126610274</c:v>
                </c:pt>
                <c:pt idx="10">
                  <c:v>147012540</c:v>
                </c:pt>
                <c:pt idx="11">
                  <c:v>161147836</c:v>
                </c:pt>
                <c:pt idx="12">
                  <c:v>174464954</c:v>
                </c:pt>
                <c:pt idx="13">
                  <c:v>182611900</c:v>
                </c:pt>
                <c:pt idx="14">
                  <c:v>195946426</c:v>
                </c:pt>
                <c:pt idx="15">
                  <c:v>207366260</c:v>
                </c:pt>
                <c:pt idx="16">
                  <c:v>213493876</c:v>
                </c:pt>
                <c:pt idx="17">
                  <c:v>223451252</c:v>
                </c:pt>
                <c:pt idx="18">
                  <c:v>231824500</c:v>
                </c:pt>
                <c:pt idx="19">
                  <c:v>237447284</c:v>
                </c:pt>
                <c:pt idx="20">
                  <c:v>242130036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30-F14D-9D42-B42BF2963A03}"/>
            </c:ext>
          </c:extLst>
        </c:ser>
        <c:ser>
          <c:idx val="1"/>
          <c:order val="1"/>
          <c:tx>
            <c:strRef>
              <c:f>acoustic_pulse_maxl4!$C$1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acoustic_pulse_maxl4!$C$2:$C$22</c:f>
              <c:numCache>
                <c:formatCode>General</c:formatCode>
                <c:ptCount val="21"/>
                <c:pt idx="0">
                  <c:v>17826140</c:v>
                </c:pt>
                <c:pt idx="1">
                  <c:v>29041334.800000001</c:v>
                </c:pt>
                <c:pt idx="2">
                  <c:v>40256529.600000001</c:v>
                </c:pt>
                <c:pt idx="3">
                  <c:v>51471724.400000006</c:v>
                </c:pt>
                <c:pt idx="4">
                  <c:v>62686919.200000003</c:v>
                </c:pt>
                <c:pt idx="5">
                  <c:v>73902114</c:v>
                </c:pt>
                <c:pt idx="6">
                  <c:v>85117308.799999997</c:v>
                </c:pt>
                <c:pt idx="7">
                  <c:v>96332503.599999994</c:v>
                </c:pt>
                <c:pt idx="8">
                  <c:v>107547698.39999999</c:v>
                </c:pt>
                <c:pt idx="9">
                  <c:v>118762893.19999999</c:v>
                </c:pt>
                <c:pt idx="10">
                  <c:v>129978087.99999999</c:v>
                </c:pt>
                <c:pt idx="11">
                  <c:v>141193282.79999998</c:v>
                </c:pt>
                <c:pt idx="12">
                  <c:v>152408477.59999999</c:v>
                </c:pt>
                <c:pt idx="13">
                  <c:v>163623672.40000001</c:v>
                </c:pt>
                <c:pt idx="14">
                  <c:v>174838867.20000002</c:v>
                </c:pt>
                <c:pt idx="15">
                  <c:v>186054062.00000003</c:v>
                </c:pt>
                <c:pt idx="16">
                  <c:v>197269256.80000004</c:v>
                </c:pt>
                <c:pt idx="17">
                  <c:v>208484451.60000005</c:v>
                </c:pt>
                <c:pt idx="18">
                  <c:v>219699646.40000007</c:v>
                </c:pt>
                <c:pt idx="19">
                  <c:v>230914841.20000008</c:v>
                </c:pt>
                <c:pt idx="20">
                  <c:v>242130036.00000009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30-F14D-9D42-B42BF2963A03}"/>
            </c:ext>
          </c:extLst>
        </c:ser>
        <c:ser>
          <c:idx val="2"/>
          <c:order val="2"/>
          <c:tx>
            <c:strRef>
              <c:f>acoustic_pulse_maxl4!$D$1</c:f>
              <c:strCache>
                <c:ptCount val="1"/>
                <c:pt idx="0">
                  <c:v>DataGrowth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acoustic_pulse_maxl4!$D$2:$D$22</c:f>
              <c:numCache>
                <c:formatCode>General</c:formatCode>
                <c:ptCount val="21"/>
                <c:pt idx="0">
                  <c:v>17826140</c:v>
                </c:pt>
                <c:pt idx="1">
                  <c:v>20309857.705546372</c:v>
                </c:pt>
                <c:pt idx="2">
                  <c:v>23139632.024630196</c:v>
                </c:pt>
                <c:pt idx="3">
                  <c:v>26363679.056651816</c:v>
                </c:pt>
                <c:pt idx="4">
                  <c:v>30036932.854521021</c:v>
                </c:pt>
                <c:pt idx="5">
                  <c:v>34221981.437729798</c:v>
                </c:pt>
                <c:pt idx="6">
                  <c:v>38990133.220211521</c:v>
                </c:pt>
                <c:pt idx="7">
                  <c:v>44422632.023690633</c:v>
                </c:pt>
                <c:pt idx="8">
                  <c:v>50612041.378952719</c:v>
                </c:pt>
                <c:pt idx="9">
                  <c:v>57663821.701936297</c:v>
                </c:pt>
                <c:pt idx="10">
                  <c:v>65698127.217912734</c:v>
                </c:pt>
                <c:pt idx="11">
                  <c:v>74851853.25127542</c:v>
                </c:pt>
                <c:pt idx="12">
                  <c:v>85280968.764401168</c:v>
                </c:pt>
                <c:pt idx="13">
                  <c:v>97163173.88936317</c:v>
                </c:pt>
                <c:pt idx="14">
                  <c:v>110700927.73377885</c:v>
                </c:pt>
                <c:pt idx="15">
                  <c:v>126124898.05112158</c:v>
                </c:pt>
                <c:pt idx="16">
                  <c:v>143697891.55391029</c:v>
                </c:pt>
                <c:pt idx="17">
                  <c:v>163719331.83779278</c:v>
                </c:pt>
                <c:pt idx="18">
                  <c:v>186530361.21519852</c:v>
                </c:pt>
                <c:pt idx="19">
                  <c:v>212519653.38793746</c:v>
                </c:pt>
                <c:pt idx="20">
                  <c:v>242130036.0000003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30-F14D-9D42-B42BF2963A03}"/>
            </c:ext>
          </c:extLst>
        </c:ser>
        <c:ser>
          <c:idx val="3"/>
          <c:order val="3"/>
          <c:tx>
            <c:strRef>
              <c:f>acoustic_pulse_maxl4!$E$1</c:f>
              <c:strCache>
                <c:ptCount val="1"/>
                <c:pt idx="0">
                  <c:v>Quadratic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acoustic_pulse_maxl4!$E$2:$E$22</c:f>
              <c:numCache>
                <c:formatCode>General</c:formatCode>
                <c:ptCount val="21"/>
                <c:pt idx="0">
                  <c:v>17826140</c:v>
                </c:pt>
                <c:pt idx="1">
                  <c:v>18386899.739999998</c:v>
                </c:pt>
                <c:pt idx="2">
                  <c:v>20069178.960000001</c:v>
                </c:pt>
                <c:pt idx="3">
                  <c:v>22872977.66</c:v>
                </c:pt>
                <c:pt idx="4">
                  <c:v>26798295.84</c:v>
                </c:pt>
                <c:pt idx="5">
                  <c:v>31845133.5</c:v>
                </c:pt>
                <c:pt idx="6">
                  <c:v>38013490.640000001</c:v>
                </c:pt>
                <c:pt idx="7">
                  <c:v>45303367.259999998</c:v>
                </c:pt>
                <c:pt idx="8">
                  <c:v>53714763.359999999</c:v>
                </c:pt>
                <c:pt idx="9">
                  <c:v>63247678.939999998</c:v>
                </c:pt>
                <c:pt idx="10">
                  <c:v>73902114</c:v>
                </c:pt>
                <c:pt idx="11">
                  <c:v>85678068.539999992</c:v>
                </c:pt>
                <c:pt idx="12">
                  <c:v>98575542.560000002</c:v>
                </c:pt>
                <c:pt idx="13">
                  <c:v>112594536.06</c:v>
                </c:pt>
                <c:pt idx="14">
                  <c:v>127735049.03999999</c:v>
                </c:pt>
                <c:pt idx="15">
                  <c:v>143997081.5</c:v>
                </c:pt>
                <c:pt idx="16">
                  <c:v>161380633.44</c:v>
                </c:pt>
                <c:pt idx="17">
                  <c:v>179885704.85999998</c:v>
                </c:pt>
                <c:pt idx="18">
                  <c:v>199512295.75999999</c:v>
                </c:pt>
                <c:pt idx="19">
                  <c:v>220260406.13999996</c:v>
                </c:pt>
                <c:pt idx="20">
                  <c:v>242130036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30-F14D-9D42-B42BF2963A03}"/>
            </c:ext>
          </c:extLst>
        </c:ser>
        <c:ser>
          <c:idx val="4"/>
          <c:order val="4"/>
          <c:tx>
            <c:strRef>
              <c:f>acoustic_pulse_maxl4!$F$1</c:f>
              <c:strCache>
                <c:ptCount val="1"/>
                <c:pt idx="0">
                  <c:v>Cubic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acoustic_pulse_maxl4!$F$2:$F$22</c:f>
              <c:numCache>
                <c:formatCode>General</c:formatCode>
                <c:ptCount val="21"/>
                <c:pt idx="0">
                  <c:v>17826140</c:v>
                </c:pt>
                <c:pt idx="1">
                  <c:v>17854177.987</c:v>
                </c:pt>
                <c:pt idx="2">
                  <c:v>18050443.896000002</c:v>
                </c:pt>
                <c:pt idx="3">
                  <c:v>18583165.649</c:v>
                </c:pt>
                <c:pt idx="4">
                  <c:v>19620571.168000001</c:v>
                </c:pt>
                <c:pt idx="5">
                  <c:v>21330888.375</c:v>
                </c:pt>
                <c:pt idx="6">
                  <c:v>23882345.192000002</c:v>
                </c:pt>
                <c:pt idx="7">
                  <c:v>27443169.541000001</c:v>
                </c:pt>
                <c:pt idx="8">
                  <c:v>32181589.343999997</c:v>
                </c:pt>
                <c:pt idx="9">
                  <c:v>38265832.523000002</c:v>
                </c:pt>
                <c:pt idx="10">
                  <c:v>45864127</c:v>
                </c:pt>
                <c:pt idx="11">
                  <c:v>55144700.697000004</c:v>
                </c:pt>
                <c:pt idx="12">
                  <c:v>66275781.536000006</c:v>
                </c:pt>
                <c:pt idx="13">
                  <c:v>79425597.43900001</c:v>
                </c:pt>
                <c:pt idx="14">
                  <c:v>94762376.328000009</c:v>
                </c:pt>
                <c:pt idx="15">
                  <c:v>112454346.125</c:v>
                </c:pt>
                <c:pt idx="16">
                  <c:v>132669734.75199999</c:v>
                </c:pt>
                <c:pt idx="17">
                  <c:v>155576770.13100001</c:v>
                </c:pt>
                <c:pt idx="18">
                  <c:v>181343680.18399999</c:v>
                </c:pt>
                <c:pt idx="19">
                  <c:v>210138692.83299997</c:v>
                </c:pt>
                <c:pt idx="20">
                  <c:v>242130036.00000003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30-F14D-9D42-B42BF2963A03}"/>
            </c:ext>
          </c:extLst>
        </c:ser>
        <c:ser>
          <c:idx val="5"/>
          <c:order val="5"/>
          <c:tx>
            <c:strRef>
              <c:f>acoustic_pulse_maxl4!$G$1</c:f>
              <c:strCache>
                <c:ptCount val="1"/>
                <c:pt idx="0">
                  <c:v>Log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acoustic_pulse_maxl4!$G$2:$G$22</c:f>
              <c:numCache>
                <c:formatCode>General</c:formatCode>
                <c:ptCount val="21"/>
                <c:pt idx="0">
                  <c:v>17826140</c:v>
                </c:pt>
                <c:pt idx="1">
                  <c:v>115305919.23915558</c:v>
                </c:pt>
                <c:pt idx="2">
                  <c:v>144650256.76084441</c:v>
                </c:pt>
                <c:pt idx="3">
                  <c:v>161815593.81953719</c:v>
                </c:pt>
                <c:pt idx="4">
                  <c:v>173994594.28253326</c:v>
                </c:pt>
                <c:pt idx="5">
                  <c:v>183441360.9566223</c:v>
                </c:pt>
                <c:pt idx="6">
                  <c:v>191159931.34122604</c:v>
                </c:pt>
                <c:pt idx="7">
                  <c:v>197685889.61518842</c:v>
                </c:pt>
                <c:pt idx="8">
                  <c:v>203338931.80422211</c:v>
                </c:pt>
                <c:pt idx="9">
                  <c:v>208325268.39991879</c:v>
                </c:pt>
                <c:pt idx="10">
                  <c:v>212785698.47831115</c:v>
                </c:pt>
                <c:pt idx="11">
                  <c:v>216820648.2896508</c:v>
                </c:pt>
                <c:pt idx="12">
                  <c:v>220504268.86291486</c:v>
                </c:pt>
                <c:pt idx="13">
                  <c:v>223892871.30695096</c:v>
                </c:pt>
                <c:pt idx="14">
                  <c:v>227030227.13687727</c:v>
                </c:pt>
                <c:pt idx="15">
                  <c:v>229951035.53700393</c:v>
                </c:pt>
                <c:pt idx="16">
                  <c:v>232683269.32591096</c:v>
                </c:pt>
                <c:pt idx="17">
                  <c:v>235249808.46016684</c:v>
                </c:pt>
                <c:pt idx="18">
                  <c:v>237669605.92160764</c:v>
                </c:pt>
                <c:pt idx="19">
                  <c:v>239958537.96131256</c:v>
                </c:pt>
                <c:pt idx="20">
                  <c:v>242130036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30-F14D-9D42-B42BF2963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76863"/>
        <c:axId val="83378511"/>
      </c:lineChart>
      <c:catAx>
        <c:axId val="8337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8511"/>
        <c:crosses val="autoZero"/>
        <c:auto val="1"/>
        <c:lblAlgn val="ctr"/>
        <c:lblOffset val="100"/>
        <c:noMultiLvlLbl val="0"/>
      </c:catAx>
      <c:valAx>
        <c:axId val="8337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acoustic_pulse_maxl4!$B$30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acoustic_pulse_maxl4!$B$31:$B$51</c:f>
              <c:numCache>
                <c:formatCode>General</c:formatCode>
                <c:ptCount val="21"/>
                <c:pt idx="0">
                  <c:v>17826140</c:v>
                </c:pt>
                <c:pt idx="1">
                  <c:v>17826140</c:v>
                </c:pt>
                <c:pt idx="2">
                  <c:v>17826140</c:v>
                </c:pt>
                <c:pt idx="3">
                  <c:v>17826140</c:v>
                </c:pt>
                <c:pt idx="4">
                  <c:v>17826140</c:v>
                </c:pt>
                <c:pt idx="5">
                  <c:v>17826140</c:v>
                </c:pt>
                <c:pt idx="6">
                  <c:v>47264149</c:v>
                </c:pt>
                <c:pt idx="7">
                  <c:v>80670195</c:v>
                </c:pt>
                <c:pt idx="8">
                  <c:v>101577748</c:v>
                </c:pt>
                <c:pt idx="9">
                  <c:v>126610274</c:v>
                </c:pt>
                <c:pt idx="10">
                  <c:v>147012540</c:v>
                </c:pt>
                <c:pt idx="11">
                  <c:v>161147836</c:v>
                </c:pt>
                <c:pt idx="12">
                  <c:v>174464954</c:v>
                </c:pt>
                <c:pt idx="13">
                  <c:v>182611900</c:v>
                </c:pt>
                <c:pt idx="14">
                  <c:v>195946426</c:v>
                </c:pt>
                <c:pt idx="15">
                  <c:v>207366260</c:v>
                </c:pt>
                <c:pt idx="16">
                  <c:v>213493876</c:v>
                </c:pt>
                <c:pt idx="17">
                  <c:v>223451252</c:v>
                </c:pt>
                <c:pt idx="18">
                  <c:v>231824500</c:v>
                </c:pt>
                <c:pt idx="19">
                  <c:v>237447284</c:v>
                </c:pt>
                <c:pt idx="20">
                  <c:v>242130036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5C-BD40-ADDB-604EFC34CB65}"/>
            </c:ext>
          </c:extLst>
        </c:ser>
        <c:ser>
          <c:idx val="1"/>
          <c:order val="1"/>
          <c:tx>
            <c:strRef>
              <c:f>acoustic_pulse_maxl4!$C$30</c:f>
              <c:strCache>
                <c:ptCount val="1"/>
                <c:pt idx="0">
                  <c:v>Hybrid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acoustic_pulse_maxl4!$C$31:$C$51</c:f>
              <c:numCache>
                <c:formatCode>General</c:formatCode>
                <c:ptCount val="21"/>
                <c:pt idx="0">
                  <c:v>17826140</c:v>
                </c:pt>
                <c:pt idx="1">
                  <c:v>95868843.164024457</c:v>
                </c:pt>
                <c:pt idx="2">
                  <c:v>119532167.69427554</c:v>
                </c:pt>
                <c:pt idx="3">
                  <c:v>133598089.38652976</c:v>
                </c:pt>
                <c:pt idx="4">
                  <c:v>143837562.12682661</c:v>
                </c:pt>
                <c:pt idx="5">
                  <c:v>152070690.95279786</c:v>
                </c:pt>
                <c:pt idx="6">
                  <c:v>159117528.65618086</c:v>
                </c:pt>
                <c:pt idx="7">
                  <c:v>165423365.37225074</c:v>
                </c:pt>
                <c:pt idx="8">
                  <c:v>171260780.71377769</c:v>
                </c:pt>
                <c:pt idx="9">
                  <c:v>176811565.86623505</c:v>
                </c:pt>
                <c:pt idx="10">
                  <c:v>182205182.88264892</c:v>
                </c:pt>
                <c:pt idx="11">
                  <c:v>187538795.55542067</c:v>
                </c:pt>
                <c:pt idx="12">
                  <c:v>192888547.4999319</c:v>
                </c:pt>
                <c:pt idx="13">
                  <c:v>198316310.39546078</c:v>
                </c:pt>
                <c:pt idx="14">
                  <c:v>203873924.24630183</c:v>
                </c:pt>
                <c:pt idx="15">
                  <c:v>209605971.19210315</c:v>
                </c:pt>
                <c:pt idx="16">
                  <c:v>215551652.27992877</c:v>
                </c:pt>
                <c:pt idx="17">
                  <c:v>221746094.26723349</c:v>
                </c:pt>
                <c:pt idx="18">
                  <c:v>228221282.33168614</c:v>
                </c:pt>
                <c:pt idx="19">
                  <c:v>235006740.26635003</c:v>
                </c:pt>
                <c:pt idx="20">
                  <c:v>242130036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5C-BD40-ADDB-604EFC34C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97951"/>
        <c:axId val="84472607"/>
      </c:lineChart>
      <c:catAx>
        <c:axId val="10769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72607"/>
        <c:crosses val="autoZero"/>
        <c:auto val="1"/>
        <c:lblAlgn val="ctr"/>
        <c:lblOffset val="100"/>
        <c:noMultiLvlLbl val="0"/>
      </c:catAx>
      <c:valAx>
        <c:axId val="8447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9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acoustic_pulse_maxl4!$B$30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acoustic_pulse_maxl4!$B$31:$B$51</c:f>
              <c:numCache>
                <c:formatCode>General</c:formatCode>
                <c:ptCount val="21"/>
                <c:pt idx="0">
                  <c:v>17826140</c:v>
                </c:pt>
                <c:pt idx="1">
                  <c:v>17826140</c:v>
                </c:pt>
                <c:pt idx="2">
                  <c:v>17826140</c:v>
                </c:pt>
                <c:pt idx="3">
                  <c:v>17826140</c:v>
                </c:pt>
                <c:pt idx="4">
                  <c:v>17826140</c:v>
                </c:pt>
                <c:pt idx="5">
                  <c:v>17826140</c:v>
                </c:pt>
                <c:pt idx="6">
                  <c:v>47264149</c:v>
                </c:pt>
                <c:pt idx="7">
                  <c:v>80670195</c:v>
                </c:pt>
                <c:pt idx="8">
                  <c:v>101577748</c:v>
                </c:pt>
                <c:pt idx="9">
                  <c:v>126610274</c:v>
                </c:pt>
                <c:pt idx="10">
                  <c:v>147012540</c:v>
                </c:pt>
                <c:pt idx="11">
                  <c:v>161147836</c:v>
                </c:pt>
                <c:pt idx="12">
                  <c:v>174464954</c:v>
                </c:pt>
                <c:pt idx="13">
                  <c:v>182611900</c:v>
                </c:pt>
                <c:pt idx="14">
                  <c:v>195946426</c:v>
                </c:pt>
                <c:pt idx="15">
                  <c:v>207366260</c:v>
                </c:pt>
                <c:pt idx="16">
                  <c:v>213493876</c:v>
                </c:pt>
                <c:pt idx="17">
                  <c:v>223451252</c:v>
                </c:pt>
                <c:pt idx="18">
                  <c:v>231824500</c:v>
                </c:pt>
                <c:pt idx="19">
                  <c:v>237447284</c:v>
                </c:pt>
                <c:pt idx="20">
                  <c:v>242130036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F6-D748-879C-18B84AD6EC6E}"/>
            </c:ext>
          </c:extLst>
        </c:ser>
        <c:ser>
          <c:idx val="1"/>
          <c:order val="1"/>
          <c:tx>
            <c:strRef>
              <c:f>acoustic_pulse_maxl4!$D$30</c:f>
              <c:strCache>
                <c:ptCount val="1"/>
                <c:pt idx="0">
                  <c:v>Hybrid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acoustic_pulse_maxl4!$D$31:$D$51</c:f>
              <c:numCache>
                <c:formatCode>General</c:formatCode>
                <c:ptCount val="21"/>
                <c:pt idx="0">
                  <c:v>17826140</c:v>
                </c:pt>
                <c:pt idx="1">
                  <c:v>86176941.214108914</c:v>
                </c:pt>
                <c:pt idx="2">
                  <c:v>107074059.9141911</c:v>
                </c:pt>
                <c:pt idx="3">
                  <c:v>119703827.77057604</c:v>
                </c:pt>
                <c:pt idx="4">
                  <c:v>129117932.28257328</c:v>
                </c:pt>
                <c:pt idx="5">
                  <c:v>136911068.20713562</c:v>
                </c:pt>
                <c:pt idx="6">
                  <c:v>143802884.58605823</c:v>
                </c:pt>
                <c:pt idx="7">
                  <c:v>150185113.13673192</c:v>
                </c:pt>
                <c:pt idx="8">
                  <c:v>156298363.8693555</c:v>
                </c:pt>
                <c:pt idx="9">
                  <c:v>162303806.92024317</c:v>
                </c:pt>
                <c:pt idx="10">
                  <c:v>168316824.43481782</c:v>
                </c:pt>
                <c:pt idx="11">
                  <c:v>174424537.58045557</c:v>
                </c:pt>
                <c:pt idx="12">
                  <c:v>180695674.86964041</c:v>
                </c:pt>
                <c:pt idx="13">
                  <c:v>187186476.87076569</c:v>
                </c:pt>
                <c:pt idx="14">
                  <c:v>193944406.4366141</c:v>
                </c:pt>
                <c:pt idx="15">
                  <c:v>201010575.78840277</c:v>
                </c:pt>
                <c:pt idx="16">
                  <c:v>208421388.69133767</c:v>
                </c:pt>
                <c:pt idx="17">
                  <c:v>216209683.90721682</c:v>
                </c:pt>
                <c:pt idx="18">
                  <c:v>224405551.31552535</c:v>
                </c:pt>
                <c:pt idx="19">
                  <c:v>233036927.0842188</c:v>
                </c:pt>
                <c:pt idx="20">
                  <c:v>242130036.00000003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F6-D748-879C-18B84AD6E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090144"/>
        <c:axId val="2135091792"/>
      </c:lineChart>
      <c:catAx>
        <c:axId val="213509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91792"/>
        <c:crosses val="autoZero"/>
        <c:auto val="1"/>
        <c:lblAlgn val="ctr"/>
        <c:lblOffset val="100"/>
        <c:noMultiLvlLbl val="0"/>
      </c:catAx>
      <c:valAx>
        <c:axId val="213509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09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acoustic_pulse_maxl4!$B$30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acoustic_pulse_maxl4!$B$31:$B$51</c:f>
              <c:numCache>
                <c:formatCode>General</c:formatCode>
                <c:ptCount val="21"/>
                <c:pt idx="0">
                  <c:v>17826140</c:v>
                </c:pt>
                <c:pt idx="1">
                  <c:v>17826140</c:v>
                </c:pt>
                <c:pt idx="2">
                  <c:v>17826140</c:v>
                </c:pt>
                <c:pt idx="3">
                  <c:v>17826140</c:v>
                </c:pt>
                <c:pt idx="4">
                  <c:v>17826140</c:v>
                </c:pt>
                <c:pt idx="5">
                  <c:v>17826140</c:v>
                </c:pt>
                <c:pt idx="6">
                  <c:v>47264149</c:v>
                </c:pt>
                <c:pt idx="7">
                  <c:v>80670195</c:v>
                </c:pt>
                <c:pt idx="8">
                  <c:v>101577748</c:v>
                </c:pt>
                <c:pt idx="9">
                  <c:v>126610274</c:v>
                </c:pt>
                <c:pt idx="10">
                  <c:v>147012540</c:v>
                </c:pt>
                <c:pt idx="11">
                  <c:v>161147836</c:v>
                </c:pt>
                <c:pt idx="12">
                  <c:v>174464954</c:v>
                </c:pt>
                <c:pt idx="13">
                  <c:v>182611900</c:v>
                </c:pt>
                <c:pt idx="14">
                  <c:v>195946426</c:v>
                </c:pt>
                <c:pt idx="15">
                  <c:v>207366260</c:v>
                </c:pt>
                <c:pt idx="16">
                  <c:v>213493876</c:v>
                </c:pt>
                <c:pt idx="17">
                  <c:v>223451252</c:v>
                </c:pt>
                <c:pt idx="18">
                  <c:v>231824500</c:v>
                </c:pt>
                <c:pt idx="19">
                  <c:v>237447284</c:v>
                </c:pt>
                <c:pt idx="20">
                  <c:v>242130036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E8-9B49-8A74-DC9EDE3856D5}"/>
            </c:ext>
          </c:extLst>
        </c:ser>
        <c:ser>
          <c:idx val="1"/>
          <c:order val="1"/>
          <c:tx>
            <c:strRef>
              <c:f>acoustic_pulse_maxl4!$E$30</c:f>
              <c:strCache>
                <c:ptCount val="1"/>
                <c:pt idx="0">
                  <c:v>Hybrid 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acoustic_pulse_maxl4!$E$31:$E$51</c:f>
              <c:numCache>
                <c:formatCode>General</c:formatCode>
                <c:ptCount val="21"/>
                <c:pt idx="0">
                  <c:v>17826140</c:v>
                </c:pt>
                <c:pt idx="1">
                  <c:v>76485039.264193341</c:v>
                </c:pt>
                <c:pt idx="2">
                  <c:v>94615952.134106651</c:v>
                </c:pt>
                <c:pt idx="3">
                  <c:v>105809566.15462232</c:v>
                </c:pt>
                <c:pt idx="4">
                  <c:v>114398302.43831995</c:v>
                </c:pt>
                <c:pt idx="5">
                  <c:v>121751445.46147338</c:v>
                </c:pt>
                <c:pt idx="6">
                  <c:v>128488240.51593561</c:v>
                </c:pt>
                <c:pt idx="7">
                  <c:v>134946860.90121305</c:v>
                </c:pt>
                <c:pt idx="8">
                  <c:v>141335947.02493325</c:v>
                </c:pt>
                <c:pt idx="9">
                  <c:v>147796047.97425127</c:v>
                </c:pt>
                <c:pt idx="10">
                  <c:v>154428465.9869867</c:v>
                </c:pt>
                <c:pt idx="11">
                  <c:v>161310279.60549045</c:v>
                </c:pt>
                <c:pt idx="12">
                  <c:v>168502802.23934889</c:v>
                </c:pt>
                <c:pt idx="13">
                  <c:v>176056643.34607056</c:v>
                </c:pt>
                <c:pt idx="14">
                  <c:v>184014888.62692636</c:v>
                </c:pt>
                <c:pt idx="15">
                  <c:v>192415180.38470235</c:v>
                </c:pt>
                <c:pt idx="16">
                  <c:v>201291125.10274658</c:v>
                </c:pt>
                <c:pt idx="17">
                  <c:v>210673273.54720011</c:v>
                </c:pt>
                <c:pt idx="18">
                  <c:v>220589820.29936457</c:v>
                </c:pt>
                <c:pt idx="19">
                  <c:v>231067113.90208751</c:v>
                </c:pt>
                <c:pt idx="20">
                  <c:v>242130036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E8-9B49-8A74-DC9EDE385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36559"/>
        <c:axId val="153133423"/>
      </c:lineChart>
      <c:catAx>
        <c:axId val="15363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33423"/>
        <c:crosses val="autoZero"/>
        <c:auto val="1"/>
        <c:lblAlgn val="ctr"/>
        <c:lblOffset val="100"/>
        <c:noMultiLvlLbl val="0"/>
      </c:catAx>
      <c:valAx>
        <c:axId val="15313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3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acoustic_pulse_maxl4!$B$30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acoustic_pulse_maxl4!$B$31:$B$51</c:f>
              <c:numCache>
                <c:formatCode>General</c:formatCode>
                <c:ptCount val="21"/>
                <c:pt idx="0">
                  <c:v>17826140</c:v>
                </c:pt>
                <c:pt idx="1">
                  <c:v>17826140</c:v>
                </c:pt>
                <c:pt idx="2">
                  <c:v>17826140</c:v>
                </c:pt>
                <c:pt idx="3">
                  <c:v>17826140</c:v>
                </c:pt>
                <c:pt idx="4">
                  <c:v>17826140</c:v>
                </c:pt>
                <c:pt idx="5">
                  <c:v>17826140</c:v>
                </c:pt>
                <c:pt idx="6">
                  <c:v>47264149</c:v>
                </c:pt>
                <c:pt idx="7">
                  <c:v>80670195</c:v>
                </c:pt>
                <c:pt idx="8">
                  <c:v>101577748</c:v>
                </c:pt>
                <c:pt idx="9">
                  <c:v>126610274</c:v>
                </c:pt>
                <c:pt idx="10">
                  <c:v>147012540</c:v>
                </c:pt>
                <c:pt idx="11">
                  <c:v>161147836</c:v>
                </c:pt>
                <c:pt idx="12">
                  <c:v>174464954</c:v>
                </c:pt>
                <c:pt idx="13">
                  <c:v>182611900</c:v>
                </c:pt>
                <c:pt idx="14">
                  <c:v>195946426</c:v>
                </c:pt>
                <c:pt idx="15">
                  <c:v>207366260</c:v>
                </c:pt>
                <c:pt idx="16">
                  <c:v>213493876</c:v>
                </c:pt>
                <c:pt idx="17">
                  <c:v>223451252</c:v>
                </c:pt>
                <c:pt idx="18">
                  <c:v>231824500</c:v>
                </c:pt>
                <c:pt idx="19">
                  <c:v>237447284</c:v>
                </c:pt>
                <c:pt idx="20">
                  <c:v>242130036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47-5E4A-9BA3-713CBDB4592A}"/>
            </c:ext>
          </c:extLst>
        </c:ser>
        <c:ser>
          <c:idx val="1"/>
          <c:order val="1"/>
          <c:tx>
            <c:strRef>
              <c:f>acoustic_pulse_maxl4!$F$30</c:f>
              <c:strCache>
                <c:ptCount val="1"/>
                <c:pt idx="0">
                  <c:v>Hybrid 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acoustic_pulse_maxl4!$A$31:$A$51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cat>
          <c:val>
            <c:numRef>
              <c:f>acoustic_pulse_maxl4!$F$31:$F$51</c:f>
              <c:numCache>
                <c:formatCode>General</c:formatCode>
                <c:ptCount val="21"/>
                <c:pt idx="0">
                  <c:v>17826140</c:v>
                </c:pt>
                <c:pt idx="1">
                  <c:v>66793137.314277783</c:v>
                </c:pt>
                <c:pt idx="2">
                  <c:v>82157844.354022205</c:v>
                </c:pt>
                <c:pt idx="3">
                  <c:v>91915304.538668603</c:v>
                </c:pt>
                <c:pt idx="4">
                  <c:v>99678672.594066635</c:v>
                </c:pt>
                <c:pt idx="5">
                  <c:v>106591822.71581115</c:v>
                </c:pt>
                <c:pt idx="6">
                  <c:v>113173596.44581303</c:v>
                </c:pt>
                <c:pt idx="7">
                  <c:v>119708608.66569421</c:v>
                </c:pt>
                <c:pt idx="8">
                  <c:v>126373530.18051106</c:v>
                </c:pt>
                <c:pt idx="9">
                  <c:v>133288289.0282594</c:v>
                </c:pt>
                <c:pt idx="10">
                  <c:v>140540107.53915557</c:v>
                </c:pt>
                <c:pt idx="11">
                  <c:v>148196021.63052541</c:v>
                </c:pt>
                <c:pt idx="12">
                  <c:v>156309929.60905743</c:v>
                </c:pt>
                <c:pt idx="13">
                  <c:v>164926809.82137549</c:v>
                </c:pt>
                <c:pt idx="14">
                  <c:v>174085370.81723863</c:v>
                </c:pt>
                <c:pt idx="15">
                  <c:v>183819784.98100197</c:v>
                </c:pt>
                <c:pt idx="16">
                  <c:v>194160861.51415548</c:v>
                </c:pt>
                <c:pt idx="17">
                  <c:v>205136863.18718341</c:v>
                </c:pt>
                <c:pt idx="18">
                  <c:v>216774089.28320384</c:v>
                </c:pt>
                <c:pt idx="19">
                  <c:v>229097300.71995628</c:v>
                </c:pt>
                <c:pt idx="20">
                  <c:v>242130036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47-5E4A-9BA3-713CBDB45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98975"/>
        <c:axId val="134204271"/>
      </c:lineChart>
      <c:catAx>
        <c:axId val="13369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04271"/>
        <c:crosses val="autoZero"/>
        <c:auto val="1"/>
        <c:lblAlgn val="ctr"/>
        <c:lblOffset val="100"/>
        <c:noMultiLvlLbl val="0"/>
      </c:catAx>
      <c:valAx>
        <c:axId val="13420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acoustic_pulse_maxl4_finish!$A$1</c:f>
              <c:strCache>
                <c:ptCount val="1"/>
                <c:pt idx="0">
                  <c:v>STEP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acoustic_pulse_maxl4_finish!$A$2:$A$34</c:f>
              <c:numCache>
                <c:formatCode>General</c:formatCode>
                <c:ptCount val="3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</c:numCache>
            </c:numRef>
          </c:cat>
          <c:val>
            <c:numRef>
              <c:f>acoustic_pulse_maxl4_finish!$A$2:$A$34</c:f>
              <c:numCache>
                <c:formatCode>General</c:formatCode>
                <c:ptCount val="3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8C-F44F-AED0-66455A87CDF1}"/>
            </c:ext>
          </c:extLst>
        </c:ser>
        <c:ser>
          <c:idx val="1"/>
          <c:order val="1"/>
          <c:tx>
            <c:strRef>
              <c:f>acoustic_pulse_maxl4_finish!$B$1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acoustic_pulse_maxl4_finish!$A$2:$A$34</c:f>
              <c:numCache>
                <c:formatCode>General</c:formatCode>
                <c:ptCount val="3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</c:numCache>
            </c:numRef>
          </c:cat>
          <c:val>
            <c:numRef>
              <c:f>acoustic_pulse_maxl4_finish!$B$2:$B$34</c:f>
              <c:numCache>
                <c:formatCode>General</c:formatCode>
                <c:ptCount val="33"/>
                <c:pt idx="0">
                  <c:v>17826140</c:v>
                </c:pt>
                <c:pt idx="1">
                  <c:v>17826140</c:v>
                </c:pt>
                <c:pt idx="2">
                  <c:v>17826140</c:v>
                </c:pt>
                <c:pt idx="3">
                  <c:v>17826140</c:v>
                </c:pt>
                <c:pt idx="4">
                  <c:v>17826140</c:v>
                </c:pt>
                <c:pt idx="5">
                  <c:v>17826140</c:v>
                </c:pt>
                <c:pt idx="6">
                  <c:v>47264149</c:v>
                </c:pt>
                <c:pt idx="7">
                  <c:v>80670195</c:v>
                </c:pt>
                <c:pt idx="8">
                  <c:v>101577748</c:v>
                </c:pt>
                <c:pt idx="9">
                  <c:v>126610274</c:v>
                </c:pt>
                <c:pt idx="10">
                  <c:v>147012540</c:v>
                </c:pt>
                <c:pt idx="11">
                  <c:v>161147836</c:v>
                </c:pt>
                <c:pt idx="12">
                  <c:v>174464954</c:v>
                </c:pt>
                <c:pt idx="13">
                  <c:v>182611900</c:v>
                </c:pt>
                <c:pt idx="14">
                  <c:v>195946426</c:v>
                </c:pt>
                <c:pt idx="15">
                  <c:v>207366260</c:v>
                </c:pt>
                <c:pt idx="16">
                  <c:v>213493876</c:v>
                </c:pt>
                <c:pt idx="17">
                  <c:v>223451252</c:v>
                </c:pt>
                <c:pt idx="18">
                  <c:v>231824500</c:v>
                </c:pt>
                <c:pt idx="19">
                  <c:v>237447284</c:v>
                </c:pt>
                <c:pt idx="20">
                  <c:v>242130036</c:v>
                </c:pt>
                <c:pt idx="21">
                  <c:v>249719924</c:v>
                </c:pt>
                <c:pt idx="22">
                  <c:v>234923580</c:v>
                </c:pt>
                <c:pt idx="23">
                  <c:v>238944558</c:v>
                </c:pt>
                <c:pt idx="24">
                  <c:v>228116782</c:v>
                </c:pt>
                <c:pt idx="25">
                  <c:v>223138094</c:v>
                </c:pt>
                <c:pt idx="26">
                  <c:v>222737710</c:v>
                </c:pt>
                <c:pt idx="27">
                  <c:v>210447658</c:v>
                </c:pt>
                <c:pt idx="28">
                  <c:v>207819050</c:v>
                </c:pt>
                <c:pt idx="29">
                  <c:v>203693354</c:v>
                </c:pt>
                <c:pt idx="30">
                  <c:v>186651385</c:v>
                </c:pt>
                <c:pt idx="31">
                  <c:v>196764877</c:v>
                </c:pt>
                <c:pt idx="32">
                  <c:v>181445748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8C-F44F-AED0-66455A87CDF1}"/>
            </c:ext>
          </c:extLst>
        </c:ser>
        <c:ser>
          <c:idx val="2"/>
          <c:order val="2"/>
          <c:tx>
            <c:strRef>
              <c:f>acoustic_pulse_maxl4_finish!$C$1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acoustic_pulse_maxl4_finish!$A$2:$A$34</c:f>
              <c:numCache>
                <c:formatCode>General</c:formatCode>
                <c:ptCount val="3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</c:numCache>
            </c:numRef>
          </c:cat>
          <c:val>
            <c:numRef>
              <c:f>acoustic_pulse_maxl4_finish!$C$2:$C$34</c:f>
              <c:numCache>
                <c:formatCode>General</c:formatCode>
                <c:ptCount val="33"/>
                <c:pt idx="0">
                  <c:v>17826140</c:v>
                </c:pt>
                <c:pt idx="1">
                  <c:v>22939252.75</c:v>
                </c:pt>
                <c:pt idx="2">
                  <c:v>28052365.5</c:v>
                </c:pt>
                <c:pt idx="3">
                  <c:v>33165478.25</c:v>
                </c:pt>
                <c:pt idx="4">
                  <c:v>38278591</c:v>
                </c:pt>
                <c:pt idx="5">
                  <c:v>43391703.75</c:v>
                </c:pt>
                <c:pt idx="6">
                  <c:v>48504816.5</c:v>
                </c:pt>
                <c:pt idx="7">
                  <c:v>53617929.25</c:v>
                </c:pt>
                <c:pt idx="8">
                  <c:v>58731042</c:v>
                </c:pt>
                <c:pt idx="9">
                  <c:v>63844154.75</c:v>
                </c:pt>
                <c:pt idx="10">
                  <c:v>68957267.5</c:v>
                </c:pt>
                <c:pt idx="11">
                  <c:v>74070380.25</c:v>
                </c:pt>
                <c:pt idx="12">
                  <c:v>79183493</c:v>
                </c:pt>
                <c:pt idx="13">
                  <c:v>84296605.75</c:v>
                </c:pt>
                <c:pt idx="14">
                  <c:v>89409718.5</c:v>
                </c:pt>
                <c:pt idx="15">
                  <c:v>94522831.25</c:v>
                </c:pt>
                <c:pt idx="16">
                  <c:v>99635944</c:v>
                </c:pt>
                <c:pt idx="17">
                  <c:v>104749056.75</c:v>
                </c:pt>
                <c:pt idx="18">
                  <c:v>109862169.5</c:v>
                </c:pt>
                <c:pt idx="19">
                  <c:v>114975282.25</c:v>
                </c:pt>
                <c:pt idx="20">
                  <c:v>120088395</c:v>
                </c:pt>
                <c:pt idx="21">
                  <c:v>125201507.75</c:v>
                </c:pt>
                <c:pt idx="22">
                  <c:v>130314620.5</c:v>
                </c:pt>
                <c:pt idx="23">
                  <c:v>135427733.25</c:v>
                </c:pt>
                <c:pt idx="24">
                  <c:v>140540846</c:v>
                </c:pt>
                <c:pt idx="25">
                  <c:v>145653958.75</c:v>
                </c:pt>
                <c:pt idx="26">
                  <c:v>150767071.5</c:v>
                </c:pt>
                <c:pt idx="27">
                  <c:v>155880184.25</c:v>
                </c:pt>
                <c:pt idx="28">
                  <c:v>160993297</c:v>
                </c:pt>
                <c:pt idx="29">
                  <c:v>166106409.75</c:v>
                </c:pt>
                <c:pt idx="30">
                  <c:v>171219522.5</c:v>
                </c:pt>
                <c:pt idx="31">
                  <c:v>176332635.25</c:v>
                </c:pt>
                <c:pt idx="32">
                  <c:v>181445748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8C-F44F-AED0-66455A87CDF1}"/>
            </c:ext>
          </c:extLst>
        </c:ser>
        <c:ser>
          <c:idx val="3"/>
          <c:order val="3"/>
          <c:tx>
            <c:strRef>
              <c:f>acoustic_pulse_maxl4_finish!$D$1</c:f>
              <c:strCache>
                <c:ptCount val="1"/>
                <c:pt idx="0">
                  <c:v>DataGrowth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acoustic_pulse_maxl4_finish!$A$2:$A$34</c:f>
              <c:numCache>
                <c:formatCode>General</c:formatCode>
                <c:ptCount val="3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</c:numCache>
            </c:numRef>
          </c:cat>
          <c:val>
            <c:numRef>
              <c:f>acoustic_pulse_maxl4_finish!$D$2:$D$34</c:f>
              <c:numCache>
                <c:formatCode>General</c:formatCode>
                <c:ptCount val="33"/>
                <c:pt idx="0">
                  <c:v>17826140</c:v>
                </c:pt>
                <c:pt idx="1">
                  <c:v>19166711.653411362</c:v>
                </c:pt>
                <c:pt idx="2">
                  <c:v>20608097.74886851</c:v>
                </c:pt>
                <c:pt idx="3">
                  <c:v>22157879.792141121</c:v>
                </c:pt>
                <c:pt idx="4">
                  <c:v>23824209.437764954</c:v>
                </c:pt>
                <c:pt idx="5">
                  <c:v>25615851.365697928</c:v>
                </c:pt>
                <c:pt idx="6">
                  <c:v>27542229.382411212</c:v>
                </c:pt>
                <c:pt idx="7">
                  <c:v>29613475.988901116</c:v>
                </c:pt>
                <c:pt idx="8">
                  <c:v>31840485.676343199</c:v>
                </c:pt>
                <c:pt idx="9">
                  <c:v>34234972.229716852</c:v>
                </c:pt>
                <c:pt idx="10">
                  <c:v>36809530.34081009</c:v>
                </c:pt>
                <c:pt idx="11">
                  <c:v>39577701.854681037</c:v>
                </c:pt>
                <c:pt idx="12">
                  <c:v>42554046.998023994</c:v>
                </c:pt>
                <c:pt idx="13">
                  <c:v>45754220.964092128</c:v>
                </c:pt>
                <c:pt idx="14">
                  <c:v>49195056.25700365</c:v>
                </c:pt>
                <c:pt idx="15">
                  <c:v>52894651.228551969</c:v>
                </c:pt>
                <c:pt idx="16">
                  <c:v>56872465.273212068</c:v>
                </c:pt>
                <c:pt idx="17">
                  <c:v>61149421.182056613</c:v>
                </c:pt>
                <c:pt idx="18">
                  <c:v>65748015.193950236</c:v>
                </c:pt>
                <c:pt idx="19">
                  <c:v>70692435.322877139</c:v>
                </c:pt>
                <c:pt idx="20">
                  <c:v>76008688.583788648</c:v>
                </c:pt>
                <c:pt idx="21">
                  <c:v>81724737.786162168</c:v>
                </c:pt>
                <c:pt idx="22">
                  <c:v>87870648.614788294</c:v>
                </c:pt>
                <c:pt idx="23">
                  <c:v>94478747.77141197</c:v>
                </c:pt>
                <c:pt idx="24">
                  <c:v>101583793.00903249</c:v>
                </c:pt>
                <c:pt idx="25">
                  <c:v>109223155.95322098</c:v>
                </c:pt>
                <c:pt idx="26">
                  <c:v>117437018.67207186</c:v>
                </c:pt>
                <c:pt idx="27">
                  <c:v>126268585.02872115</c:v>
                </c:pt>
                <c:pt idx="28">
                  <c:v>135764307.92811865</c:v>
                </c:pt>
                <c:pt idx="29">
                  <c:v>145974133.65334278</c:v>
                </c:pt>
                <c:pt idx="30">
                  <c:v>156951764.57663593</c:v>
                </c:pt>
                <c:pt idx="31">
                  <c:v>168754941.62698624</c:v>
                </c:pt>
                <c:pt idx="32">
                  <c:v>181445747.99999949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8C-F44F-AED0-66455A87CDF1}"/>
            </c:ext>
          </c:extLst>
        </c:ser>
        <c:ser>
          <c:idx val="4"/>
          <c:order val="4"/>
          <c:tx>
            <c:strRef>
              <c:f>acoustic_pulse_maxl4_finish!$E$1</c:f>
              <c:strCache>
                <c:ptCount val="1"/>
                <c:pt idx="0">
                  <c:v>Quadratic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acoustic_pulse_maxl4_finish!$A$2:$A$34</c:f>
              <c:numCache>
                <c:formatCode>General</c:formatCode>
                <c:ptCount val="3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</c:numCache>
            </c:numRef>
          </c:cat>
          <c:val>
            <c:numRef>
              <c:f>acoustic_pulse_maxl4_finish!$E$2:$E$34</c:f>
              <c:numCache>
                <c:formatCode>General</c:formatCode>
                <c:ptCount val="33"/>
                <c:pt idx="0">
                  <c:v>17826140</c:v>
                </c:pt>
                <c:pt idx="1">
                  <c:v>17985924.7734375</c:v>
                </c:pt>
                <c:pt idx="2">
                  <c:v>18465279.09375</c:v>
                </c:pt>
                <c:pt idx="3">
                  <c:v>19264202.9609375</c:v>
                </c:pt>
                <c:pt idx="4">
                  <c:v>20382696.375</c:v>
                </c:pt>
                <c:pt idx="5">
                  <c:v>21820759.3359375</c:v>
                </c:pt>
                <c:pt idx="6">
                  <c:v>23578391.84375</c:v>
                </c:pt>
                <c:pt idx="7">
                  <c:v>25655593.8984375</c:v>
                </c:pt>
                <c:pt idx="8">
                  <c:v>28052365.5</c:v>
                </c:pt>
                <c:pt idx="9">
                  <c:v>30768706.6484375</c:v>
                </c:pt>
                <c:pt idx="10">
                  <c:v>33804617.34375</c:v>
                </c:pt>
                <c:pt idx="11">
                  <c:v>37160097.5859375</c:v>
                </c:pt>
                <c:pt idx="12">
                  <c:v>40835147.375</c:v>
                </c:pt>
                <c:pt idx="13">
                  <c:v>44829766.7109375</c:v>
                </c:pt>
                <c:pt idx="14">
                  <c:v>49143955.59375</c:v>
                </c:pt>
                <c:pt idx="15">
                  <c:v>53777714.0234375</c:v>
                </c:pt>
                <c:pt idx="16">
                  <c:v>58731042</c:v>
                </c:pt>
                <c:pt idx="17">
                  <c:v>64003939.523437507</c:v>
                </c:pt>
                <c:pt idx="18">
                  <c:v>69596406.59375</c:v>
                </c:pt>
                <c:pt idx="19">
                  <c:v>75508443.2109375</c:v>
                </c:pt>
                <c:pt idx="20">
                  <c:v>81740049.375</c:v>
                </c:pt>
                <c:pt idx="21">
                  <c:v>88291225.0859375</c:v>
                </c:pt>
                <c:pt idx="22">
                  <c:v>95161970.34375</c:v>
                </c:pt>
                <c:pt idx="23">
                  <c:v>102352285.14843751</c:v>
                </c:pt>
                <c:pt idx="24">
                  <c:v>109862169.50000001</c:v>
                </c:pt>
                <c:pt idx="25">
                  <c:v>117691623.3984375</c:v>
                </c:pt>
                <c:pt idx="26">
                  <c:v>125840646.84375</c:v>
                </c:pt>
                <c:pt idx="27">
                  <c:v>134309239.8359375</c:v>
                </c:pt>
                <c:pt idx="28">
                  <c:v>143097402.375</c:v>
                </c:pt>
                <c:pt idx="29">
                  <c:v>152205134.4609375</c:v>
                </c:pt>
                <c:pt idx="30">
                  <c:v>161632436.09375</c:v>
                </c:pt>
                <c:pt idx="31">
                  <c:v>171379307.2734375</c:v>
                </c:pt>
                <c:pt idx="32">
                  <c:v>181445748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8C-F44F-AED0-66455A87CDF1}"/>
            </c:ext>
          </c:extLst>
        </c:ser>
        <c:ser>
          <c:idx val="5"/>
          <c:order val="5"/>
          <c:tx>
            <c:strRef>
              <c:f>acoustic_pulse_maxl4_finish!$F$1</c:f>
              <c:strCache>
                <c:ptCount val="1"/>
                <c:pt idx="0">
                  <c:v>Cubic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acoustic_pulse_maxl4_finish!$A$2:$A$34</c:f>
              <c:numCache>
                <c:formatCode>General</c:formatCode>
                <c:ptCount val="3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</c:numCache>
            </c:numRef>
          </c:cat>
          <c:val>
            <c:numRef>
              <c:f>acoustic_pulse_maxl4_finish!$F$2:$F$34</c:f>
              <c:numCache>
                <c:formatCode>General</c:formatCode>
                <c:ptCount val="33"/>
                <c:pt idx="0">
                  <c:v>17826140</c:v>
                </c:pt>
                <c:pt idx="1">
                  <c:v>17831133.274169922</c:v>
                </c:pt>
                <c:pt idx="2">
                  <c:v>17866086.193359375</c:v>
                </c:pt>
                <c:pt idx="3">
                  <c:v>17960958.402587891</c:v>
                </c:pt>
                <c:pt idx="4">
                  <c:v>18145709.546875</c:v>
                </c:pt>
                <c:pt idx="5">
                  <c:v>18450299.271240234</c:v>
                </c:pt>
                <c:pt idx="6">
                  <c:v>18904687.220703125</c:v>
                </c:pt>
                <c:pt idx="7">
                  <c:v>19538833.040283203</c:v>
                </c:pt>
                <c:pt idx="8">
                  <c:v>20382696.375</c:v>
                </c:pt>
                <c:pt idx="9">
                  <c:v>21466236.869873047</c:v>
                </c:pt>
                <c:pt idx="10">
                  <c:v>22819414.169921875</c:v>
                </c:pt>
                <c:pt idx="11">
                  <c:v>24472187.920166016</c:v>
                </c:pt>
                <c:pt idx="12">
                  <c:v>26454517.765625</c:v>
                </c:pt>
                <c:pt idx="13">
                  <c:v>28796363.351318359</c:v>
                </c:pt>
                <c:pt idx="14">
                  <c:v>31527684.322265625</c:v>
                </c:pt>
                <c:pt idx="15">
                  <c:v>34678440.323486328</c:v>
                </c:pt>
                <c:pt idx="16">
                  <c:v>38278591</c:v>
                </c:pt>
                <c:pt idx="17">
                  <c:v>42358095.996826172</c:v>
                </c:pt>
                <c:pt idx="18">
                  <c:v>46946914.958984375</c:v>
                </c:pt>
                <c:pt idx="19">
                  <c:v>52075007.531494141</c:v>
                </c:pt>
                <c:pt idx="20">
                  <c:v>57772333.359375</c:v>
                </c:pt>
                <c:pt idx="21">
                  <c:v>64068852.087646484</c:v>
                </c:pt>
                <c:pt idx="22">
                  <c:v>70994523.361328125</c:v>
                </c:pt>
                <c:pt idx="23">
                  <c:v>78579306.825439453</c:v>
                </c:pt>
                <c:pt idx="24">
                  <c:v>86853162.125000015</c:v>
                </c:pt>
                <c:pt idx="25">
                  <c:v>95846048.905029297</c:v>
                </c:pt>
                <c:pt idx="26">
                  <c:v>105587926.81054688</c:v>
                </c:pt>
                <c:pt idx="27">
                  <c:v>116108755.48657227</c:v>
                </c:pt>
                <c:pt idx="28">
                  <c:v>127438494.578125</c:v>
                </c:pt>
                <c:pt idx="29">
                  <c:v>139607103.73022461</c:v>
                </c:pt>
                <c:pt idx="30">
                  <c:v>152644542.58789065</c:v>
                </c:pt>
                <c:pt idx="31">
                  <c:v>166580770.79614258</c:v>
                </c:pt>
                <c:pt idx="32">
                  <c:v>181445748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08C-F44F-AED0-66455A87CDF1}"/>
            </c:ext>
          </c:extLst>
        </c:ser>
        <c:ser>
          <c:idx val="6"/>
          <c:order val="6"/>
          <c:tx>
            <c:strRef>
              <c:f>acoustic_pulse_maxl4_finish!$G$1</c:f>
              <c:strCache>
                <c:ptCount val="1"/>
                <c:pt idx="0">
                  <c:v>Log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acoustic_pulse_maxl4_finish!$A$2:$A$34</c:f>
              <c:numCache>
                <c:formatCode>General</c:formatCode>
                <c:ptCount val="3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</c:numCache>
            </c:numRef>
          </c:cat>
          <c:val>
            <c:numRef>
              <c:f>acoustic_pulse_maxl4_finish!$G$2:$G$34</c:f>
              <c:numCache>
                <c:formatCode>General</c:formatCode>
                <c:ptCount val="33"/>
                <c:pt idx="0">
                  <c:v>17826140</c:v>
                </c:pt>
                <c:pt idx="1">
                  <c:v>83139438.371753573</c:v>
                </c:pt>
                <c:pt idx="2">
                  <c:v>102800700.29740286</c:v>
                </c:pt>
                <c:pt idx="3">
                  <c:v>114301801.24076432</c:v>
                </c:pt>
                <c:pt idx="4">
                  <c:v>122461962.22305214</c:v>
                </c:pt>
                <c:pt idx="5">
                  <c:v>128791474.81785786</c:v>
                </c:pt>
                <c:pt idx="6">
                  <c:v>133963063.16641361</c:v>
                </c:pt>
                <c:pt idx="7">
                  <c:v>138335578.81258887</c:v>
                </c:pt>
                <c:pt idx="8">
                  <c:v>142123224.14870143</c:v>
                </c:pt>
                <c:pt idx="9">
                  <c:v>145464164.10977507</c:v>
                </c:pt>
                <c:pt idx="10">
                  <c:v>148452736.74350715</c:v>
                </c:pt>
                <c:pt idx="11">
                  <c:v>151156229.53965434</c:v>
                </c:pt>
                <c:pt idx="12">
                  <c:v>153624325.09206289</c:v>
                </c:pt>
                <c:pt idx="13">
                  <c:v>155894752.91020143</c:v>
                </c:pt>
                <c:pt idx="14">
                  <c:v>157996840.73823816</c:v>
                </c:pt>
                <c:pt idx="15">
                  <c:v>159953837.68686861</c:v>
                </c:pt>
                <c:pt idx="16">
                  <c:v>161784486.07435071</c:v>
                </c:pt>
                <c:pt idx="17">
                  <c:v>163504115.90493515</c:v>
                </c:pt>
                <c:pt idx="18">
                  <c:v>165125426.03542435</c:v>
                </c:pt>
                <c:pt idx="19">
                  <c:v>166659053.85473999</c:v>
                </c:pt>
                <c:pt idx="20">
                  <c:v>168113998.66915643</c:v>
                </c:pt>
                <c:pt idx="21">
                  <c:v>169497941.68159962</c:v>
                </c:pt>
                <c:pt idx="22">
                  <c:v>170817491.46530363</c:v>
                </c:pt>
                <c:pt idx="23">
                  <c:v>172078374.82669294</c:v>
                </c:pt>
                <c:pt idx="24">
                  <c:v>173285587.01771218</c:v>
                </c:pt>
                <c:pt idx="25">
                  <c:v>174443511.26396215</c:v>
                </c:pt>
                <c:pt idx="26">
                  <c:v>175556014.83585069</c:v>
                </c:pt>
                <c:pt idx="27">
                  <c:v>176626526.97878584</c:v>
                </c:pt>
                <c:pt idx="28">
                  <c:v>177658102.66388747</c:v>
                </c:pt>
                <c:pt idx="29">
                  <c:v>178653475.14678314</c:v>
                </c:pt>
                <c:pt idx="30">
                  <c:v>179615099.61251789</c:v>
                </c:pt>
                <c:pt idx="31">
                  <c:v>180545189.66135523</c:v>
                </c:pt>
                <c:pt idx="32">
                  <c:v>181445748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08C-F44F-AED0-66455A87C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76863"/>
        <c:axId val="83378511"/>
      </c:lineChart>
      <c:catAx>
        <c:axId val="8337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8511"/>
        <c:crosses val="autoZero"/>
        <c:auto val="1"/>
        <c:lblAlgn val="ctr"/>
        <c:lblOffset val="100"/>
        <c:noMultiLvlLbl val="0"/>
      </c:catAx>
      <c:valAx>
        <c:axId val="8337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double_mach_reflections_max4!$A$1</c:f>
              <c:strCache>
                <c:ptCount val="1"/>
                <c:pt idx="0">
                  <c:v>STEP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double_mach_reflections_max4!$A$2:$A$36</c:f>
              <c:numCache>
                <c:formatCode>General</c:formatCode>
                <c:ptCount val="3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</c:numCache>
            </c:numRef>
          </c:cat>
          <c:val>
            <c:numRef>
              <c:f>double_mach_reflections_max4!$A$2:$A$36</c:f>
              <c:numCache>
                <c:formatCode>General</c:formatCode>
                <c:ptCount val="3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56-704A-96E0-FB1C814036B9}"/>
            </c:ext>
          </c:extLst>
        </c:ser>
        <c:ser>
          <c:idx val="1"/>
          <c:order val="1"/>
          <c:tx>
            <c:strRef>
              <c:f>double_mach_reflections_max4!$B$1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double_mach_reflections_max4!$A$2:$A$36</c:f>
              <c:numCache>
                <c:formatCode>General</c:formatCode>
                <c:ptCount val="3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</c:numCache>
            </c:numRef>
          </c:cat>
          <c:val>
            <c:numRef>
              <c:f>double_mach_reflections_max4!$B$2:$B$36</c:f>
              <c:numCache>
                <c:formatCode>General</c:formatCode>
                <c:ptCount val="35"/>
                <c:pt idx="0">
                  <c:v>17475070</c:v>
                </c:pt>
                <c:pt idx="1">
                  <c:v>16931152</c:v>
                </c:pt>
                <c:pt idx="2">
                  <c:v>17622526</c:v>
                </c:pt>
                <c:pt idx="3">
                  <c:v>18138622</c:v>
                </c:pt>
                <c:pt idx="4">
                  <c:v>18875728</c:v>
                </c:pt>
                <c:pt idx="5">
                  <c:v>22635856</c:v>
                </c:pt>
                <c:pt idx="6">
                  <c:v>25437520</c:v>
                </c:pt>
                <c:pt idx="7">
                  <c:v>25732432</c:v>
                </c:pt>
                <c:pt idx="8">
                  <c:v>27280894</c:v>
                </c:pt>
                <c:pt idx="9">
                  <c:v>28829182</c:v>
                </c:pt>
                <c:pt idx="10">
                  <c:v>30377470</c:v>
                </c:pt>
                <c:pt idx="11">
                  <c:v>31925758</c:v>
                </c:pt>
                <c:pt idx="12">
                  <c:v>33474046</c:v>
                </c:pt>
                <c:pt idx="13">
                  <c:v>35022334</c:v>
                </c:pt>
                <c:pt idx="14">
                  <c:v>36570626</c:v>
                </c:pt>
                <c:pt idx="15">
                  <c:v>37824002</c:v>
                </c:pt>
                <c:pt idx="16">
                  <c:v>38856368</c:v>
                </c:pt>
                <c:pt idx="17">
                  <c:v>40404656</c:v>
                </c:pt>
                <c:pt idx="18">
                  <c:v>41952944</c:v>
                </c:pt>
                <c:pt idx="19">
                  <c:v>43501232</c:v>
                </c:pt>
                <c:pt idx="20">
                  <c:v>45049520</c:v>
                </c:pt>
                <c:pt idx="21">
                  <c:v>46597808</c:v>
                </c:pt>
                <c:pt idx="22">
                  <c:v>47851184</c:v>
                </c:pt>
                <c:pt idx="23">
                  <c:v>49399472</c:v>
                </c:pt>
                <c:pt idx="24">
                  <c:v>50948104</c:v>
                </c:pt>
                <c:pt idx="25">
                  <c:v>52054198</c:v>
                </c:pt>
                <c:pt idx="26">
                  <c:v>53602318</c:v>
                </c:pt>
                <c:pt idx="27">
                  <c:v>55593142</c:v>
                </c:pt>
                <c:pt idx="28">
                  <c:v>57436174</c:v>
                </c:pt>
                <c:pt idx="29">
                  <c:v>59795470</c:v>
                </c:pt>
                <c:pt idx="30">
                  <c:v>61786302</c:v>
                </c:pt>
                <c:pt idx="31">
                  <c:v>63629504</c:v>
                </c:pt>
                <c:pt idx="32">
                  <c:v>65177792</c:v>
                </c:pt>
                <c:pt idx="33">
                  <c:v>67537090</c:v>
                </c:pt>
                <c:pt idx="34">
                  <c:v>69822656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56-704A-96E0-FB1C814036B9}"/>
            </c:ext>
          </c:extLst>
        </c:ser>
        <c:ser>
          <c:idx val="2"/>
          <c:order val="2"/>
          <c:tx>
            <c:strRef>
              <c:f>double_mach_reflections_max4!$C$1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double_mach_reflections_max4!$A$2:$A$36</c:f>
              <c:numCache>
                <c:formatCode>General</c:formatCode>
                <c:ptCount val="3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</c:numCache>
            </c:numRef>
          </c:cat>
          <c:val>
            <c:numRef>
              <c:f>double_mach_reflections_max4!$C$2:$C$36</c:f>
              <c:numCache>
                <c:formatCode>General</c:formatCode>
                <c:ptCount val="35"/>
                <c:pt idx="0">
                  <c:v>17475070</c:v>
                </c:pt>
                <c:pt idx="1">
                  <c:v>19014704.882352941</c:v>
                </c:pt>
                <c:pt idx="2">
                  <c:v>20554339.764705881</c:v>
                </c:pt>
                <c:pt idx="3">
                  <c:v>22093974.647058822</c:v>
                </c:pt>
                <c:pt idx="4">
                  <c:v>23633609.529411763</c:v>
                </c:pt>
                <c:pt idx="5">
                  <c:v>25173244.411764704</c:v>
                </c:pt>
                <c:pt idx="6">
                  <c:v>26712879.294117644</c:v>
                </c:pt>
                <c:pt idx="7">
                  <c:v>28252514.176470585</c:v>
                </c:pt>
                <c:pt idx="8">
                  <c:v>29792149.058823526</c:v>
                </c:pt>
                <c:pt idx="9">
                  <c:v>31331783.941176467</c:v>
                </c:pt>
                <c:pt idx="10">
                  <c:v>32871418.823529407</c:v>
                </c:pt>
                <c:pt idx="11">
                  <c:v>34411053.705882348</c:v>
                </c:pt>
                <c:pt idx="12">
                  <c:v>35950688.588235289</c:v>
                </c:pt>
                <c:pt idx="13">
                  <c:v>37490323.47058823</c:v>
                </c:pt>
                <c:pt idx="14">
                  <c:v>39029958.35294117</c:v>
                </c:pt>
                <c:pt idx="15">
                  <c:v>40569593.235294111</c:v>
                </c:pt>
                <c:pt idx="16">
                  <c:v>42109228.117647052</c:v>
                </c:pt>
                <c:pt idx="17">
                  <c:v>43648862.999999993</c:v>
                </c:pt>
                <c:pt idx="18">
                  <c:v>45188497.882352933</c:v>
                </c:pt>
                <c:pt idx="19">
                  <c:v>46728132.764705874</c:v>
                </c:pt>
                <c:pt idx="20">
                  <c:v>48267767.647058815</c:v>
                </c:pt>
                <c:pt idx="21">
                  <c:v>49807402.529411756</c:v>
                </c:pt>
                <c:pt idx="22">
                  <c:v>51347037.411764696</c:v>
                </c:pt>
                <c:pt idx="23">
                  <c:v>52886672.294117637</c:v>
                </c:pt>
                <c:pt idx="24">
                  <c:v>54426307.176470578</c:v>
                </c:pt>
                <c:pt idx="25">
                  <c:v>55965942.058823518</c:v>
                </c:pt>
                <c:pt idx="26">
                  <c:v>57505576.941176459</c:v>
                </c:pt>
                <c:pt idx="27">
                  <c:v>59045211.8235294</c:v>
                </c:pt>
                <c:pt idx="28">
                  <c:v>60584846.705882341</c:v>
                </c:pt>
                <c:pt idx="29">
                  <c:v>62124481.588235281</c:v>
                </c:pt>
                <c:pt idx="30">
                  <c:v>63664116.470588222</c:v>
                </c:pt>
                <c:pt idx="31">
                  <c:v>65203751.352941163</c:v>
                </c:pt>
                <c:pt idx="32">
                  <c:v>66743386.235294104</c:v>
                </c:pt>
                <c:pt idx="33">
                  <c:v>68283021.117647052</c:v>
                </c:pt>
                <c:pt idx="34">
                  <c:v>69822656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56-704A-96E0-FB1C814036B9}"/>
            </c:ext>
          </c:extLst>
        </c:ser>
        <c:ser>
          <c:idx val="3"/>
          <c:order val="3"/>
          <c:tx>
            <c:strRef>
              <c:f>double_mach_reflections_max4!$D$1</c:f>
              <c:strCache>
                <c:ptCount val="1"/>
                <c:pt idx="0">
                  <c:v>DataGrowth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double_mach_reflections_max4!$A$2:$A$36</c:f>
              <c:numCache>
                <c:formatCode>General</c:formatCode>
                <c:ptCount val="3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</c:numCache>
            </c:numRef>
          </c:cat>
          <c:val>
            <c:numRef>
              <c:f>double_mach_reflections_max4!$D$2:$D$36</c:f>
              <c:numCache>
                <c:formatCode>General</c:formatCode>
                <c:ptCount val="35"/>
                <c:pt idx="0">
                  <c:v>17475070</c:v>
                </c:pt>
                <c:pt idx="1">
                  <c:v>18201717.860953975</c:v>
                </c:pt>
                <c:pt idx="2">
                  <c:v>18958581.172480054</c:v>
                </c:pt>
                <c:pt idx="3">
                  <c:v>19746916.352579761</c:v>
                </c:pt>
                <c:pt idx="4">
                  <c:v>20568032.063592032</c:v>
                </c:pt>
                <c:pt idx="5">
                  <c:v>21423291.384615753</c:v>
                </c:pt>
                <c:pt idx="6">
                  <c:v>22314114.074265912</c:v>
                </c:pt>
                <c:pt idx="7">
                  <c:v>23241978.927519627</c:v>
                </c:pt>
                <c:pt idx="8">
                  <c:v>24208426.230564453</c:v>
                </c:pt>
                <c:pt idx="9">
                  <c:v>25215060.31772415</c:v>
                </c:pt>
                <c:pt idx="10">
                  <c:v>26263552.234706443</c:v>
                </c:pt>
                <c:pt idx="11">
                  <c:v>27355642.512593884</c:v>
                </c:pt>
                <c:pt idx="12">
                  <c:v>28493144.057182722</c:v>
                </c:pt>
                <c:pt idx="13">
                  <c:v>29677945.158466171</c:v>
                </c:pt>
                <c:pt idx="14">
                  <c:v>30912012.625257943</c:v>
                </c:pt>
                <c:pt idx="15">
                  <c:v>32197395.050159588</c:v>
                </c:pt>
                <c:pt idx="16">
                  <c:v>33536226.210291632</c:v>
                </c:pt>
                <c:pt idx="17">
                  <c:v>34930728.609433785</c:v>
                </c:pt>
                <c:pt idx="18">
                  <c:v>36383217.167454377</c:v>
                </c:pt>
                <c:pt idx="19">
                  <c:v>37896103.06315349</c:v>
                </c:pt>
                <c:pt idx="20">
                  <c:v>39471897.736899115</c:v>
                </c:pt>
                <c:pt idx="21">
                  <c:v>41113217.059700795</c:v>
                </c:pt>
                <c:pt idx="22">
                  <c:v>42822785.675641567</c:v>
                </c:pt>
                <c:pt idx="23">
                  <c:v>44603441.524876826</c:v>
                </c:pt>
                <c:pt idx="24">
                  <c:v>46458140.554708324</c:v>
                </c:pt>
                <c:pt idx="25">
                  <c:v>48389961.62655399</c:v>
                </c:pt>
                <c:pt idx="26">
                  <c:v>50402111.626959167</c:v>
                </c:pt>
                <c:pt idx="27">
                  <c:v>52497930.791133814</c:v>
                </c:pt>
                <c:pt idx="28">
                  <c:v>54680898.247852862</c:v>
                </c:pt>
                <c:pt idx="29">
                  <c:v>56954637.794924453</c:v>
                </c:pt>
                <c:pt idx="30">
                  <c:v>59322923.914813556</c:v>
                </c:pt>
                <c:pt idx="31">
                  <c:v>61789688.040407032</c:v>
                </c:pt>
                <c:pt idx="32">
                  <c:v>64359025.081321619</c:v>
                </c:pt>
                <c:pt idx="33">
                  <c:v>67035200.221588627</c:v>
                </c:pt>
                <c:pt idx="34">
                  <c:v>69822655.999999762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56-704A-96E0-FB1C814036B9}"/>
            </c:ext>
          </c:extLst>
        </c:ser>
        <c:ser>
          <c:idx val="4"/>
          <c:order val="4"/>
          <c:tx>
            <c:strRef>
              <c:f>double_mach_reflections_max4!$E$1</c:f>
              <c:strCache>
                <c:ptCount val="1"/>
                <c:pt idx="0">
                  <c:v>Quadratic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double_mach_reflections_max4!$A$2:$A$36</c:f>
              <c:numCache>
                <c:formatCode>General</c:formatCode>
                <c:ptCount val="3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</c:numCache>
            </c:numRef>
          </c:cat>
          <c:val>
            <c:numRef>
              <c:f>double_mach_reflections_max4!$E$2:$E$36</c:f>
              <c:numCache>
                <c:formatCode>General</c:formatCode>
                <c:ptCount val="35"/>
                <c:pt idx="0">
                  <c:v>17475070</c:v>
                </c:pt>
                <c:pt idx="1">
                  <c:v>17520353.378892735</c:v>
                </c:pt>
                <c:pt idx="2">
                  <c:v>17656203.515570935</c:v>
                </c:pt>
                <c:pt idx="3">
                  <c:v>17882620.410034601</c:v>
                </c:pt>
                <c:pt idx="4">
                  <c:v>18199604.062283736</c:v>
                </c:pt>
                <c:pt idx="5">
                  <c:v>18607154.47231834</c:v>
                </c:pt>
                <c:pt idx="6">
                  <c:v>19105271.64013841</c:v>
                </c:pt>
                <c:pt idx="7">
                  <c:v>19693955.565743946</c:v>
                </c:pt>
                <c:pt idx="8">
                  <c:v>20373206.249134947</c:v>
                </c:pt>
                <c:pt idx="9">
                  <c:v>21143023.690311417</c:v>
                </c:pt>
                <c:pt idx="10">
                  <c:v>22003407.889273357</c:v>
                </c:pt>
                <c:pt idx="11">
                  <c:v>22954358.846020762</c:v>
                </c:pt>
                <c:pt idx="12">
                  <c:v>23995876.560553633</c:v>
                </c:pt>
                <c:pt idx="13">
                  <c:v>25127961.032871973</c:v>
                </c:pt>
                <c:pt idx="14">
                  <c:v>26350612.262975778</c:v>
                </c:pt>
                <c:pt idx="15">
                  <c:v>27663830.250865053</c:v>
                </c:pt>
                <c:pt idx="16">
                  <c:v>29067614.996539794</c:v>
                </c:pt>
                <c:pt idx="17">
                  <c:v>30561966.5</c:v>
                </c:pt>
                <c:pt idx="18">
                  <c:v>32146884.761245675</c:v>
                </c:pt>
                <c:pt idx="19">
                  <c:v>33822369.78027682</c:v>
                </c:pt>
                <c:pt idx="20">
                  <c:v>35588421.557093427</c:v>
                </c:pt>
                <c:pt idx="21">
                  <c:v>37445040.091695502</c:v>
                </c:pt>
                <c:pt idx="22">
                  <c:v>39392225.384083048</c:v>
                </c:pt>
                <c:pt idx="23">
                  <c:v>41429977.434256062</c:v>
                </c:pt>
                <c:pt idx="24">
                  <c:v>43558296.242214531</c:v>
                </c:pt>
                <c:pt idx="25">
                  <c:v>45777181.807958476</c:v>
                </c:pt>
                <c:pt idx="26">
                  <c:v>48086634.131487891</c:v>
                </c:pt>
                <c:pt idx="27">
                  <c:v>50486653.212802768</c:v>
                </c:pt>
                <c:pt idx="28">
                  <c:v>52977239.051903114</c:v>
                </c:pt>
                <c:pt idx="29">
                  <c:v>55558391.648788929</c:v>
                </c:pt>
                <c:pt idx="30">
                  <c:v>58230111.003460214</c:v>
                </c:pt>
                <c:pt idx="31">
                  <c:v>60992397.115916952</c:v>
                </c:pt>
                <c:pt idx="32">
                  <c:v>63845249.986159168</c:v>
                </c:pt>
                <c:pt idx="33">
                  <c:v>66788669.614186853</c:v>
                </c:pt>
                <c:pt idx="34">
                  <c:v>69822656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56-704A-96E0-FB1C814036B9}"/>
            </c:ext>
          </c:extLst>
        </c:ser>
        <c:ser>
          <c:idx val="5"/>
          <c:order val="5"/>
          <c:tx>
            <c:strRef>
              <c:f>double_mach_reflections_max4!$F$1</c:f>
              <c:strCache>
                <c:ptCount val="1"/>
                <c:pt idx="0">
                  <c:v>Cubic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double_mach_reflections_max4!$A$2:$A$36</c:f>
              <c:numCache>
                <c:formatCode>General</c:formatCode>
                <c:ptCount val="3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</c:numCache>
            </c:numRef>
          </c:cat>
          <c:val>
            <c:numRef>
              <c:f>double_mach_reflections_max4!$F$2:$F$36</c:f>
              <c:numCache>
                <c:formatCode>General</c:formatCode>
                <c:ptCount val="35"/>
                <c:pt idx="0">
                  <c:v>17475070</c:v>
                </c:pt>
                <c:pt idx="1">
                  <c:v>17476401.864085082</c:v>
                </c:pt>
                <c:pt idx="2">
                  <c:v>17485724.912680645</c:v>
                </c:pt>
                <c:pt idx="3">
                  <c:v>17511030.330297172</c:v>
                </c:pt>
                <c:pt idx="4">
                  <c:v>17560309.301445145</c:v>
                </c:pt>
                <c:pt idx="5">
                  <c:v>17641553.010635048</c:v>
                </c:pt>
                <c:pt idx="6">
                  <c:v>17762752.642377365</c:v>
                </c:pt>
                <c:pt idx="7">
                  <c:v>17931899.381182577</c:v>
                </c:pt>
                <c:pt idx="8">
                  <c:v>18156984.411561165</c:v>
                </c:pt>
                <c:pt idx="9">
                  <c:v>18445998.918023612</c:v>
                </c:pt>
                <c:pt idx="10">
                  <c:v>18806934.0850804</c:v>
                </c:pt>
                <c:pt idx="11">
                  <c:v>19247781.097242013</c:v>
                </c:pt>
                <c:pt idx="12">
                  <c:v>19776531.13901893</c:v>
                </c:pt>
                <c:pt idx="13">
                  <c:v>20401175.394921638</c:v>
                </c:pt>
                <c:pt idx="14">
                  <c:v>21129705.049460616</c:v>
                </c:pt>
                <c:pt idx="15">
                  <c:v>21970111.287146345</c:v>
                </c:pt>
                <c:pt idx="16">
                  <c:v>22930385.292489313</c:v>
                </c:pt>
                <c:pt idx="17">
                  <c:v>24018518.25</c:v>
                </c:pt>
                <c:pt idx="18">
                  <c:v>25242501.344188888</c:v>
                </c:pt>
                <c:pt idx="19">
                  <c:v>26610325.759566456</c:v>
                </c:pt>
                <c:pt idx="20">
                  <c:v>28129982.68064319</c:v>
                </c:pt>
                <c:pt idx="21">
                  <c:v>29809463.291929573</c:v>
                </c:pt>
                <c:pt idx="22">
                  <c:v>31656758.777936086</c:v>
                </c:pt>
                <c:pt idx="23">
                  <c:v>33679860.323173217</c:v>
                </c:pt>
                <c:pt idx="24">
                  <c:v>35886759.112151437</c:v>
                </c:pt>
                <c:pt idx="25">
                  <c:v>38285446.329381227</c:v>
                </c:pt>
                <c:pt idx="26">
                  <c:v>40883913.15937309</c:v>
                </c:pt>
                <c:pt idx="27">
                  <c:v>43690150.786637485</c:v>
                </c:pt>
                <c:pt idx="28">
                  <c:v>46712150.39568492</c:v>
                </c:pt>
                <c:pt idx="29">
                  <c:v>49957903.171025842</c:v>
                </c:pt>
                <c:pt idx="30">
                  <c:v>53435400.297170766</c:v>
                </c:pt>
                <c:pt idx="31">
                  <c:v>57152632.958630167</c:v>
                </c:pt>
                <c:pt idx="32">
                  <c:v>61117592.339914516</c:v>
                </c:pt>
                <c:pt idx="33">
                  <c:v>65338269.625534296</c:v>
                </c:pt>
                <c:pt idx="34">
                  <c:v>69822656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56-704A-96E0-FB1C814036B9}"/>
            </c:ext>
          </c:extLst>
        </c:ser>
        <c:ser>
          <c:idx val="6"/>
          <c:order val="6"/>
          <c:tx>
            <c:strRef>
              <c:f>double_mach_reflections_max4!$G$1</c:f>
              <c:strCache>
                <c:ptCount val="1"/>
                <c:pt idx="0">
                  <c:v>Log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double_mach_reflections_max4!$A$2:$A$36</c:f>
              <c:numCache>
                <c:formatCode>General</c:formatCode>
                <c:ptCount val="3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</c:numCache>
            </c:numRef>
          </c:cat>
          <c:val>
            <c:numRef>
              <c:f>double_mach_reflections_max4!$G$2:$G$36</c:f>
              <c:numCache>
                <c:formatCode>General</c:formatCode>
                <c:ptCount val="35"/>
                <c:pt idx="0">
                  <c:v>17475070</c:v>
                </c:pt>
                <c:pt idx="1">
                  <c:v>38153727.699888021</c:v>
                </c:pt>
                <c:pt idx="2">
                  <c:v>44378623.937622264</c:v>
                </c:pt>
                <c:pt idx="3">
                  <c:v>48019954.807576999</c:v>
                </c:pt>
                <c:pt idx="4">
                  <c:v>50603520.175356492</c:v>
                </c:pt>
                <c:pt idx="5">
                  <c:v>52607489.162041791</c:v>
                </c:pt>
                <c:pt idx="6">
                  <c:v>54244851.045311235</c:v>
                </c:pt>
                <c:pt idx="7">
                  <c:v>55629220.792189099</c:v>
                </c:pt>
                <c:pt idx="8">
                  <c:v>56828416.413090743</c:v>
                </c:pt>
                <c:pt idx="9">
                  <c:v>57886181.915265977</c:v>
                </c:pt>
                <c:pt idx="10">
                  <c:v>58832385.399776034</c:v>
                </c:pt>
                <c:pt idx="11">
                  <c:v>59688330.567442201</c:v>
                </c:pt>
                <c:pt idx="12">
                  <c:v>60469747.283045478</c:v>
                </c:pt>
                <c:pt idx="13">
                  <c:v>61188580.979306862</c:v>
                </c:pt>
                <c:pt idx="14">
                  <c:v>61854117.029923342</c:v>
                </c:pt>
                <c:pt idx="15">
                  <c:v>62473716.269730777</c:v>
                </c:pt>
                <c:pt idx="16">
                  <c:v>63053312.650824979</c:v>
                </c:pt>
                <c:pt idx="17">
                  <c:v>63597759.762265772</c:v>
                </c:pt>
                <c:pt idx="18">
                  <c:v>64111078.153000213</c:v>
                </c:pt>
                <c:pt idx="19">
                  <c:v>64596635.696490757</c:v>
                </c:pt>
                <c:pt idx="20">
                  <c:v>65057281.637510277</c:v>
                </c:pt>
                <c:pt idx="21">
                  <c:v>65495447.899878077</c:v>
                </c:pt>
                <c:pt idx="22">
                  <c:v>65913226.805176444</c:v>
                </c:pt>
                <c:pt idx="23">
                  <c:v>66312431.501305066</c:v>
                </c:pt>
                <c:pt idx="24">
                  <c:v>66694643.520779721</c:v>
                </c:pt>
                <c:pt idx="25">
                  <c:v>67061250.624195568</c:v>
                </c:pt>
                <c:pt idx="26">
                  <c:v>67413477.217041105</c:v>
                </c:pt>
                <c:pt idx="27">
                  <c:v>67752409.022954956</c:v>
                </c:pt>
                <c:pt idx="28">
                  <c:v>68079013.267657578</c:v>
                </c:pt>
                <c:pt idx="29">
                  <c:v>68394155.319442093</c:v>
                </c:pt>
                <c:pt idx="30">
                  <c:v>68698612.50746502</c:v>
                </c:pt>
                <c:pt idx="31">
                  <c:v>68993085.673412144</c:v>
                </c:pt>
                <c:pt idx="32">
                  <c:v>69278208.888559222</c:v>
                </c:pt>
                <c:pt idx="33">
                  <c:v>69554557.675131187</c:v>
                </c:pt>
                <c:pt idx="34">
                  <c:v>69822656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E56-704A-96E0-FB1C81403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76863"/>
        <c:axId val="83378511"/>
      </c:lineChart>
      <c:catAx>
        <c:axId val="8337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8511"/>
        <c:crosses val="autoZero"/>
        <c:auto val="1"/>
        <c:lblAlgn val="ctr"/>
        <c:lblOffset val="100"/>
        <c:noMultiLvlLbl val="0"/>
      </c:catAx>
      <c:valAx>
        <c:axId val="8337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oddeven_maxl4!$A$1</c:f>
              <c:strCache>
                <c:ptCount val="1"/>
                <c:pt idx="0">
                  <c:v>STEP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oddeven_maxl4!$A$2:$A$33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cat>
          <c:val>
            <c:numRef>
              <c:f>oddeven_maxl4!$A$2:$A$33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B7-E443-B307-E16FD6B7C259}"/>
            </c:ext>
          </c:extLst>
        </c:ser>
        <c:ser>
          <c:idx val="1"/>
          <c:order val="1"/>
          <c:tx>
            <c:strRef>
              <c:f>oddeven_maxl4!$B$1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oddeven_maxl4!$A$2:$A$33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cat>
          <c:val>
            <c:numRef>
              <c:f>oddeven_maxl4!$B$2:$B$33</c:f>
              <c:numCache>
                <c:formatCode>General</c:formatCode>
                <c:ptCount val="32"/>
                <c:pt idx="0">
                  <c:v>4804988</c:v>
                </c:pt>
                <c:pt idx="1">
                  <c:v>20650161</c:v>
                </c:pt>
                <c:pt idx="2">
                  <c:v>20650161</c:v>
                </c:pt>
                <c:pt idx="3">
                  <c:v>25240522</c:v>
                </c:pt>
                <c:pt idx="4">
                  <c:v>36713579</c:v>
                </c:pt>
                <c:pt idx="5">
                  <c:v>44742443</c:v>
                </c:pt>
                <c:pt idx="6">
                  <c:v>56215500</c:v>
                </c:pt>
                <c:pt idx="7">
                  <c:v>60805861</c:v>
                </c:pt>
                <c:pt idx="8">
                  <c:v>73424374</c:v>
                </c:pt>
                <c:pt idx="9">
                  <c:v>80307070</c:v>
                </c:pt>
                <c:pt idx="10">
                  <c:v>84897431</c:v>
                </c:pt>
                <c:pt idx="11">
                  <c:v>97516656</c:v>
                </c:pt>
                <c:pt idx="12">
                  <c:v>104399352</c:v>
                </c:pt>
                <c:pt idx="13">
                  <c:v>117017873</c:v>
                </c:pt>
                <c:pt idx="14">
                  <c:v>121608234</c:v>
                </c:pt>
                <c:pt idx="15">
                  <c:v>133081291</c:v>
                </c:pt>
                <c:pt idx="16">
                  <c:v>141110155</c:v>
                </c:pt>
                <c:pt idx="17">
                  <c:v>152583212</c:v>
                </c:pt>
                <c:pt idx="18">
                  <c:v>157173573</c:v>
                </c:pt>
                <c:pt idx="19">
                  <c:v>169792078</c:v>
                </c:pt>
                <c:pt idx="20">
                  <c:v>176674774</c:v>
                </c:pt>
                <c:pt idx="21">
                  <c:v>181265135</c:v>
                </c:pt>
                <c:pt idx="22">
                  <c:v>193884360</c:v>
                </c:pt>
                <c:pt idx="23">
                  <c:v>200767056</c:v>
                </c:pt>
                <c:pt idx="24">
                  <c:v>213385577</c:v>
                </c:pt>
                <c:pt idx="25">
                  <c:v>217975938</c:v>
                </c:pt>
                <c:pt idx="26">
                  <c:v>229448995</c:v>
                </c:pt>
                <c:pt idx="27">
                  <c:v>237477843</c:v>
                </c:pt>
                <c:pt idx="28">
                  <c:v>242068204</c:v>
                </c:pt>
                <c:pt idx="29">
                  <c:v>253541261</c:v>
                </c:pt>
                <c:pt idx="30">
                  <c:v>261569405</c:v>
                </c:pt>
                <c:pt idx="31">
                  <c:v>273042462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B7-E443-B307-E16FD6B7C259}"/>
            </c:ext>
          </c:extLst>
        </c:ser>
        <c:ser>
          <c:idx val="2"/>
          <c:order val="2"/>
          <c:tx>
            <c:strRef>
              <c:f>oddeven_maxl4!$C$1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oddeven_maxl4!$A$2:$A$33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cat>
          <c:val>
            <c:numRef>
              <c:f>oddeven_maxl4!$C$2:$C$33</c:f>
              <c:numCache>
                <c:formatCode>General</c:formatCode>
                <c:ptCount val="32"/>
                <c:pt idx="0">
                  <c:v>4804988</c:v>
                </c:pt>
                <c:pt idx="1">
                  <c:v>13457809.741935484</c:v>
                </c:pt>
                <c:pt idx="2">
                  <c:v>22110631.483870968</c:v>
                </c:pt>
                <c:pt idx="3">
                  <c:v>30763453.225806452</c:v>
                </c:pt>
                <c:pt idx="4">
                  <c:v>39416274.967741936</c:v>
                </c:pt>
                <c:pt idx="5">
                  <c:v>48069096.709677421</c:v>
                </c:pt>
                <c:pt idx="6">
                  <c:v>56721918.451612905</c:v>
                </c:pt>
                <c:pt idx="7">
                  <c:v>65374740.193548389</c:v>
                </c:pt>
                <c:pt idx="8">
                  <c:v>74027561.935483873</c:v>
                </c:pt>
                <c:pt idx="9">
                  <c:v>82680383.677419364</c:v>
                </c:pt>
                <c:pt idx="10">
                  <c:v>91333205.419354856</c:v>
                </c:pt>
                <c:pt idx="11">
                  <c:v>99986027.161290348</c:v>
                </c:pt>
                <c:pt idx="12">
                  <c:v>108638848.90322584</c:v>
                </c:pt>
                <c:pt idx="13">
                  <c:v>117291670.64516133</c:v>
                </c:pt>
                <c:pt idx="14">
                  <c:v>125944492.38709682</c:v>
                </c:pt>
                <c:pt idx="15">
                  <c:v>134597314.12903231</c:v>
                </c:pt>
                <c:pt idx="16">
                  <c:v>143250135.87096781</c:v>
                </c:pt>
                <c:pt idx="17">
                  <c:v>151902957.6129033</c:v>
                </c:pt>
                <c:pt idx="18">
                  <c:v>160555779.35483879</c:v>
                </c:pt>
                <c:pt idx="19">
                  <c:v>169208601.09677428</c:v>
                </c:pt>
                <c:pt idx="20">
                  <c:v>177861422.83870977</c:v>
                </c:pt>
                <c:pt idx="21">
                  <c:v>186514244.58064526</c:v>
                </c:pt>
                <c:pt idx="22">
                  <c:v>195167066.32258075</c:v>
                </c:pt>
                <c:pt idx="23">
                  <c:v>203819888.06451625</c:v>
                </c:pt>
                <c:pt idx="24">
                  <c:v>212472709.80645174</c:v>
                </c:pt>
                <c:pt idx="25">
                  <c:v>221125531.54838723</c:v>
                </c:pt>
                <c:pt idx="26">
                  <c:v>229778353.29032272</c:v>
                </c:pt>
                <c:pt idx="27">
                  <c:v>238431175.03225821</c:v>
                </c:pt>
                <c:pt idx="28">
                  <c:v>247083996.7741937</c:v>
                </c:pt>
                <c:pt idx="29">
                  <c:v>255736818.5161292</c:v>
                </c:pt>
                <c:pt idx="30">
                  <c:v>264389640.25806469</c:v>
                </c:pt>
                <c:pt idx="31">
                  <c:v>273042462.00000018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B7-E443-B307-E16FD6B7C259}"/>
            </c:ext>
          </c:extLst>
        </c:ser>
        <c:ser>
          <c:idx val="3"/>
          <c:order val="3"/>
          <c:tx>
            <c:strRef>
              <c:f>oddeven_maxl4!$D$1</c:f>
              <c:strCache>
                <c:ptCount val="1"/>
                <c:pt idx="0">
                  <c:v>DataGrowth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oddeven_maxl4!$A$2:$A$33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cat>
          <c:val>
            <c:numRef>
              <c:f>oddeven_maxl4!$D$2:$D$33</c:f>
              <c:numCache>
                <c:formatCode>General</c:formatCode>
                <c:ptCount val="32"/>
                <c:pt idx="0">
                  <c:v>4804988</c:v>
                </c:pt>
                <c:pt idx="1">
                  <c:v>5473817.3732775506</c:v>
                </c:pt>
                <c:pt idx="2">
                  <c:v>6235744.3215248706</c:v>
                </c:pt>
                <c:pt idx="3">
                  <c:v>7103727.543644161</c:v>
                </c:pt>
                <c:pt idx="4">
                  <c:v>8092529.5221194457</c:v>
                </c:pt>
                <c:pt idx="5">
                  <c:v>9218967.6003226023</c:v>
                </c:pt>
                <c:pt idx="6">
                  <c:v>10502200.008476341</c:v>
                </c:pt>
                <c:pt idx="7">
                  <c:v>11964051.702945655</c:v>
                </c:pt>
                <c:pt idx="8">
                  <c:v>13629385.560666289</c:v>
                </c:pt>
                <c:pt idx="9">
                  <c:v>15526525.241909726</c:v>
                </c:pt>
                <c:pt idx="10">
                  <c:v>17687736.913348772</c:v>
                </c:pt>
                <c:pt idx="11">
                  <c:v>20149778.024471894</c:v>
                </c:pt>
                <c:pt idx="12">
                  <c:v>22954522.470824163</c:v>
                </c:pt>
                <c:pt idx="13">
                  <c:v>26149672.776724361</c:v>
                </c:pt>
                <c:pt idx="14">
                  <c:v>29789571.410117324</c:v>
                </c:pt>
                <c:pt idx="15">
                  <c:v>33936125.028239913</c:v>
                </c:pt>
                <c:pt idx="16">
                  <c:v>38659857.373483293</c:v>
                </c:pt>
                <c:pt idx="17">
                  <c:v>44041108.726890698</c:v>
                </c:pt>
                <c:pt idx="18">
                  <c:v>50171402.319352277</c:v>
                </c:pt>
                <c:pt idx="19">
                  <c:v>57155000.940141395</c:v>
                </c:pt>
                <c:pt idx="20">
                  <c:v>65110680.217274368</c:v>
                </c:pt>
                <c:pt idx="21">
                  <c:v>74173748.729286194</c:v>
                </c:pt>
                <c:pt idx="22">
                  <c:v>84498349.306073278</c:v>
                </c:pt>
                <c:pt idx="23">
                  <c:v>96260080.658860952</c:v>
                </c:pt>
                <c:pt idx="24">
                  <c:v>109658983.92744611</c:v>
                </c:pt>
                <c:pt idx="25">
                  <c:v>124922944.93930438</c:v>
                </c:pt>
                <c:pt idx="26">
                  <c:v>142311570.04549423</c:v>
                </c:pt>
                <c:pt idx="27">
                  <c:v>162120601.45278853</c:v>
                </c:pt>
                <c:pt idx="28">
                  <c:v>184686947.14710623</c:v>
                </c:pt>
                <c:pt idx="29">
                  <c:v>210394410.95616117</c:v>
                </c:pt>
                <c:pt idx="30">
                  <c:v>239680220.20707059</c:v>
                </c:pt>
                <c:pt idx="31">
                  <c:v>273042461.99999917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B7-E443-B307-E16FD6B7C259}"/>
            </c:ext>
          </c:extLst>
        </c:ser>
        <c:ser>
          <c:idx val="4"/>
          <c:order val="4"/>
          <c:tx>
            <c:strRef>
              <c:f>oddeven_maxl4!$E$1</c:f>
              <c:strCache>
                <c:ptCount val="1"/>
                <c:pt idx="0">
                  <c:v>Quadratic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oddeven_maxl4!$A$2:$A$33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cat>
          <c:val>
            <c:numRef>
              <c:f>oddeven_maxl4!$E$2:$E$33</c:f>
              <c:numCache>
                <c:formatCode>General</c:formatCode>
                <c:ptCount val="32"/>
                <c:pt idx="0">
                  <c:v>4804988</c:v>
                </c:pt>
                <c:pt idx="1">
                  <c:v>5084111.2819979191</c:v>
                </c:pt>
                <c:pt idx="2">
                  <c:v>5921481.1279916754</c:v>
                </c:pt>
                <c:pt idx="3">
                  <c:v>7317097.5379812699</c:v>
                </c:pt>
                <c:pt idx="4">
                  <c:v>9270960.5119667016</c:v>
                </c:pt>
                <c:pt idx="5">
                  <c:v>11783070.049947971</c:v>
                </c:pt>
                <c:pt idx="6">
                  <c:v>14853426.151925078</c:v>
                </c:pt>
                <c:pt idx="7">
                  <c:v>18482028.81789802</c:v>
                </c:pt>
                <c:pt idx="8">
                  <c:v>22668878.047866806</c:v>
                </c:pt>
                <c:pt idx="9">
                  <c:v>27413973.841831427</c:v>
                </c:pt>
                <c:pt idx="10">
                  <c:v>32717316.199791886</c:v>
                </c:pt>
                <c:pt idx="11">
                  <c:v>38578905.121748179</c:v>
                </c:pt>
                <c:pt idx="12">
                  <c:v>44998740.607700311</c:v>
                </c:pt>
                <c:pt idx="13">
                  <c:v>51976822.65764828</c:v>
                </c:pt>
                <c:pt idx="14">
                  <c:v>59513151.271592088</c:v>
                </c:pt>
                <c:pt idx="15">
                  <c:v>67607726.449531734</c:v>
                </c:pt>
                <c:pt idx="16">
                  <c:v>76260548.191467226</c:v>
                </c:pt>
                <c:pt idx="17">
                  <c:v>85471616.49739854</c:v>
                </c:pt>
                <c:pt idx="18">
                  <c:v>95240931.367325708</c:v>
                </c:pt>
                <c:pt idx="19">
                  <c:v>105568492.80124868</c:v>
                </c:pt>
                <c:pt idx="20">
                  <c:v>116454300.79916754</c:v>
                </c:pt>
                <c:pt idx="21">
                  <c:v>127898355.3610822</c:v>
                </c:pt>
                <c:pt idx="22">
                  <c:v>139900656.48699272</c:v>
                </c:pt>
                <c:pt idx="23">
                  <c:v>152461204.17689908</c:v>
                </c:pt>
                <c:pt idx="24">
                  <c:v>165579998.43080124</c:v>
                </c:pt>
                <c:pt idx="25">
                  <c:v>179257039.24869925</c:v>
                </c:pt>
                <c:pt idx="26">
                  <c:v>193492326.63059312</c:v>
                </c:pt>
                <c:pt idx="27">
                  <c:v>208285860.5764828</c:v>
                </c:pt>
                <c:pt idx="28">
                  <c:v>223637641.08636835</c:v>
                </c:pt>
                <c:pt idx="29">
                  <c:v>239547668.16024974</c:v>
                </c:pt>
                <c:pt idx="30">
                  <c:v>256015941.79812694</c:v>
                </c:pt>
                <c:pt idx="31">
                  <c:v>273042462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B7-E443-B307-E16FD6B7C259}"/>
            </c:ext>
          </c:extLst>
        </c:ser>
        <c:ser>
          <c:idx val="5"/>
          <c:order val="5"/>
          <c:tx>
            <c:strRef>
              <c:f>oddeven_maxl4!$F$1</c:f>
              <c:strCache>
                <c:ptCount val="1"/>
                <c:pt idx="0">
                  <c:v>Cubic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oddeven_maxl4!$A$2:$A$33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cat>
          <c:val>
            <c:numRef>
              <c:f>oddeven_maxl4!$F$2:$F$33</c:f>
              <c:numCache>
                <c:formatCode>General</c:formatCode>
                <c:ptCount val="32"/>
                <c:pt idx="0">
                  <c:v>4804988</c:v>
                </c:pt>
                <c:pt idx="1">
                  <c:v>4813991.9768386427</c:v>
                </c:pt>
                <c:pt idx="2">
                  <c:v>4877019.81470914</c:v>
                </c:pt>
                <c:pt idx="3">
                  <c:v>5048095.3746433491</c:v>
                </c:pt>
                <c:pt idx="4">
                  <c:v>5381242.5176731227</c:v>
                </c:pt>
                <c:pt idx="5">
                  <c:v>5930485.1048303181</c:v>
                </c:pt>
                <c:pt idx="6">
                  <c:v>6749846.9971467899</c:v>
                </c:pt>
                <c:pt idx="7">
                  <c:v>7893352.0556543926</c:v>
                </c:pt>
                <c:pt idx="8">
                  <c:v>9415024.1413849816</c:v>
                </c:pt>
                <c:pt idx="9">
                  <c:v>11368887.115370415</c:v>
                </c:pt>
                <c:pt idx="10">
                  <c:v>13808964.838642543</c:v>
                </c:pt>
                <c:pt idx="11">
                  <c:v>16789281.172233224</c:v>
                </c:pt>
                <c:pt idx="12">
                  <c:v>20363859.977174319</c:v>
                </c:pt>
                <c:pt idx="13">
                  <c:v>24586725.114497665</c:v>
                </c:pt>
                <c:pt idx="14">
                  <c:v>29511900.445235141</c:v>
                </c:pt>
                <c:pt idx="15">
                  <c:v>35193409.830418579</c:v>
                </c:pt>
                <c:pt idx="16">
                  <c:v>41685277.131079853</c:v>
                </c:pt>
                <c:pt idx="17">
                  <c:v>49041526.208250821</c:v>
                </c:pt>
                <c:pt idx="18">
                  <c:v>57316180.922963314</c:v>
                </c:pt>
                <c:pt idx="19">
                  <c:v>66563265.1362492</c:v>
                </c:pt>
                <c:pt idx="20">
                  <c:v>76836802.709140345</c:v>
                </c:pt>
                <c:pt idx="21">
                  <c:v>88190817.502668589</c:v>
                </c:pt>
                <c:pt idx="22">
                  <c:v>100679333.37786581</c:v>
                </c:pt>
                <c:pt idx="23">
                  <c:v>114356374.19576383</c:v>
                </c:pt>
                <c:pt idx="24">
                  <c:v>129275963.81739454</c:v>
                </c:pt>
                <c:pt idx="25">
                  <c:v>145492126.10378975</c:v>
                </c:pt>
                <c:pt idx="26">
                  <c:v>163058884.91598132</c:v>
                </c:pt>
                <c:pt idx="27">
                  <c:v>182030264.11500117</c:v>
                </c:pt>
                <c:pt idx="28">
                  <c:v>202460287.56188112</c:v>
                </c:pt>
                <c:pt idx="29">
                  <c:v>224402979.11765301</c:v>
                </c:pt>
                <c:pt idx="30">
                  <c:v>247912362.64334863</c:v>
                </c:pt>
                <c:pt idx="31">
                  <c:v>273042462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B7-E443-B307-E16FD6B7C259}"/>
            </c:ext>
          </c:extLst>
        </c:ser>
        <c:ser>
          <c:idx val="6"/>
          <c:order val="6"/>
          <c:tx>
            <c:strRef>
              <c:f>oddeven_maxl4!$G$1</c:f>
              <c:strCache>
                <c:ptCount val="1"/>
                <c:pt idx="0">
                  <c:v>Log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oddeven_maxl4!$A$2:$A$33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cat>
          <c:val>
            <c:numRef>
              <c:f>oddeven_maxl4!$G$2:$G$33</c:f>
              <c:numCache>
                <c:formatCode>General</c:formatCode>
                <c:ptCount val="32"/>
                <c:pt idx="0">
                  <c:v>4804988</c:v>
                </c:pt>
                <c:pt idx="1">
                  <c:v>112472001.85184072</c:v>
                </c:pt>
                <c:pt idx="2">
                  <c:v>144883002.56481415</c:v>
                </c:pt>
                <c:pt idx="3">
                  <c:v>163842222.59275022</c:v>
                </c:pt>
                <c:pt idx="4">
                  <c:v>177294003.27778754</c:v>
                </c:pt>
                <c:pt idx="5">
                  <c:v>187728014.99070802</c:v>
                </c:pt>
                <c:pt idx="6">
                  <c:v>196253223.30572367</c:v>
                </c:pt>
                <c:pt idx="7">
                  <c:v>203461184.23221916</c:v>
                </c:pt>
                <c:pt idx="8">
                  <c:v>209705003.99076095</c:v>
                </c:pt>
                <c:pt idx="9">
                  <c:v>215212443.33365977</c:v>
                </c:pt>
                <c:pt idx="10">
                  <c:v>220139015.70368144</c:v>
                </c:pt>
                <c:pt idx="11">
                  <c:v>224595642.50997692</c:v>
                </c:pt>
                <c:pt idx="12">
                  <c:v>228664224.01869705</c:v>
                </c:pt>
                <c:pt idx="13">
                  <c:v>232406956.19482681</c:v>
                </c:pt>
                <c:pt idx="14">
                  <c:v>235872184.94519258</c:v>
                </c:pt>
                <c:pt idx="15">
                  <c:v>239098235.73161757</c:v>
                </c:pt>
                <c:pt idx="16">
                  <c:v>242116004.70373437</c:v>
                </c:pt>
                <c:pt idx="17">
                  <c:v>244950762.91385782</c:v>
                </c:pt>
                <c:pt idx="18">
                  <c:v>247623444.04663315</c:v>
                </c:pt>
                <c:pt idx="19">
                  <c:v>250151583.51872015</c:v>
                </c:pt>
                <c:pt idx="20">
                  <c:v>252550016.41665486</c:v>
                </c:pt>
                <c:pt idx="21">
                  <c:v>254831404.97312865</c:v>
                </c:pt>
                <c:pt idx="22">
                  <c:v>257006643.22295034</c:v>
                </c:pt>
                <c:pt idx="23">
                  <c:v>259085171.63478401</c:v>
                </c:pt>
                <c:pt idx="24">
                  <c:v>261075224.73167047</c:v>
                </c:pt>
                <c:pt idx="25">
                  <c:v>262984028.12957531</c:v>
                </c:pt>
                <c:pt idx="26">
                  <c:v>264817956.9078002</c:v>
                </c:pt>
                <c:pt idx="27">
                  <c:v>266582664.07456928</c:v>
                </c:pt>
                <c:pt idx="28">
                  <c:v>268283185.65816599</c:v>
                </c:pt>
                <c:pt idx="29">
                  <c:v>269924027.34853172</c:v>
                </c:pt>
                <c:pt idx="30">
                  <c:v>271509236.44459099</c:v>
                </c:pt>
                <c:pt idx="31">
                  <c:v>273042462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B7-E443-B307-E16FD6B7C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76863"/>
        <c:axId val="83378511"/>
      </c:lineChart>
      <c:catAx>
        <c:axId val="8337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8511"/>
        <c:crosses val="autoZero"/>
        <c:auto val="1"/>
        <c:lblAlgn val="ctr"/>
        <c:lblOffset val="100"/>
        <c:noMultiLvlLbl val="0"/>
      </c:catAx>
      <c:valAx>
        <c:axId val="8337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RT_maxl4!$A$1</c:f>
              <c:strCache>
                <c:ptCount val="1"/>
                <c:pt idx="0">
                  <c:v>STEP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RT_maxl4!$A$2:$A$33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cat>
          <c:val>
            <c:numRef>
              <c:f>RT_maxl4!$A$2:$A$33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0A-CE41-B41E-453F79A4F0C2}"/>
            </c:ext>
          </c:extLst>
        </c:ser>
        <c:ser>
          <c:idx val="1"/>
          <c:order val="1"/>
          <c:tx>
            <c:strRef>
              <c:f>RT_maxl4!$B$1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RT_maxl4!$A$2:$A$33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cat>
          <c:val>
            <c:numRef>
              <c:f>RT_maxl4!$B$2:$B$33</c:f>
              <c:numCache>
                <c:formatCode>General</c:formatCode>
                <c:ptCount val="32"/>
                <c:pt idx="0">
                  <c:v>14205053</c:v>
                </c:pt>
                <c:pt idx="1">
                  <c:v>21652012</c:v>
                </c:pt>
                <c:pt idx="2">
                  <c:v>20138313</c:v>
                </c:pt>
                <c:pt idx="3">
                  <c:v>21917528</c:v>
                </c:pt>
                <c:pt idx="4">
                  <c:v>20487920</c:v>
                </c:pt>
                <c:pt idx="5">
                  <c:v>19643340</c:v>
                </c:pt>
                <c:pt idx="6">
                  <c:v>19073655</c:v>
                </c:pt>
                <c:pt idx="7">
                  <c:v>21278488</c:v>
                </c:pt>
                <c:pt idx="8">
                  <c:v>20154833</c:v>
                </c:pt>
                <c:pt idx="9">
                  <c:v>19690960</c:v>
                </c:pt>
                <c:pt idx="10">
                  <c:v>20055528</c:v>
                </c:pt>
                <c:pt idx="11">
                  <c:v>20470889</c:v>
                </c:pt>
                <c:pt idx="12">
                  <c:v>21006140</c:v>
                </c:pt>
                <c:pt idx="13">
                  <c:v>19683786</c:v>
                </c:pt>
                <c:pt idx="14">
                  <c:v>18967069</c:v>
                </c:pt>
                <c:pt idx="15">
                  <c:v>20797729</c:v>
                </c:pt>
                <c:pt idx="16">
                  <c:v>21343001</c:v>
                </c:pt>
                <c:pt idx="17">
                  <c:v>19334925</c:v>
                </c:pt>
                <c:pt idx="18">
                  <c:v>14606359</c:v>
                </c:pt>
                <c:pt idx="19">
                  <c:v>18457577</c:v>
                </c:pt>
                <c:pt idx="20">
                  <c:v>20683679</c:v>
                </c:pt>
                <c:pt idx="21">
                  <c:v>20024222</c:v>
                </c:pt>
                <c:pt idx="22">
                  <c:v>19694115</c:v>
                </c:pt>
                <c:pt idx="23">
                  <c:v>18914336</c:v>
                </c:pt>
                <c:pt idx="24">
                  <c:v>20348517</c:v>
                </c:pt>
                <c:pt idx="25">
                  <c:v>21345736</c:v>
                </c:pt>
                <c:pt idx="26">
                  <c:v>17551501</c:v>
                </c:pt>
                <c:pt idx="27">
                  <c:v>18339438</c:v>
                </c:pt>
                <c:pt idx="28">
                  <c:v>19170175</c:v>
                </c:pt>
                <c:pt idx="29">
                  <c:v>19199197</c:v>
                </c:pt>
                <c:pt idx="30">
                  <c:v>19562248</c:v>
                </c:pt>
                <c:pt idx="31">
                  <c:v>21141219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0A-CE41-B41E-453F79A4F0C2}"/>
            </c:ext>
          </c:extLst>
        </c:ser>
        <c:ser>
          <c:idx val="2"/>
          <c:order val="2"/>
          <c:tx>
            <c:strRef>
              <c:f>RT_maxl4!$C$1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RT_maxl4!$A$2:$A$33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cat>
          <c:val>
            <c:numRef>
              <c:f>RT_maxl4!$C$2:$C$33</c:f>
              <c:numCache>
                <c:formatCode>General</c:formatCode>
                <c:ptCount val="32"/>
                <c:pt idx="0">
                  <c:v>14205053</c:v>
                </c:pt>
                <c:pt idx="1">
                  <c:v>14428800.290322581</c:v>
                </c:pt>
                <c:pt idx="2">
                  <c:v>14652547.580645163</c:v>
                </c:pt>
                <c:pt idx="3">
                  <c:v>14876294.870967744</c:v>
                </c:pt>
                <c:pt idx="4">
                  <c:v>15100042.161290325</c:v>
                </c:pt>
                <c:pt idx="5">
                  <c:v>15323789.451612907</c:v>
                </c:pt>
                <c:pt idx="6">
                  <c:v>15547536.741935488</c:v>
                </c:pt>
                <c:pt idx="7">
                  <c:v>15771284.032258069</c:v>
                </c:pt>
                <c:pt idx="8">
                  <c:v>15995031.32258065</c:v>
                </c:pt>
                <c:pt idx="9">
                  <c:v>16218778.612903232</c:v>
                </c:pt>
                <c:pt idx="10">
                  <c:v>16442525.903225813</c:v>
                </c:pt>
                <c:pt idx="11">
                  <c:v>16666273.193548394</c:v>
                </c:pt>
                <c:pt idx="12">
                  <c:v>16890020.483870976</c:v>
                </c:pt>
                <c:pt idx="13">
                  <c:v>17113767.774193555</c:v>
                </c:pt>
                <c:pt idx="14">
                  <c:v>17337515.064516135</c:v>
                </c:pt>
                <c:pt idx="15">
                  <c:v>17561262.354838714</c:v>
                </c:pt>
                <c:pt idx="16">
                  <c:v>17785009.645161293</c:v>
                </c:pt>
                <c:pt idx="17">
                  <c:v>18008756.935483873</c:v>
                </c:pt>
                <c:pt idx="18">
                  <c:v>18232504.225806452</c:v>
                </c:pt>
                <c:pt idx="19">
                  <c:v>18456251.516129032</c:v>
                </c:pt>
                <c:pt idx="20">
                  <c:v>18679998.806451611</c:v>
                </c:pt>
                <c:pt idx="21">
                  <c:v>18903746.096774191</c:v>
                </c:pt>
                <c:pt idx="22">
                  <c:v>19127493.38709677</c:v>
                </c:pt>
                <c:pt idx="23">
                  <c:v>19351240.67741935</c:v>
                </c:pt>
                <c:pt idx="24">
                  <c:v>19574987.967741929</c:v>
                </c:pt>
                <c:pt idx="25">
                  <c:v>19798735.258064508</c:v>
                </c:pt>
                <c:pt idx="26">
                  <c:v>20022482.548387088</c:v>
                </c:pt>
                <c:pt idx="27">
                  <c:v>20246229.838709667</c:v>
                </c:pt>
                <c:pt idx="28">
                  <c:v>20469977.129032247</c:v>
                </c:pt>
                <c:pt idx="29">
                  <c:v>20693724.419354826</c:v>
                </c:pt>
                <c:pt idx="30">
                  <c:v>20917471.709677406</c:v>
                </c:pt>
                <c:pt idx="31">
                  <c:v>21141218.999999985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0A-CE41-B41E-453F79A4F0C2}"/>
            </c:ext>
          </c:extLst>
        </c:ser>
        <c:ser>
          <c:idx val="3"/>
          <c:order val="3"/>
          <c:tx>
            <c:strRef>
              <c:f>RT_maxl4!$D$1</c:f>
              <c:strCache>
                <c:ptCount val="1"/>
                <c:pt idx="0">
                  <c:v>DataGrowth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RT_maxl4!$A$2:$A$33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cat>
          <c:val>
            <c:numRef>
              <c:f>RT_maxl4!$D$2:$D$33</c:f>
              <c:numCache>
                <c:formatCode>General</c:formatCode>
                <c:ptCount val="32"/>
                <c:pt idx="0">
                  <c:v>14205053</c:v>
                </c:pt>
                <c:pt idx="1">
                  <c:v>14388430.129904596</c:v>
                </c:pt>
                <c:pt idx="2">
                  <c:v>14574174.528116608</c:v>
                </c:pt>
                <c:pt idx="3">
                  <c:v>14762316.754386</c:v>
                </c:pt>
                <c:pt idx="4">
                  <c:v>14952887.762967372</c:v>
                </c:pt>
                <c:pt idx="5">
                  <c:v>15145918.907712733</c:v>
                </c:pt>
                <c:pt idx="6">
                  <c:v>15341441.947230019</c:v>
                </c:pt>
                <c:pt idx="7">
                  <c:v>15539489.050108202</c:v>
                </c:pt>
                <c:pt idx="8">
                  <c:v>15740092.800209856</c:v>
                </c:pt>
                <c:pt idx="9">
                  <c:v>15943286.202032045</c:v>
                </c:pt>
                <c:pt idx="10">
                  <c:v>16149102.686136412</c:v>
                </c:pt>
                <c:pt idx="11">
                  <c:v>16357576.114649372</c:v>
                </c:pt>
                <c:pt idx="12">
                  <c:v>16568740.786833305</c:v>
                </c:pt>
                <c:pt idx="13">
                  <c:v>16782631.444729671</c:v>
                </c:pt>
                <c:pt idx="14">
                  <c:v>16999283.278874967</c:v>
                </c:pt>
                <c:pt idx="15">
                  <c:v>17218731.934090495</c:v>
                </c:pt>
                <c:pt idx="16">
                  <c:v>17441013.515346836</c:v>
                </c:pt>
                <c:pt idx="17">
                  <c:v>17666164.593704063</c:v>
                </c:pt>
                <c:pt idx="18">
                  <c:v>17894222.212328624</c:v>
                </c:pt>
                <c:pt idx="19">
                  <c:v>18125223.892587889</c:v>
                </c:pt>
                <c:pt idx="20">
                  <c:v>18359207.640223395</c:v>
                </c:pt>
                <c:pt idx="21">
                  <c:v>18596211.95160377</c:v>
                </c:pt>
                <c:pt idx="22">
                  <c:v>18836275.820058372</c:v>
                </c:pt>
                <c:pt idx="23">
                  <c:v>19079438.74229271</c:v>
                </c:pt>
                <c:pt idx="24">
                  <c:v>19325740.724886663</c:v>
                </c:pt>
                <c:pt idx="25">
                  <c:v>19575222.290876605</c:v>
                </c:pt>
                <c:pt idx="26">
                  <c:v>19827924.486422475</c:v>
                </c:pt>
                <c:pt idx="27">
                  <c:v>20083888.887560945</c:v>
                </c:pt>
                <c:pt idx="28">
                  <c:v>20343157.607045747</c:v>
                </c:pt>
                <c:pt idx="29">
                  <c:v>20605773.301276308</c:v>
                </c:pt>
                <c:pt idx="30">
                  <c:v>20871779.177315827</c:v>
                </c:pt>
                <c:pt idx="31">
                  <c:v>21141218.999999959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0A-CE41-B41E-453F79A4F0C2}"/>
            </c:ext>
          </c:extLst>
        </c:ser>
        <c:ser>
          <c:idx val="4"/>
          <c:order val="4"/>
          <c:tx>
            <c:strRef>
              <c:f>RT_maxl4!$E$1</c:f>
              <c:strCache>
                <c:ptCount val="1"/>
                <c:pt idx="0">
                  <c:v>Quadratic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RT_maxl4!$A$2:$A$33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cat>
          <c:val>
            <c:numRef>
              <c:f>RT_maxl4!$E$2:$E$33</c:f>
              <c:numCache>
                <c:formatCode>General</c:formatCode>
                <c:ptCount val="32"/>
                <c:pt idx="0">
                  <c:v>14205053</c:v>
                </c:pt>
                <c:pt idx="1">
                  <c:v>14212270.654526535</c:v>
                </c:pt>
                <c:pt idx="2">
                  <c:v>14233923.61810614</c:v>
                </c:pt>
                <c:pt idx="3">
                  <c:v>14270011.890738813</c:v>
                </c:pt>
                <c:pt idx="4">
                  <c:v>14320535.472424557</c:v>
                </c:pt>
                <c:pt idx="5">
                  <c:v>14385494.363163371</c:v>
                </c:pt>
                <c:pt idx="6">
                  <c:v>14464888.562955255</c:v>
                </c:pt>
                <c:pt idx="7">
                  <c:v>14558718.071800208</c:v>
                </c:pt>
                <c:pt idx="8">
                  <c:v>14666982.889698232</c:v>
                </c:pt>
                <c:pt idx="9">
                  <c:v>14789683.016649324</c:v>
                </c:pt>
                <c:pt idx="10">
                  <c:v>14926818.452653486</c:v>
                </c:pt>
                <c:pt idx="11">
                  <c:v>15078389.197710719</c:v>
                </c:pt>
                <c:pt idx="12">
                  <c:v>15244395.251821021</c:v>
                </c:pt>
                <c:pt idx="13">
                  <c:v>15424836.614984391</c:v>
                </c:pt>
                <c:pt idx="14">
                  <c:v>15619713.287200833</c:v>
                </c:pt>
                <c:pt idx="15">
                  <c:v>15829025.268470343</c:v>
                </c:pt>
                <c:pt idx="16">
                  <c:v>16052772.558792925</c:v>
                </c:pt>
                <c:pt idx="17">
                  <c:v>16290955.158168575</c:v>
                </c:pt>
                <c:pt idx="18">
                  <c:v>16543573.066597294</c:v>
                </c:pt>
                <c:pt idx="19">
                  <c:v>16810626.284079082</c:v>
                </c:pt>
                <c:pt idx="20">
                  <c:v>17092114.810613945</c:v>
                </c:pt>
                <c:pt idx="21">
                  <c:v>17388038.646201871</c:v>
                </c:pt>
                <c:pt idx="22">
                  <c:v>17698397.790842872</c:v>
                </c:pt>
                <c:pt idx="23">
                  <c:v>18023192.24453694</c:v>
                </c:pt>
                <c:pt idx="24">
                  <c:v>18362422.007284079</c:v>
                </c:pt>
                <c:pt idx="25">
                  <c:v>18716087.079084288</c:v>
                </c:pt>
                <c:pt idx="26">
                  <c:v>19084187.459937565</c:v>
                </c:pt>
                <c:pt idx="27">
                  <c:v>19466723.149843913</c:v>
                </c:pt>
                <c:pt idx="28">
                  <c:v>19863694.148803331</c:v>
                </c:pt>
                <c:pt idx="29">
                  <c:v>20275100.456815816</c:v>
                </c:pt>
                <c:pt idx="30">
                  <c:v>20700942.073881373</c:v>
                </c:pt>
                <c:pt idx="31">
                  <c:v>21141219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0A-CE41-B41E-453F79A4F0C2}"/>
            </c:ext>
          </c:extLst>
        </c:ser>
        <c:ser>
          <c:idx val="5"/>
          <c:order val="5"/>
          <c:tx>
            <c:strRef>
              <c:f>RT_maxl4!$F$1</c:f>
              <c:strCache>
                <c:ptCount val="1"/>
                <c:pt idx="0">
                  <c:v>Cubic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RT_maxl4!$A$2:$A$33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cat>
          <c:val>
            <c:numRef>
              <c:f>RT_maxl4!$F$2:$F$33</c:f>
              <c:numCache>
                <c:formatCode>General</c:formatCode>
                <c:ptCount val="32"/>
                <c:pt idx="0">
                  <c:v>14205053</c:v>
                </c:pt>
                <c:pt idx="1">
                  <c:v>14205285.827565372</c:v>
                </c:pt>
                <c:pt idx="2">
                  <c:v>14206915.620522976</c:v>
                </c:pt>
                <c:pt idx="3">
                  <c:v>14211339.344265046</c:v>
                </c:pt>
                <c:pt idx="4">
                  <c:v>14219953.964183815</c:v>
                </c:pt>
                <c:pt idx="5">
                  <c:v>14234156.445671512</c:v>
                </c:pt>
                <c:pt idx="6">
                  <c:v>14255343.754120372</c:v>
                </c:pt>
                <c:pt idx="7">
                  <c:v>14284912.854922628</c:v>
                </c:pt>
                <c:pt idx="8">
                  <c:v>14324260.713470511</c:v>
                </c:pt>
                <c:pt idx="9">
                  <c:v>14374784.295156255</c:v>
                </c:pt>
                <c:pt idx="10">
                  <c:v>14437880.565372093</c:v>
                </c:pt>
                <c:pt idx="11">
                  <c:v>14514946.489510255</c:v>
                </c:pt>
                <c:pt idx="12">
                  <c:v>14607379.032962976</c:v>
                </c:pt>
                <c:pt idx="13">
                  <c:v>14716575.161122486</c:v>
                </c:pt>
                <c:pt idx="14">
                  <c:v>14843931.839381021</c:v>
                </c:pt>
                <c:pt idx="15">
                  <c:v>14990846.033130812</c:v>
                </c:pt>
                <c:pt idx="16">
                  <c:v>15158714.707764089</c:v>
                </c:pt>
                <c:pt idx="17">
                  <c:v>15348934.828673089</c:v>
                </c:pt>
                <c:pt idx="18">
                  <c:v>15562903.361250043</c:v>
                </c:pt>
                <c:pt idx="19">
                  <c:v>15802017.270887181</c:v>
                </c:pt>
                <c:pt idx="20">
                  <c:v>16067673.522976737</c:v>
                </c:pt>
                <c:pt idx="21">
                  <c:v>16361269.082910946</c:v>
                </c:pt>
                <c:pt idx="22">
                  <c:v>16684200.916082038</c:v>
                </c:pt>
                <c:pt idx="23">
                  <c:v>17037865.987882245</c:v>
                </c:pt>
                <c:pt idx="24">
                  <c:v>17423661.263703804</c:v>
                </c:pt>
                <c:pt idx="25">
                  <c:v>17842983.708938941</c:v>
                </c:pt>
                <c:pt idx="26">
                  <c:v>18297230.288979892</c:v>
                </c:pt>
                <c:pt idx="27">
                  <c:v>18787797.969218891</c:v>
                </c:pt>
                <c:pt idx="28">
                  <c:v>19316083.715048168</c:v>
                </c:pt>
                <c:pt idx="29">
                  <c:v>19883484.491859958</c:v>
                </c:pt>
                <c:pt idx="30">
                  <c:v>20491397.265046492</c:v>
                </c:pt>
                <c:pt idx="31">
                  <c:v>21141219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0A-CE41-B41E-453F79A4F0C2}"/>
            </c:ext>
          </c:extLst>
        </c:ser>
        <c:ser>
          <c:idx val="6"/>
          <c:order val="6"/>
          <c:tx>
            <c:strRef>
              <c:f>RT_maxl4!$G$1</c:f>
              <c:strCache>
                <c:ptCount val="1"/>
                <c:pt idx="0">
                  <c:v>Log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RT_maxl4!$A$2:$A$33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cat>
          <c:val>
            <c:numRef>
              <c:f>RT_maxl4!$G$2:$G$33</c:f>
              <c:numCache>
                <c:formatCode>General</c:formatCode>
                <c:ptCount val="32"/>
                <c:pt idx="0">
                  <c:v>14205053</c:v>
                </c:pt>
                <c:pt idx="1">
                  <c:v>16989139.315995753</c:v>
                </c:pt>
                <c:pt idx="2">
                  <c:v>17827232.807628103</c:v>
                </c:pt>
                <c:pt idx="3">
                  <c:v>18317486.072331488</c:v>
                </c:pt>
                <c:pt idx="4">
                  <c:v>18665326.299260456</c:v>
                </c:pt>
                <c:pt idx="5">
                  <c:v>18935132.140359156</c:v>
                </c:pt>
                <c:pt idx="6">
                  <c:v>19155579.563963842</c:v>
                </c:pt>
                <c:pt idx="7">
                  <c:v>19341965.204874277</c:v>
                </c:pt>
                <c:pt idx="8">
                  <c:v>19503419.790892806</c:v>
                </c:pt>
                <c:pt idx="9">
                  <c:v>19645832.828667227</c:v>
                </c:pt>
                <c:pt idx="10">
                  <c:v>19773225.631991506</c:v>
                </c:pt>
                <c:pt idx="11">
                  <c:v>19888466.440322842</c:v>
                </c:pt>
                <c:pt idx="12">
                  <c:v>19993673.055596191</c:v>
                </c:pt>
                <c:pt idx="13">
                  <c:v>20090453.759947654</c:v>
                </c:pt>
                <c:pt idx="14">
                  <c:v>20180058.696506627</c:v>
                </c:pt>
                <c:pt idx="15">
                  <c:v>20263478.896694891</c:v>
                </c:pt>
                <c:pt idx="16">
                  <c:v>20341513.282525156</c:v>
                </c:pt>
                <c:pt idx="17">
                  <c:v>20414815.32053674</c:v>
                </c:pt>
                <c:pt idx="18">
                  <c:v>20483926.320299577</c:v>
                </c:pt>
                <c:pt idx="19">
                  <c:v>20549299.717938818</c:v>
                </c:pt>
                <c:pt idx="20">
                  <c:v>20611319.123623855</c:v>
                </c:pt>
                <c:pt idx="21">
                  <c:v>20670311.961210012</c:v>
                </c:pt>
                <c:pt idx="22">
                  <c:v>20726559.931955192</c:v>
                </c:pt>
                <c:pt idx="23">
                  <c:v>20780307.150362842</c:v>
                </c:pt>
                <c:pt idx="24">
                  <c:v>20831766.547228541</c:v>
                </c:pt>
                <c:pt idx="25">
                  <c:v>20881124.964722559</c:v>
                </c:pt>
                <c:pt idx="26">
                  <c:v>20928547.251580004</c:v>
                </c:pt>
                <c:pt idx="27">
                  <c:v>20974179.585002962</c:v>
                </c:pt>
                <c:pt idx="28">
                  <c:v>21018152.18813898</c:v>
                </c:pt>
                <c:pt idx="29">
                  <c:v>21060581.570485823</c:v>
                </c:pt>
                <c:pt idx="30">
                  <c:v>21101572.388327245</c:v>
                </c:pt>
                <c:pt idx="31">
                  <c:v>21141219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0A-CE41-B41E-453F79A4F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76863"/>
        <c:axId val="83378511"/>
      </c:lineChart>
      <c:catAx>
        <c:axId val="8337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8511"/>
        <c:crosses val="autoZero"/>
        <c:auto val="1"/>
        <c:lblAlgn val="ctr"/>
        <c:lblOffset val="100"/>
        <c:noMultiLvlLbl val="0"/>
      </c:catAx>
      <c:valAx>
        <c:axId val="83378511"/>
        <c:scaling>
          <c:orientation val="minMax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sedov_2d_cyl!$B$1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sedov_2d_cyl!$A$2:$A$12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sedov_2d_cyl!$B$2:$B$12</c:f>
              <c:numCache>
                <c:formatCode>General</c:formatCode>
                <c:ptCount val="11"/>
                <c:pt idx="0">
                  <c:v>1950295</c:v>
                </c:pt>
                <c:pt idx="1">
                  <c:v>1950295</c:v>
                </c:pt>
                <c:pt idx="2">
                  <c:v>2298722</c:v>
                </c:pt>
                <c:pt idx="3">
                  <c:v>5363048</c:v>
                </c:pt>
                <c:pt idx="4">
                  <c:v>9123176</c:v>
                </c:pt>
                <c:pt idx="5">
                  <c:v>13161832</c:v>
                </c:pt>
                <c:pt idx="6">
                  <c:v>17409384</c:v>
                </c:pt>
                <c:pt idx="7">
                  <c:v>22979948</c:v>
                </c:pt>
                <c:pt idx="8">
                  <c:v>28620140</c:v>
                </c:pt>
                <c:pt idx="9">
                  <c:v>35722604</c:v>
                </c:pt>
                <c:pt idx="10">
                  <c:v>42755432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5C-0A45-ADF7-97D758C0161A}"/>
            </c:ext>
          </c:extLst>
        </c:ser>
        <c:ser>
          <c:idx val="1"/>
          <c:order val="1"/>
          <c:tx>
            <c:strRef>
              <c:f>sedov_2d_cyl!$D$1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sedov_2d_cyl!$A$2:$A$12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sedov_2d_cyl!$D$2:$D$12</c:f>
              <c:numCache>
                <c:formatCode>General</c:formatCode>
                <c:ptCount val="11"/>
                <c:pt idx="0">
                  <c:v>1950295</c:v>
                </c:pt>
                <c:pt idx="1">
                  <c:v>6030808.7000000002</c:v>
                </c:pt>
                <c:pt idx="2">
                  <c:v>10111322.4</c:v>
                </c:pt>
                <c:pt idx="3">
                  <c:v>14191836.100000001</c:v>
                </c:pt>
                <c:pt idx="4">
                  <c:v>18272349.800000001</c:v>
                </c:pt>
                <c:pt idx="5">
                  <c:v>22352863.5</c:v>
                </c:pt>
                <c:pt idx="6">
                  <c:v>26433377.199999999</c:v>
                </c:pt>
                <c:pt idx="7">
                  <c:v>30513890.899999999</c:v>
                </c:pt>
                <c:pt idx="8">
                  <c:v>34594404.600000001</c:v>
                </c:pt>
                <c:pt idx="9">
                  <c:v>38674918.300000004</c:v>
                </c:pt>
                <c:pt idx="10">
                  <c:v>42755432.000000007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5C-0A45-ADF7-97D758C01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138639"/>
        <c:axId val="2089140287"/>
      </c:lineChart>
      <c:catAx>
        <c:axId val="208913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140287"/>
        <c:crosses val="autoZero"/>
        <c:auto val="1"/>
        <c:lblAlgn val="ctr"/>
        <c:lblOffset val="100"/>
        <c:noMultiLvlLbl val="0"/>
      </c:catAx>
      <c:valAx>
        <c:axId val="208914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13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Sedov_maxl4!$A$1</c:f>
              <c:strCache>
                <c:ptCount val="1"/>
                <c:pt idx="0">
                  <c:v>STEP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Sedov_maxl4!$A$2:$A$27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</c:numCache>
            </c:numRef>
          </c:cat>
          <c:val>
            <c:numRef>
              <c:f>Sedov_maxl4!$A$2:$A$27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EE-3D4F-A752-6868E4CE373C}"/>
            </c:ext>
          </c:extLst>
        </c:ser>
        <c:ser>
          <c:idx val="1"/>
          <c:order val="1"/>
          <c:tx>
            <c:strRef>
              <c:f>Sedov_maxl4!$B$1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Sedov_maxl4!$A$2:$A$27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</c:numCache>
            </c:numRef>
          </c:cat>
          <c:val>
            <c:numRef>
              <c:f>Sedov_maxl4!$B$2:$B$27</c:f>
              <c:numCache>
                <c:formatCode>General</c:formatCode>
                <c:ptCount val="26"/>
                <c:pt idx="0">
                  <c:v>1950295</c:v>
                </c:pt>
                <c:pt idx="1">
                  <c:v>1950295</c:v>
                </c:pt>
                <c:pt idx="2">
                  <c:v>1950295</c:v>
                </c:pt>
                <c:pt idx="3">
                  <c:v>1950295</c:v>
                </c:pt>
                <c:pt idx="4">
                  <c:v>2298722</c:v>
                </c:pt>
                <c:pt idx="5">
                  <c:v>3134573</c:v>
                </c:pt>
                <c:pt idx="6">
                  <c:v>5363048</c:v>
                </c:pt>
                <c:pt idx="7">
                  <c:v>6268264</c:v>
                </c:pt>
                <c:pt idx="8">
                  <c:v>9123176</c:v>
                </c:pt>
                <c:pt idx="9">
                  <c:v>11699560</c:v>
                </c:pt>
                <c:pt idx="10">
                  <c:v>13161832</c:v>
                </c:pt>
                <c:pt idx="11">
                  <c:v>15668584</c:v>
                </c:pt>
                <c:pt idx="12">
                  <c:v>17409384</c:v>
                </c:pt>
                <c:pt idx="13">
                  <c:v>22979948</c:v>
                </c:pt>
                <c:pt idx="14">
                  <c:v>22979948</c:v>
                </c:pt>
                <c:pt idx="15">
                  <c:v>26322284</c:v>
                </c:pt>
                <c:pt idx="16">
                  <c:v>28620140</c:v>
                </c:pt>
                <c:pt idx="17">
                  <c:v>33146220</c:v>
                </c:pt>
                <c:pt idx="18">
                  <c:v>35722604</c:v>
                </c:pt>
                <c:pt idx="19">
                  <c:v>39900520</c:v>
                </c:pt>
                <c:pt idx="20">
                  <c:v>42755432</c:v>
                </c:pt>
                <c:pt idx="21">
                  <c:v>42755432</c:v>
                </c:pt>
                <c:pt idx="22">
                  <c:v>44688159</c:v>
                </c:pt>
                <c:pt idx="23">
                  <c:v>47073145</c:v>
                </c:pt>
                <c:pt idx="24">
                  <c:v>50972536</c:v>
                </c:pt>
                <c:pt idx="25">
                  <c:v>51842849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EE-3D4F-A752-6868E4CE373C}"/>
            </c:ext>
          </c:extLst>
        </c:ser>
        <c:ser>
          <c:idx val="2"/>
          <c:order val="2"/>
          <c:tx>
            <c:strRef>
              <c:f>Sedov_maxl4!$C$1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Sedov_maxl4!$A$2:$A$27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</c:numCache>
            </c:numRef>
          </c:cat>
          <c:val>
            <c:numRef>
              <c:f>Sedov_maxl4!$C$2:$C$27</c:f>
              <c:numCache>
                <c:formatCode>General</c:formatCode>
                <c:ptCount val="26"/>
                <c:pt idx="0">
                  <c:v>1950295</c:v>
                </c:pt>
                <c:pt idx="1">
                  <c:v>3945997.16</c:v>
                </c:pt>
                <c:pt idx="2">
                  <c:v>5941699.3200000003</c:v>
                </c:pt>
                <c:pt idx="3">
                  <c:v>7937401.4800000004</c:v>
                </c:pt>
                <c:pt idx="4">
                  <c:v>9933103.6400000006</c:v>
                </c:pt>
                <c:pt idx="5">
                  <c:v>11928805.800000001</c:v>
                </c:pt>
                <c:pt idx="6">
                  <c:v>13924507.960000001</c:v>
                </c:pt>
                <c:pt idx="7">
                  <c:v>15920210.120000001</c:v>
                </c:pt>
                <c:pt idx="8">
                  <c:v>17915912.280000001</c:v>
                </c:pt>
                <c:pt idx="9">
                  <c:v>19911614.440000001</c:v>
                </c:pt>
                <c:pt idx="10">
                  <c:v>21907316.600000001</c:v>
                </c:pt>
                <c:pt idx="11">
                  <c:v>23903018.760000002</c:v>
                </c:pt>
                <c:pt idx="12">
                  <c:v>25898720.920000002</c:v>
                </c:pt>
                <c:pt idx="13">
                  <c:v>27894423.080000002</c:v>
                </c:pt>
                <c:pt idx="14">
                  <c:v>29890125.240000002</c:v>
                </c:pt>
                <c:pt idx="15">
                  <c:v>31885827.400000002</c:v>
                </c:pt>
                <c:pt idx="16">
                  <c:v>33881529.560000002</c:v>
                </c:pt>
                <c:pt idx="17">
                  <c:v>35877231.719999999</c:v>
                </c:pt>
                <c:pt idx="18">
                  <c:v>37872933.879999995</c:v>
                </c:pt>
                <c:pt idx="19">
                  <c:v>39868636.039999992</c:v>
                </c:pt>
                <c:pt idx="20">
                  <c:v>41864338.199999988</c:v>
                </c:pt>
                <c:pt idx="21">
                  <c:v>43860040.359999985</c:v>
                </c:pt>
                <c:pt idx="22">
                  <c:v>45855742.519999981</c:v>
                </c:pt>
                <c:pt idx="23">
                  <c:v>47851444.679999977</c:v>
                </c:pt>
                <c:pt idx="24">
                  <c:v>49847146.839999974</c:v>
                </c:pt>
                <c:pt idx="25">
                  <c:v>51842848.99999997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EE-3D4F-A752-6868E4CE373C}"/>
            </c:ext>
          </c:extLst>
        </c:ser>
        <c:ser>
          <c:idx val="3"/>
          <c:order val="3"/>
          <c:tx>
            <c:strRef>
              <c:f>Sedov_maxl4!$D$1</c:f>
              <c:strCache>
                <c:ptCount val="1"/>
                <c:pt idx="0">
                  <c:v>DataGrowth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Sedov_maxl4!$A$2:$A$27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</c:numCache>
            </c:numRef>
          </c:cat>
          <c:val>
            <c:numRef>
              <c:f>Sedov_maxl4!$D$2:$D$27</c:f>
              <c:numCache>
                <c:formatCode>General</c:formatCode>
                <c:ptCount val="26"/>
                <c:pt idx="0">
                  <c:v>1950295</c:v>
                </c:pt>
                <c:pt idx="1">
                  <c:v>2223739.1876723017</c:v>
                </c:pt>
                <c:pt idx="2">
                  <c:v>2535522.0491205016</c:v>
                </c:pt>
                <c:pt idx="3">
                  <c:v>2891018.9185925382</c:v>
                </c:pt>
                <c:pt idx="4">
                  <c:v>3296358.7875558455</c:v>
                </c:pt>
                <c:pt idx="5">
                  <c:v>3758529.9723969395</c:v>
                </c:pt>
                <c:pt idx="6">
                  <c:v>4285500.5974275526</c:v>
                </c:pt>
                <c:pt idx="7">
                  <c:v>4886355.9704007395</c:v>
                </c:pt>
                <c:pt idx="8">
                  <c:v>5571455.218977971</c:v>
                </c:pt>
                <c:pt idx="9">
                  <c:v>6352609.8886592435</c:v>
                </c:pt>
                <c:pt idx="10">
                  <c:v>7243287.5813177684</c:v>
                </c:pt>
                <c:pt idx="11">
                  <c:v>8258844.1451967247</c:v>
                </c:pt>
                <c:pt idx="12">
                  <c:v>9416788.4194708541</c:v>
                </c:pt>
                <c:pt idx="13">
                  <c:v>10737084.097737037</c:v>
                </c:pt>
                <c:pt idx="14">
                  <c:v>12242493.914751844</c:v>
                </c:pt>
                <c:pt idx="15">
                  <c:v>13958972.090413688</c:v>
                </c:pt>
                <c:pt idx="16">
                  <c:v>15916111.796972698</c:v>
                </c:pt>
                <c:pt idx="17">
                  <c:v>18147655.36408677</c:v>
                </c:pt>
                <c:pt idx="18">
                  <c:v>20692076.017982513</c:v>
                </c:pt>
                <c:pt idx="19">
                  <c:v>23593241.184273124</c:v>
                </c:pt>
                <c:pt idx="20">
                  <c:v>26901168.790194411</c:v>
                </c:pt>
                <c:pt idx="21">
                  <c:v>30672889.605389133</c:v>
                </c:pt>
                <c:pt idx="22">
                  <c:v>34973430.488541588</c:v>
                </c:pt>
                <c:pt idx="23">
                  <c:v>39876935.491658024</c:v>
                </c:pt>
                <c:pt idx="24">
                  <c:v>45467944.150541529</c:v>
                </c:pt>
                <c:pt idx="25">
                  <c:v>51842848.999999903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EE-3D4F-A752-6868E4CE373C}"/>
            </c:ext>
          </c:extLst>
        </c:ser>
        <c:ser>
          <c:idx val="4"/>
          <c:order val="4"/>
          <c:tx>
            <c:strRef>
              <c:f>Sedov_maxl4!$E$1</c:f>
              <c:strCache>
                <c:ptCount val="1"/>
                <c:pt idx="0">
                  <c:v>Quadratic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Sedov_maxl4!$A$2:$A$27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</c:numCache>
            </c:numRef>
          </c:cat>
          <c:val>
            <c:numRef>
              <c:f>Sedov_maxl4!$E$2:$E$27</c:f>
              <c:numCache>
                <c:formatCode>General</c:formatCode>
                <c:ptCount val="26"/>
                <c:pt idx="0">
                  <c:v>1950295</c:v>
                </c:pt>
                <c:pt idx="1">
                  <c:v>2030123.0863999999</c:v>
                </c:pt>
                <c:pt idx="2">
                  <c:v>2269607.3456000001</c:v>
                </c:pt>
                <c:pt idx="3">
                  <c:v>2668747.7775999997</c:v>
                </c:pt>
                <c:pt idx="4">
                  <c:v>3227544.3824</c:v>
                </c:pt>
                <c:pt idx="5">
                  <c:v>3945997.16</c:v>
                </c:pt>
                <c:pt idx="6">
                  <c:v>4824106.1103999997</c:v>
                </c:pt>
                <c:pt idx="7">
                  <c:v>5861871.2335999999</c:v>
                </c:pt>
                <c:pt idx="8">
                  <c:v>7059292.5296</c:v>
                </c:pt>
                <c:pt idx="9">
                  <c:v>8416369.998399999</c:v>
                </c:pt>
                <c:pt idx="10">
                  <c:v>9933103.6400000006</c:v>
                </c:pt>
                <c:pt idx="11">
                  <c:v>11609493.454399999</c:v>
                </c:pt>
                <c:pt idx="12">
                  <c:v>13445539.441599999</c:v>
                </c:pt>
                <c:pt idx="13">
                  <c:v>15441241.601599999</c:v>
                </c:pt>
                <c:pt idx="14">
                  <c:v>17596599.9344</c:v>
                </c:pt>
                <c:pt idx="15">
                  <c:v>19911614.439999998</c:v>
                </c:pt>
                <c:pt idx="16">
                  <c:v>22386285.1184</c:v>
                </c:pt>
                <c:pt idx="17">
                  <c:v>25020611.969599999</c:v>
                </c:pt>
                <c:pt idx="18">
                  <c:v>27814594.9936</c:v>
                </c:pt>
                <c:pt idx="19">
                  <c:v>30768234.190400001</c:v>
                </c:pt>
                <c:pt idx="20">
                  <c:v>33881529.560000002</c:v>
                </c:pt>
                <c:pt idx="21">
                  <c:v>37154481.102399997</c:v>
                </c:pt>
                <c:pt idx="22">
                  <c:v>40587088.817599997</c:v>
                </c:pt>
                <c:pt idx="23">
                  <c:v>44179352.705599993</c:v>
                </c:pt>
                <c:pt idx="24">
                  <c:v>47931272.766399994</c:v>
                </c:pt>
                <c:pt idx="25">
                  <c:v>51842849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EE-3D4F-A752-6868E4CE373C}"/>
            </c:ext>
          </c:extLst>
        </c:ser>
        <c:ser>
          <c:idx val="5"/>
          <c:order val="5"/>
          <c:tx>
            <c:strRef>
              <c:f>Sedov_maxl4!$F$1</c:f>
              <c:strCache>
                <c:ptCount val="1"/>
                <c:pt idx="0">
                  <c:v>Cubic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Sedov_maxl4!$A$2:$A$27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</c:numCache>
            </c:numRef>
          </c:cat>
          <c:val>
            <c:numRef>
              <c:f>Sedov_maxl4!$F$2:$F$27</c:f>
              <c:numCache>
                <c:formatCode>General</c:formatCode>
                <c:ptCount val="26"/>
                <c:pt idx="0">
                  <c:v>1950295</c:v>
                </c:pt>
                <c:pt idx="1">
                  <c:v>1953488.1234559999</c:v>
                </c:pt>
                <c:pt idx="2">
                  <c:v>1975839.987648</c:v>
                </c:pt>
                <c:pt idx="3">
                  <c:v>2036509.3333119999</c:v>
                </c:pt>
                <c:pt idx="4">
                  <c:v>2154654.9011840001</c:v>
                </c:pt>
                <c:pt idx="5">
                  <c:v>2349435.432</c:v>
                </c:pt>
                <c:pt idx="6">
                  <c:v>2640009.6664960003</c:v>
                </c:pt>
                <c:pt idx="7">
                  <c:v>3045536.3454080001</c:v>
                </c:pt>
                <c:pt idx="8">
                  <c:v>3585174.2094720001</c:v>
                </c:pt>
                <c:pt idx="9">
                  <c:v>4278081.9994240003</c:v>
                </c:pt>
                <c:pt idx="10">
                  <c:v>5143418.4560000002</c:v>
                </c:pt>
                <c:pt idx="11">
                  <c:v>6200342.3199359998</c:v>
                </c:pt>
                <c:pt idx="12">
                  <c:v>7468012.3319680002</c:v>
                </c:pt>
                <c:pt idx="13">
                  <c:v>8965587.2328319997</c:v>
                </c:pt>
                <c:pt idx="14">
                  <c:v>10712225.763264</c:v>
                </c:pt>
                <c:pt idx="15">
                  <c:v>12727086.663999999</c:v>
                </c:pt>
                <c:pt idx="16">
                  <c:v>15029328.675776001</c:v>
                </c:pt>
                <c:pt idx="17">
                  <c:v>17638110.539328001</c:v>
                </c:pt>
                <c:pt idx="18">
                  <c:v>20572590.995392002</c:v>
                </c:pt>
                <c:pt idx="19">
                  <c:v>23851928.784704</c:v>
                </c:pt>
                <c:pt idx="20">
                  <c:v>27495282.648000002</c:v>
                </c:pt>
                <c:pt idx="21">
                  <c:v>31521811.326016001</c:v>
                </c:pt>
                <c:pt idx="22">
                  <c:v>35950673.559487998</c:v>
                </c:pt>
                <c:pt idx="23">
                  <c:v>40801028.089151993</c:v>
                </c:pt>
                <c:pt idx="24">
                  <c:v>46092033.655744001</c:v>
                </c:pt>
                <c:pt idx="25">
                  <c:v>51842849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EE-3D4F-A752-6868E4CE373C}"/>
            </c:ext>
          </c:extLst>
        </c:ser>
        <c:ser>
          <c:idx val="6"/>
          <c:order val="6"/>
          <c:tx>
            <c:strRef>
              <c:f>Sedov_maxl4!$G$1</c:f>
              <c:strCache>
                <c:ptCount val="1"/>
                <c:pt idx="0">
                  <c:v>Log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Sedov_maxl4!$A$2:$A$27</c:f>
              <c:numCache>
                <c:formatCode>General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</c:numCache>
            </c:numRef>
          </c:cat>
          <c:val>
            <c:numRef>
              <c:f>Sedov_maxl4!$G$2:$G$27</c:f>
              <c:numCache>
                <c:formatCode>General</c:formatCode>
                <c:ptCount val="26"/>
                <c:pt idx="0">
                  <c:v>1950295</c:v>
                </c:pt>
                <c:pt idx="1">
                  <c:v>22756717.937840778</c:v>
                </c:pt>
                <c:pt idx="2">
                  <c:v>29020075.344601948</c:v>
                </c:pt>
                <c:pt idx="3">
                  <c:v>32683904.556171335</c:v>
                </c:pt>
                <c:pt idx="4">
                  <c:v>35283432.751363114</c:v>
                </c:pt>
                <c:pt idx="5">
                  <c:v>37299783.468920387</c:v>
                </c:pt>
                <c:pt idx="6">
                  <c:v>38947261.962932505</c:v>
                </c:pt>
                <c:pt idx="7">
                  <c:v>40340185.182317697</c:v>
                </c:pt>
                <c:pt idx="8">
                  <c:v>41546790.158124283</c:v>
                </c:pt>
                <c:pt idx="9">
                  <c:v>42611091.174501896</c:v>
                </c:pt>
                <c:pt idx="10">
                  <c:v>43563140.875681557</c:v>
                </c:pt>
                <c:pt idx="11">
                  <c:v>44424374.58961647</c:v>
                </c:pt>
                <c:pt idx="12">
                  <c:v>45210619.369693667</c:v>
                </c:pt>
                <c:pt idx="13">
                  <c:v>45933894.454732999</c:v>
                </c:pt>
                <c:pt idx="14">
                  <c:v>46603542.589078866</c:v>
                </c:pt>
                <c:pt idx="15">
                  <c:v>47226970.087250948</c:v>
                </c:pt>
                <c:pt idx="16">
                  <c:v>47810147.564885445</c:v>
                </c:pt>
                <c:pt idx="17">
                  <c:v>48357958.599447146</c:v>
                </c:pt>
                <c:pt idx="18">
                  <c:v>48874448.581263058</c:v>
                </c:pt>
                <c:pt idx="19">
                  <c:v>49363006.192552209</c:v>
                </c:pt>
                <c:pt idx="20">
                  <c:v>49826498.282442726</c:v>
                </c:pt>
                <c:pt idx="21">
                  <c:v>50267371.80064825</c:v>
                </c:pt>
                <c:pt idx="22">
                  <c:v>50687731.996377639</c:v>
                </c:pt>
                <c:pt idx="23">
                  <c:v>51089403.220253512</c:v>
                </c:pt>
                <c:pt idx="24">
                  <c:v>51473976.776454836</c:v>
                </c:pt>
                <c:pt idx="25">
                  <c:v>51842848.999999993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EE-3D4F-A752-6868E4CE3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76863"/>
        <c:axId val="83378511"/>
      </c:lineChart>
      <c:catAx>
        <c:axId val="83376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8511"/>
        <c:crosses val="autoZero"/>
        <c:auto val="1"/>
        <c:lblAlgn val="ctr"/>
        <c:lblOffset val="100"/>
        <c:noMultiLvlLbl val="0"/>
      </c:catAx>
      <c:valAx>
        <c:axId val="8337851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7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sedov_2d_cyl!$B$1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sedov_2d_cyl!$A$2:$A$12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sedov_2d_cyl!$B$2:$B$12</c:f>
              <c:numCache>
                <c:formatCode>General</c:formatCode>
                <c:ptCount val="11"/>
                <c:pt idx="0">
                  <c:v>1950295</c:v>
                </c:pt>
                <c:pt idx="1">
                  <c:v>1950295</c:v>
                </c:pt>
                <c:pt idx="2">
                  <c:v>2298722</c:v>
                </c:pt>
                <c:pt idx="3">
                  <c:v>5363048</c:v>
                </c:pt>
                <c:pt idx="4">
                  <c:v>9123176</c:v>
                </c:pt>
                <c:pt idx="5">
                  <c:v>13161832</c:v>
                </c:pt>
                <c:pt idx="6">
                  <c:v>17409384</c:v>
                </c:pt>
                <c:pt idx="7">
                  <c:v>22979948</c:v>
                </c:pt>
                <c:pt idx="8">
                  <c:v>28620140</c:v>
                </c:pt>
                <c:pt idx="9">
                  <c:v>35722604</c:v>
                </c:pt>
                <c:pt idx="10">
                  <c:v>42755432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7D-7E4F-A7E0-219865857A3E}"/>
            </c:ext>
          </c:extLst>
        </c:ser>
        <c:ser>
          <c:idx val="1"/>
          <c:order val="1"/>
          <c:tx>
            <c:strRef>
              <c:f>sedov_2d_cyl!$E$1</c:f>
              <c:strCache>
                <c:ptCount val="1"/>
                <c:pt idx="0">
                  <c:v>Hybrid1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sedov_2d_cyl!$A$2:$A$12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sedov_2d_cyl!$E$2:$E$12</c:f>
              <c:numCache>
                <c:formatCode>General</c:formatCode>
                <c:ptCount val="11"/>
                <c:pt idx="0">
                  <c:v>1950295</c:v>
                </c:pt>
                <c:pt idx="1">
                  <c:v>2655763.5532624722</c:v>
                </c:pt>
                <c:pt idx="2">
                  <c:v>3616417.0296479822</c:v>
                </c:pt>
                <c:pt idx="3">
                  <c:v>4924561.946134733</c:v>
                </c:pt>
                <c:pt idx="4">
                  <c:v>6705894.304363152</c:v>
                </c:pt>
                <c:pt idx="5">
                  <c:v>9131577.3693508208</c:v>
                </c:pt>
                <c:pt idx="6">
                  <c:v>12434688.270911997</c:v>
                </c:pt>
                <c:pt idx="7">
                  <c:v>16932613.735905815</c:v>
                </c:pt>
                <c:pt idx="8">
                  <c:v>23057546.894849326</c:v>
                </c:pt>
                <c:pt idx="9">
                  <c:v>31398015.516104549</c:v>
                </c:pt>
                <c:pt idx="10">
                  <c:v>42755432.000000022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7D-7E4F-A7E0-219865857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2613519"/>
        <c:axId val="1623707727"/>
      </c:lineChart>
      <c:catAx>
        <c:axId val="207261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07727"/>
        <c:crosses val="autoZero"/>
        <c:auto val="1"/>
        <c:lblAlgn val="ctr"/>
        <c:lblOffset val="100"/>
        <c:noMultiLvlLbl val="0"/>
      </c:catAx>
      <c:valAx>
        <c:axId val="16237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61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- STEP - DG+L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sedov_2d_cyl!$J$21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sedov_2d_cyl!$A$22:$A$32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sedov_2d_cyl!$J$22:$J$32</c:f>
              <c:numCache>
                <c:formatCode>General</c:formatCode>
                <c:ptCount val="11"/>
                <c:pt idx="0">
                  <c:v>1950295</c:v>
                </c:pt>
                <c:pt idx="1">
                  <c:v>1950295</c:v>
                </c:pt>
                <c:pt idx="2">
                  <c:v>2298722</c:v>
                </c:pt>
                <c:pt idx="3">
                  <c:v>5363048</c:v>
                </c:pt>
                <c:pt idx="4">
                  <c:v>9123176</c:v>
                </c:pt>
                <c:pt idx="5">
                  <c:v>13161832</c:v>
                </c:pt>
                <c:pt idx="6">
                  <c:v>17409384</c:v>
                </c:pt>
                <c:pt idx="7">
                  <c:v>22979948</c:v>
                </c:pt>
                <c:pt idx="8">
                  <c:v>28620140</c:v>
                </c:pt>
                <c:pt idx="9">
                  <c:v>35722604</c:v>
                </c:pt>
                <c:pt idx="10">
                  <c:v>42755432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70-1F43-839F-4C1B354251DA}"/>
            </c:ext>
          </c:extLst>
        </c:ser>
        <c:ser>
          <c:idx val="1"/>
          <c:order val="1"/>
          <c:tx>
            <c:strRef>
              <c:f>sedov_2d_cyl!$Q$21</c:f>
              <c:strCache>
                <c:ptCount val="1"/>
                <c:pt idx="0">
                  <c:v>MACSio-DG+L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sedov_2d_cyl!$A$22:$A$32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sedov_2d_cyl!$Q$22:$Q$32</c:f>
              <c:numCache>
                <c:formatCode>0</c:formatCode>
                <c:ptCount val="11"/>
                <c:pt idx="0">
                  <c:v>1950295</c:v>
                </c:pt>
                <c:pt idx="1">
                  <c:v>2299216.784087393</c:v>
                </c:pt>
                <c:pt idx="2">
                  <c:v>2811371.4613863835</c:v>
                </c:pt>
                <c:pt idx="3">
                  <c:v>3569868.8301652726</c:v>
                </c:pt>
                <c:pt idx="4">
                  <c:v>4702624.2015473079</c:v>
                </c:pt>
                <c:pt idx="5">
                  <c:v>6407425.5428318679</c:v>
                </c:pt>
                <c:pt idx="6">
                  <c:v>8991363.5668965988</c:v>
                </c:pt>
                <c:pt idx="7">
                  <c:v>12932983.187102584</c:v>
                </c:pt>
                <c:pt idx="8">
                  <c:v>18980428.912835058</c:v>
                </c:pt>
                <c:pt idx="9">
                  <c:v>28306679.864107706</c:v>
                </c:pt>
                <c:pt idx="10">
                  <c:v>42755432.000000007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70-1F43-839F-4C1B35425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6144703"/>
        <c:axId val="1627586751"/>
      </c:lineChart>
      <c:catAx>
        <c:axId val="207614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586751"/>
        <c:crosses val="autoZero"/>
        <c:auto val="1"/>
        <c:lblAlgn val="ctr"/>
        <c:lblOffset val="100"/>
        <c:noMultiLvlLbl val="0"/>
      </c:catAx>
      <c:valAx>
        <c:axId val="162758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14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RANK - STEP - DG+L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sedov_2d_cyl!$J$41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sedov_2d_cyl!$A$22:$A$32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sedov_2d_cyl!$J$42:$J$52</c:f>
              <c:numCache>
                <c:formatCode>General</c:formatCode>
                <c:ptCount val="11"/>
                <c:pt idx="0">
                  <c:v>1950295</c:v>
                </c:pt>
                <c:pt idx="1">
                  <c:v>1950295</c:v>
                </c:pt>
                <c:pt idx="2">
                  <c:v>2298722</c:v>
                </c:pt>
                <c:pt idx="3">
                  <c:v>5363048</c:v>
                </c:pt>
                <c:pt idx="4">
                  <c:v>9123176</c:v>
                </c:pt>
                <c:pt idx="5">
                  <c:v>13161832</c:v>
                </c:pt>
                <c:pt idx="6">
                  <c:v>17409384</c:v>
                </c:pt>
                <c:pt idx="7">
                  <c:v>22979948</c:v>
                </c:pt>
                <c:pt idx="8">
                  <c:v>28620140</c:v>
                </c:pt>
                <c:pt idx="9">
                  <c:v>35722604</c:v>
                </c:pt>
                <c:pt idx="10">
                  <c:v>42755432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32-F045-8F2B-EC69506184C7}"/>
            </c:ext>
          </c:extLst>
        </c:ser>
        <c:ser>
          <c:idx val="1"/>
          <c:order val="1"/>
          <c:tx>
            <c:strRef>
              <c:f>sedov_2d_cyl!$Q$41</c:f>
              <c:strCache>
                <c:ptCount val="1"/>
                <c:pt idx="0">
                  <c:v>MACSio-DG+L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sedov_2d_cyl!$A$22:$A$32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sedov_2d_cyl!$Q$42:$Q$52</c:f>
              <c:numCache>
                <c:formatCode>0</c:formatCode>
                <c:ptCount val="11"/>
                <c:pt idx="0">
                  <c:v>1950295</c:v>
                </c:pt>
                <c:pt idx="1">
                  <c:v>2646759.0375388488</c:v>
                </c:pt>
                <c:pt idx="2">
                  <c:v>3594323.3520872146</c:v>
                </c:pt>
                <c:pt idx="3">
                  <c:v>4884530.5588335292</c:v>
                </c:pt>
                <c:pt idx="4">
                  <c:v>6642721.544871008</c:v>
                </c:pt>
                <c:pt idx="5">
                  <c:v>9040690.6123780031</c:v>
                </c:pt>
                <c:pt idx="6">
                  <c:v>12314151.559146129</c:v>
                </c:pt>
                <c:pt idx="7">
                  <c:v>16786872.932295263</c:v>
                </c:pt>
                <c:pt idx="8">
                  <c:v>22904070.133285314</c:v>
                </c:pt>
                <c:pt idx="9">
                  <c:v>31278662.42473045</c:v>
                </c:pt>
                <c:pt idx="10">
                  <c:v>42755432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32-F045-8F2B-EC6950618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068911"/>
        <c:axId val="1616210783"/>
      </c:lineChart>
      <c:catAx>
        <c:axId val="1616068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210783"/>
        <c:crosses val="autoZero"/>
        <c:auto val="1"/>
        <c:lblAlgn val="ctr"/>
        <c:lblOffset val="100"/>
        <c:noMultiLvlLbl val="0"/>
      </c:catAx>
      <c:valAx>
        <c:axId val="161621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06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sedov_2d_cyl!$B$1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sedov_2d_cyl!$A$2:$A$12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sedov_2d_cyl!$B$2:$B$12</c:f>
              <c:numCache>
                <c:formatCode>General</c:formatCode>
                <c:ptCount val="11"/>
                <c:pt idx="0">
                  <c:v>1950295</c:v>
                </c:pt>
                <c:pt idx="1">
                  <c:v>1950295</c:v>
                </c:pt>
                <c:pt idx="2">
                  <c:v>2298722</c:v>
                </c:pt>
                <c:pt idx="3">
                  <c:v>5363048</c:v>
                </c:pt>
                <c:pt idx="4">
                  <c:v>9123176</c:v>
                </c:pt>
                <c:pt idx="5">
                  <c:v>13161832</c:v>
                </c:pt>
                <c:pt idx="6">
                  <c:v>17409384</c:v>
                </c:pt>
                <c:pt idx="7">
                  <c:v>22979948</c:v>
                </c:pt>
                <c:pt idx="8">
                  <c:v>28620140</c:v>
                </c:pt>
                <c:pt idx="9">
                  <c:v>35722604</c:v>
                </c:pt>
                <c:pt idx="10">
                  <c:v>42755432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62-AE45-9B28-62C2E7C8C7CC}"/>
            </c:ext>
          </c:extLst>
        </c:ser>
        <c:ser>
          <c:idx val="1"/>
          <c:order val="1"/>
          <c:tx>
            <c:strRef>
              <c:f>sedov_2d_cyl!$F$1</c:f>
              <c:strCache>
                <c:ptCount val="1"/>
                <c:pt idx="0">
                  <c:v>Hybrid2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sedov_2d_cyl!$A$2:$A$12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sedov_2d_cyl!$F$2:$F$12</c:f>
              <c:numCache>
                <c:formatCode>General</c:formatCode>
                <c:ptCount val="11"/>
                <c:pt idx="0">
                  <c:v>1950295</c:v>
                </c:pt>
                <c:pt idx="1">
                  <c:v>3668277.0972837307</c:v>
                </c:pt>
                <c:pt idx="2">
                  <c:v>5564888.6407535877</c:v>
                </c:pt>
                <c:pt idx="3">
                  <c:v>7704744.1922943145</c:v>
                </c:pt>
                <c:pt idx="4">
                  <c:v>10175830.953054208</c:v>
                </c:pt>
                <c:pt idx="5">
                  <c:v>13097963.208545575</c:v>
                </c:pt>
                <c:pt idx="6">
                  <c:v>16634294.9496384</c:v>
                </c:pt>
                <c:pt idx="7">
                  <c:v>21006996.885134071</c:v>
                </c:pt>
                <c:pt idx="8">
                  <c:v>26518604.206394531</c:v>
                </c:pt>
                <c:pt idx="9">
                  <c:v>33581086.351273187</c:v>
                </c:pt>
                <c:pt idx="10">
                  <c:v>42755432.000000015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62-AE45-9B28-62C2E7C8C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2613519"/>
        <c:axId val="1623707727"/>
      </c:lineChart>
      <c:catAx>
        <c:axId val="207261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07727"/>
        <c:crosses val="autoZero"/>
        <c:auto val="1"/>
        <c:lblAlgn val="ctr"/>
        <c:lblOffset val="100"/>
        <c:noMultiLvlLbl val="0"/>
      </c:catAx>
      <c:valAx>
        <c:axId val="16237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61351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sedov_2d_cyl!$B$1</c:f>
              <c:strCache>
                <c:ptCount val="1"/>
                <c:pt idx="0">
                  <c:v>AMReX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sedov_2d_cyl!$A$2:$A$12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sedov_2d_cyl!$B$2:$B$12</c:f>
              <c:numCache>
                <c:formatCode>General</c:formatCode>
                <c:ptCount val="11"/>
                <c:pt idx="0">
                  <c:v>1950295</c:v>
                </c:pt>
                <c:pt idx="1">
                  <c:v>1950295</c:v>
                </c:pt>
                <c:pt idx="2">
                  <c:v>2298722</c:v>
                </c:pt>
                <c:pt idx="3">
                  <c:v>5363048</c:v>
                </c:pt>
                <c:pt idx="4">
                  <c:v>9123176</c:v>
                </c:pt>
                <c:pt idx="5">
                  <c:v>13161832</c:v>
                </c:pt>
                <c:pt idx="6">
                  <c:v>17409384</c:v>
                </c:pt>
                <c:pt idx="7">
                  <c:v>22979948</c:v>
                </c:pt>
                <c:pt idx="8">
                  <c:v>28620140</c:v>
                </c:pt>
                <c:pt idx="9">
                  <c:v>35722604</c:v>
                </c:pt>
                <c:pt idx="10">
                  <c:v>42755432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D-B542-95F7-A93A88CFEA14}"/>
            </c:ext>
          </c:extLst>
        </c:ser>
        <c:ser>
          <c:idx val="1"/>
          <c:order val="1"/>
          <c:tx>
            <c:strRef>
              <c:f>sedov_2d_cyl!$G$1</c:f>
              <c:strCache>
                <c:ptCount val="1"/>
                <c:pt idx="0">
                  <c:v>Hybrid3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sedov_2d_cyl!$A$2:$A$12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</c:numCache>
            </c:numRef>
          </c:cat>
          <c:val>
            <c:numRef>
              <c:f>sedov_2d_cyl!$G$2:$G$12</c:f>
              <c:numCache>
                <c:formatCode>General</c:formatCode>
                <c:ptCount val="11"/>
                <c:pt idx="0">
                  <c:v>1950295</c:v>
                </c:pt>
                <c:pt idx="1">
                  <c:v>4005781.611957483</c:v>
                </c:pt>
                <c:pt idx="2">
                  <c:v>6214379.1777887903</c:v>
                </c:pt>
                <c:pt idx="3">
                  <c:v>8631471.6076808404</c:v>
                </c:pt>
                <c:pt idx="4">
                  <c:v>11332476.502617892</c:v>
                </c:pt>
                <c:pt idx="5">
                  <c:v>14420091.821610492</c:v>
                </c:pt>
                <c:pt idx="6">
                  <c:v>18034163.842547201</c:v>
                </c:pt>
                <c:pt idx="7">
                  <c:v>22365124.601543486</c:v>
                </c:pt>
                <c:pt idx="8">
                  <c:v>27672289.976909596</c:v>
                </c:pt>
                <c:pt idx="9">
                  <c:v>34308776.62966273</c:v>
                </c:pt>
                <c:pt idx="10">
                  <c:v>42755432.000000015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ED-B542-95F7-A93A88CFE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2613519"/>
        <c:axId val="1623707727"/>
      </c:lineChart>
      <c:catAx>
        <c:axId val="207261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07727"/>
        <c:crosses val="autoZero"/>
        <c:auto val="1"/>
        <c:lblAlgn val="ctr"/>
        <c:lblOffset val="100"/>
        <c:noMultiLvlLbl val="0"/>
      </c:catAx>
      <c:valAx>
        <c:axId val="162370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613519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</xdr:colOff>
      <xdr:row>0</xdr:row>
      <xdr:rowOff>0</xdr:rowOff>
    </xdr:from>
    <xdr:to>
      <xdr:col>13</xdr:col>
      <xdr:colOff>368300</xdr:colOff>
      <xdr:row>13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6FEBF3-16AF-E342-A3DE-FEDE5F4EE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6350</xdr:colOff>
      <xdr:row>20</xdr:row>
      <xdr:rowOff>0</xdr:rowOff>
    </xdr:from>
    <xdr:to>
      <xdr:col>22</xdr:col>
      <xdr:colOff>361950</xdr:colOff>
      <xdr:row>33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A5264F-1C80-3F4C-A702-5F9F70514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6350</xdr:colOff>
      <xdr:row>40</xdr:row>
      <xdr:rowOff>0</xdr:rowOff>
    </xdr:from>
    <xdr:to>
      <xdr:col>22</xdr:col>
      <xdr:colOff>361950</xdr:colOff>
      <xdr:row>53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5AA3539-6DAA-5349-A75E-F923F41D2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12700</xdr:colOff>
      <xdr:row>0</xdr:row>
      <xdr:rowOff>0</xdr:rowOff>
    </xdr:from>
    <xdr:to>
      <xdr:col>18</xdr:col>
      <xdr:colOff>368300</xdr:colOff>
      <xdr:row>13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B7C6EA8-9A9E-2947-93AA-CD6986AED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800100</xdr:colOff>
      <xdr:row>0</xdr:row>
      <xdr:rowOff>0</xdr:rowOff>
    </xdr:from>
    <xdr:to>
      <xdr:col>23</xdr:col>
      <xdr:colOff>330200</xdr:colOff>
      <xdr:row>13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72EFC96-48E0-8642-8281-34A23724C1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6350</xdr:colOff>
      <xdr:row>20</xdr:row>
      <xdr:rowOff>0</xdr:rowOff>
    </xdr:from>
    <xdr:to>
      <xdr:col>27</xdr:col>
      <xdr:colOff>361950</xdr:colOff>
      <xdr:row>33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A6D4943-4242-E541-A456-803E8D8CA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6350</xdr:colOff>
      <xdr:row>40</xdr:row>
      <xdr:rowOff>12700</xdr:rowOff>
    </xdr:from>
    <xdr:to>
      <xdr:col>27</xdr:col>
      <xdr:colOff>361950</xdr:colOff>
      <xdr:row>53</xdr:row>
      <xdr:rowOff>114300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9CB64B2-C87F-0546-B8C8-11EB3BF31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12700</xdr:colOff>
      <xdr:row>0</xdr:row>
      <xdr:rowOff>0</xdr:rowOff>
    </xdr:from>
    <xdr:to>
      <xdr:col>28</xdr:col>
      <xdr:colOff>368300</xdr:colOff>
      <xdr:row>13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17BB3F9-03BF-D34F-99E5-291F3A4DD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0</xdr:colOff>
      <xdr:row>0</xdr:row>
      <xdr:rowOff>0</xdr:rowOff>
    </xdr:from>
    <xdr:to>
      <xdr:col>33</xdr:col>
      <xdr:colOff>355600</xdr:colOff>
      <xdr:row>13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17756E1-3F25-904E-A8CB-449A8A6EF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0</xdr:colOff>
      <xdr:row>0</xdr:row>
      <xdr:rowOff>0</xdr:rowOff>
    </xdr:from>
    <xdr:to>
      <xdr:col>38</xdr:col>
      <xdr:colOff>355600</xdr:colOff>
      <xdr:row>13</xdr:row>
      <xdr:rowOff>101600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B7453D9-107A-B644-9238-B97E895AE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16</xdr:col>
      <xdr:colOff>711200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841E38-35DA-C649-B485-03333E685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16</xdr:col>
      <xdr:colOff>711200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A261D4-CA54-9C4E-8840-509F44FF69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0</xdr:row>
      <xdr:rowOff>0</xdr:rowOff>
    </xdr:from>
    <xdr:to>
      <xdr:col>15</xdr:col>
      <xdr:colOff>723900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8977F9-B44B-2F42-8551-8634BA1B7F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819150</xdr:colOff>
      <xdr:row>29</xdr:row>
      <xdr:rowOff>0</xdr:rowOff>
    </xdr:from>
    <xdr:to>
      <xdr:col>11</xdr:col>
      <xdr:colOff>349250</xdr:colOff>
      <xdr:row>42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A07473-6109-DE46-9E83-96D037195D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488950</xdr:colOff>
      <xdr:row>29</xdr:row>
      <xdr:rowOff>0</xdr:rowOff>
    </xdr:from>
    <xdr:to>
      <xdr:col>16</xdr:col>
      <xdr:colOff>19050</xdr:colOff>
      <xdr:row>42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FE7BAB-9200-4647-A87C-CB0327115E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6350</xdr:colOff>
      <xdr:row>43</xdr:row>
      <xdr:rowOff>25400</xdr:rowOff>
    </xdr:from>
    <xdr:to>
      <xdr:col>11</xdr:col>
      <xdr:colOff>361950</xdr:colOff>
      <xdr:row>56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AABE34-1EE6-E548-8118-8104581C61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488950</xdr:colOff>
      <xdr:row>43</xdr:row>
      <xdr:rowOff>12700</xdr:rowOff>
    </xdr:from>
    <xdr:to>
      <xdr:col>16</xdr:col>
      <xdr:colOff>19050</xdr:colOff>
      <xdr:row>56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9093A06-E4E7-3242-BB4A-A5332F4BF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0</xdr:row>
      <xdr:rowOff>0</xdr:rowOff>
    </xdr:from>
    <xdr:to>
      <xdr:col>15</xdr:col>
      <xdr:colOff>723900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F6A5C7-4F51-AF45-BB38-C0A1019B3E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819150</xdr:colOff>
      <xdr:row>29</xdr:row>
      <xdr:rowOff>0</xdr:rowOff>
    </xdr:from>
    <xdr:to>
      <xdr:col>11</xdr:col>
      <xdr:colOff>349250</xdr:colOff>
      <xdr:row>42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AF731A-BDC1-FD43-B802-051C70DD1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488950</xdr:colOff>
      <xdr:row>29</xdr:row>
      <xdr:rowOff>0</xdr:rowOff>
    </xdr:from>
    <xdr:to>
      <xdr:col>16</xdr:col>
      <xdr:colOff>19050</xdr:colOff>
      <xdr:row>42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A42CCD-131D-1443-B7F6-C3C11D8FFF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6350</xdr:colOff>
      <xdr:row>43</xdr:row>
      <xdr:rowOff>25400</xdr:rowOff>
    </xdr:from>
    <xdr:to>
      <xdr:col>11</xdr:col>
      <xdr:colOff>361950</xdr:colOff>
      <xdr:row>56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0CDD3D-A578-9F4E-AC2B-F042348747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488950</xdr:colOff>
      <xdr:row>43</xdr:row>
      <xdr:rowOff>12700</xdr:rowOff>
    </xdr:from>
    <xdr:to>
      <xdr:col>16</xdr:col>
      <xdr:colOff>19050</xdr:colOff>
      <xdr:row>56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18C5C9-8384-B840-A05B-A83E22FAB7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0</xdr:row>
      <xdr:rowOff>0</xdr:rowOff>
    </xdr:from>
    <xdr:to>
      <xdr:col>15</xdr:col>
      <xdr:colOff>723900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1C72B0-948F-E442-AB63-BE4089B8C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819150</xdr:colOff>
      <xdr:row>29</xdr:row>
      <xdr:rowOff>0</xdr:rowOff>
    </xdr:from>
    <xdr:to>
      <xdr:col>11</xdr:col>
      <xdr:colOff>349250</xdr:colOff>
      <xdr:row>42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F2EF25-3B73-2840-BC71-3066C1B04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488950</xdr:colOff>
      <xdr:row>29</xdr:row>
      <xdr:rowOff>0</xdr:rowOff>
    </xdr:from>
    <xdr:to>
      <xdr:col>16</xdr:col>
      <xdr:colOff>19050</xdr:colOff>
      <xdr:row>42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6729597-74A8-BD44-9004-370EE035E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6350</xdr:colOff>
      <xdr:row>43</xdr:row>
      <xdr:rowOff>25400</xdr:rowOff>
    </xdr:from>
    <xdr:to>
      <xdr:col>11</xdr:col>
      <xdr:colOff>361950</xdr:colOff>
      <xdr:row>56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EA8AEF3-A158-8044-960A-84282AAB0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488950</xdr:colOff>
      <xdr:row>43</xdr:row>
      <xdr:rowOff>12700</xdr:rowOff>
    </xdr:from>
    <xdr:to>
      <xdr:col>16</xdr:col>
      <xdr:colOff>19050</xdr:colOff>
      <xdr:row>56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4B3A221-3DB7-214F-B4E8-6BCC927917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0</xdr:row>
      <xdr:rowOff>0</xdr:rowOff>
    </xdr:from>
    <xdr:to>
      <xdr:col>15</xdr:col>
      <xdr:colOff>723900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D58988-0D12-0A48-B383-04416F935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819150</xdr:colOff>
      <xdr:row>29</xdr:row>
      <xdr:rowOff>0</xdr:rowOff>
    </xdr:from>
    <xdr:to>
      <xdr:col>11</xdr:col>
      <xdr:colOff>349250</xdr:colOff>
      <xdr:row>42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4DA9D3-3719-2A49-9ED7-3104CA988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488950</xdr:colOff>
      <xdr:row>29</xdr:row>
      <xdr:rowOff>0</xdr:rowOff>
    </xdr:from>
    <xdr:to>
      <xdr:col>16</xdr:col>
      <xdr:colOff>19050</xdr:colOff>
      <xdr:row>42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FF1DADD-D2D0-A048-B017-03D3CEB1B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6350</xdr:colOff>
      <xdr:row>43</xdr:row>
      <xdr:rowOff>25400</xdr:rowOff>
    </xdr:from>
    <xdr:to>
      <xdr:col>11</xdr:col>
      <xdr:colOff>361950</xdr:colOff>
      <xdr:row>56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0F93E0-92D5-D944-AD15-491ADE1AE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488950</xdr:colOff>
      <xdr:row>43</xdr:row>
      <xdr:rowOff>12700</xdr:rowOff>
    </xdr:from>
    <xdr:to>
      <xdr:col>16</xdr:col>
      <xdr:colOff>19050</xdr:colOff>
      <xdr:row>56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52062B-43A5-284E-B590-239F786A29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16</xdr:col>
      <xdr:colOff>711200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76A162-B235-2F42-A864-C27F302FD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29</xdr:row>
      <xdr:rowOff>12700</xdr:rowOff>
    </xdr:from>
    <xdr:to>
      <xdr:col>12</xdr:col>
      <xdr:colOff>374650</xdr:colOff>
      <xdr:row>42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C6DA97-E8D5-BE44-9C86-E6D28220BE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514350</xdr:colOff>
      <xdr:row>29</xdr:row>
      <xdr:rowOff>12700</xdr:rowOff>
    </xdr:from>
    <xdr:to>
      <xdr:col>17</xdr:col>
      <xdr:colOff>44450</xdr:colOff>
      <xdr:row>42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BF13A5-C13E-364B-B1BF-3B51157E2F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31750</xdr:colOff>
      <xdr:row>43</xdr:row>
      <xdr:rowOff>38100</xdr:rowOff>
    </xdr:from>
    <xdr:to>
      <xdr:col>12</xdr:col>
      <xdr:colOff>387350</xdr:colOff>
      <xdr:row>56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5F9DC3-67D7-174B-95F1-063824E00E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514350</xdr:colOff>
      <xdr:row>43</xdr:row>
      <xdr:rowOff>25400</xdr:rowOff>
    </xdr:from>
    <xdr:to>
      <xdr:col>17</xdr:col>
      <xdr:colOff>44450</xdr:colOff>
      <xdr:row>56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4475E1-D60A-1B4F-B309-4F1668F493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16</xdr:col>
      <xdr:colOff>711200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AE745E-A673-D247-90AA-A28668A1D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16</xdr:col>
      <xdr:colOff>711200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A63DA7-1939-C847-B2CA-2A3C2391AD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16</xdr:col>
      <xdr:colOff>711200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B859C1-FBF5-354B-A5A4-800D2F203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8360B-7DE9-2443-BDD5-CB024F204A07}">
  <dimension ref="A1:Q53"/>
  <sheetViews>
    <sheetView zoomScaleNormal="100" workbookViewId="0">
      <selection activeCell="B18" sqref="B18"/>
    </sheetView>
  </sheetViews>
  <sheetFormatPr baseColWidth="10" defaultRowHeight="16" x14ac:dyDescent="0.2"/>
  <sheetData>
    <row r="1" spans="1:8" x14ac:dyDescent="0.2">
      <c r="A1" t="s">
        <v>7</v>
      </c>
      <c r="B1" t="s">
        <v>0</v>
      </c>
      <c r="C1" t="s">
        <v>24</v>
      </c>
      <c r="D1" t="s">
        <v>16</v>
      </c>
      <c r="E1" t="s">
        <v>27</v>
      </c>
      <c r="F1" t="s">
        <v>28</v>
      </c>
      <c r="G1" t="s">
        <v>29</v>
      </c>
      <c r="H1" t="s">
        <v>30</v>
      </c>
    </row>
    <row r="2" spans="1:8" x14ac:dyDescent="0.2">
      <c r="A2">
        <v>0</v>
      </c>
      <c r="B2">
        <v>1950295</v>
      </c>
      <c r="C2" s="1">
        <f>B2</f>
        <v>1950295</v>
      </c>
      <c r="D2">
        <f>B2</f>
        <v>1950295</v>
      </c>
      <c r="E2">
        <f>$C2*$C$14+$D2*$D$14</f>
        <v>1950295</v>
      </c>
      <c r="F2">
        <f>$C2*$C$15+$D2*$D$15</f>
        <v>1950295</v>
      </c>
      <c r="G2">
        <f>$C2*$C$16+$D2*$D$16</f>
        <v>1950295</v>
      </c>
      <c r="H2">
        <f>$C2*$C$17+$D2*$D$17</f>
        <v>1950295</v>
      </c>
    </row>
    <row r="3" spans="1:8" x14ac:dyDescent="0.2">
      <c r="A3">
        <v>20</v>
      </c>
      <c r="B3">
        <v>1950295</v>
      </c>
      <c r="C3" s="1">
        <f t="shared" ref="C3:C12" si="0">C2*$B$13</f>
        <v>2655763.5532624722</v>
      </c>
      <c r="D3">
        <f t="shared" ref="D3:D12" si="1">D2+D$13</f>
        <v>6030808.7000000002</v>
      </c>
      <c r="E3">
        <f t="shared" ref="E3:E12" si="2">$C3*$C$14+$D3*$D$14</f>
        <v>2655763.5532624722</v>
      </c>
      <c r="F3">
        <f t="shared" ref="F3:F12" si="3">$C3*$C$15+$D3*$D$15</f>
        <v>3668277.0972837307</v>
      </c>
      <c r="G3">
        <f t="shared" ref="G3:G12" si="4">$C3*$C$16+$D3*$D$16</f>
        <v>4005781.611957483</v>
      </c>
      <c r="H3">
        <f t="shared" ref="H3:H12" si="5">$C3*$C$17+$D3*$D$17</f>
        <v>4343286.1266312357</v>
      </c>
    </row>
    <row r="4" spans="1:8" x14ac:dyDescent="0.2">
      <c r="A4">
        <v>40</v>
      </c>
      <c r="B4">
        <v>2298722</v>
      </c>
      <c r="C4" s="1">
        <f t="shared" si="0"/>
        <v>3616417.0296479822</v>
      </c>
      <c r="D4">
        <f t="shared" si="1"/>
        <v>10111322.4</v>
      </c>
      <c r="E4">
        <f t="shared" si="2"/>
        <v>3616417.0296479822</v>
      </c>
      <c r="F4">
        <f t="shared" si="3"/>
        <v>5564888.6407535877</v>
      </c>
      <c r="G4">
        <f t="shared" si="4"/>
        <v>6214379.1777887903</v>
      </c>
      <c r="H4">
        <f t="shared" si="5"/>
        <v>6863869.7148239911</v>
      </c>
    </row>
    <row r="5" spans="1:8" x14ac:dyDescent="0.2">
      <c r="A5">
        <v>60</v>
      </c>
      <c r="B5">
        <v>5363048</v>
      </c>
      <c r="C5" s="1">
        <f t="shared" si="0"/>
        <v>4924561.946134733</v>
      </c>
      <c r="D5">
        <f t="shared" si="1"/>
        <v>14191836.100000001</v>
      </c>
      <c r="E5">
        <f t="shared" si="2"/>
        <v>4924561.946134733</v>
      </c>
      <c r="F5">
        <f t="shared" si="3"/>
        <v>7704744.1922943145</v>
      </c>
      <c r="G5">
        <f t="shared" si="4"/>
        <v>8631471.6076808404</v>
      </c>
      <c r="H5">
        <f t="shared" si="5"/>
        <v>9558199.0230673663</v>
      </c>
    </row>
    <row r="6" spans="1:8" x14ac:dyDescent="0.2">
      <c r="A6">
        <v>80</v>
      </c>
      <c r="B6">
        <v>9123176</v>
      </c>
      <c r="C6" s="1">
        <f t="shared" si="0"/>
        <v>6705894.304363152</v>
      </c>
      <c r="D6">
        <f t="shared" si="1"/>
        <v>18272349.800000001</v>
      </c>
      <c r="E6">
        <f t="shared" si="2"/>
        <v>6705894.304363152</v>
      </c>
      <c r="F6">
        <f t="shared" si="3"/>
        <v>10175830.953054208</v>
      </c>
      <c r="G6">
        <f t="shared" si="4"/>
        <v>11332476.502617892</v>
      </c>
      <c r="H6">
        <f t="shared" si="5"/>
        <v>12489122.052181575</v>
      </c>
    </row>
    <row r="7" spans="1:8" x14ac:dyDescent="0.2">
      <c r="A7">
        <v>100</v>
      </c>
      <c r="B7">
        <v>13161832</v>
      </c>
      <c r="C7" s="1">
        <f t="shared" si="0"/>
        <v>9131577.3693508208</v>
      </c>
      <c r="D7">
        <f t="shared" si="1"/>
        <v>22352863.5</v>
      </c>
      <c r="E7">
        <f t="shared" si="2"/>
        <v>9131577.3693508208</v>
      </c>
      <c r="F7">
        <f t="shared" si="3"/>
        <v>13097963.208545575</v>
      </c>
      <c r="G7">
        <f t="shared" si="4"/>
        <v>14420091.821610492</v>
      </c>
      <c r="H7">
        <f t="shared" si="5"/>
        <v>15742220.43467541</v>
      </c>
    </row>
    <row r="8" spans="1:8" x14ac:dyDescent="0.2">
      <c r="A8">
        <v>120</v>
      </c>
      <c r="B8">
        <v>17409384</v>
      </c>
      <c r="C8" s="1">
        <f t="shared" si="0"/>
        <v>12434688.270911997</v>
      </c>
      <c r="D8">
        <f t="shared" si="1"/>
        <v>26433377.199999999</v>
      </c>
      <c r="E8">
        <f t="shared" si="2"/>
        <v>12434688.270911997</v>
      </c>
      <c r="F8">
        <f t="shared" si="3"/>
        <v>16634294.9496384</v>
      </c>
      <c r="G8">
        <f t="shared" si="4"/>
        <v>18034163.842547201</v>
      </c>
      <c r="H8">
        <f t="shared" si="5"/>
        <v>19434032.735455997</v>
      </c>
    </row>
    <row r="9" spans="1:8" x14ac:dyDescent="0.2">
      <c r="A9">
        <v>140</v>
      </c>
      <c r="B9">
        <v>22979948</v>
      </c>
      <c r="C9" s="1">
        <f t="shared" si="0"/>
        <v>16932613.735905815</v>
      </c>
      <c r="D9">
        <f t="shared" si="1"/>
        <v>30513890.899999999</v>
      </c>
      <c r="E9">
        <f t="shared" si="2"/>
        <v>16932613.735905815</v>
      </c>
      <c r="F9">
        <f t="shared" si="3"/>
        <v>21006996.885134071</v>
      </c>
      <c r="G9">
        <f t="shared" si="4"/>
        <v>22365124.601543486</v>
      </c>
      <c r="H9">
        <f t="shared" si="5"/>
        <v>23723252.317952909</v>
      </c>
    </row>
    <row r="10" spans="1:8" x14ac:dyDescent="0.2">
      <c r="A10">
        <v>160</v>
      </c>
      <c r="B10">
        <v>28620140</v>
      </c>
      <c r="C10" s="1">
        <f t="shared" si="0"/>
        <v>23057546.894849326</v>
      </c>
      <c r="D10">
        <f t="shared" si="1"/>
        <v>34594404.600000001</v>
      </c>
      <c r="E10">
        <f t="shared" si="2"/>
        <v>23057546.894849326</v>
      </c>
      <c r="F10">
        <f t="shared" si="3"/>
        <v>26518604.206394531</v>
      </c>
      <c r="G10">
        <f t="shared" si="4"/>
        <v>27672289.976909596</v>
      </c>
      <c r="H10">
        <f t="shared" si="5"/>
        <v>28825975.747424662</v>
      </c>
    </row>
    <row r="11" spans="1:8" x14ac:dyDescent="0.2">
      <c r="A11">
        <v>180</v>
      </c>
      <c r="B11">
        <v>35722604</v>
      </c>
      <c r="C11" s="1">
        <f t="shared" si="0"/>
        <v>31398015.516104549</v>
      </c>
      <c r="D11">
        <f t="shared" si="1"/>
        <v>38674918.300000004</v>
      </c>
      <c r="E11">
        <f t="shared" si="2"/>
        <v>31398015.516104549</v>
      </c>
      <c r="F11">
        <f t="shared" si="3"/>
        <v>33581086.351273187</v>
      </c>
      <c r="G11">
        <f t="shared" si="4"/>
        <v>34308776.62966273</v>
      </c>
      <c r="H11">
        <f t="shared" si="5"/>
        <v>35036466.908052281</v>
      </c>
    </row>
    <row r="12" spans="1:8" x14ac:dyDescent="0.2">
      <c r="A12">
        <v>200</v>
      </c>
      <c r="B12">
        <v>42755432</v>
      </c>
      <c r="C12" s="1">
        <f t="shared" si="0"/>
        <v>42755432.000000022</v>
      </c>
      <c r="D12">
        <f t="shared" si="1"/>
        <v>42755432.000000007</v>
      </c>
      <c r="E12">
        <f t="shared" si="2"/>
        <v>42755432.000000022</v>
      </c>
      <c r="F12">
        <f t="shared" si="3"/>
        <v>42755432.000000015</v>
      </c>
      <c r="G12">
        <f t="shared" si="4"/>
        <v>42755432.000000015</v>
      </c>
      <c r="H12">
        <f t="shared" si="5"/>
        <v>42755432.000000015</v>
      </c>
    </row>
    <row r="13" spans="1:8" x14ac:dyDescent="0.2">
      <c r="B13">
        <f>(B12/B2)^(1/10)</f>
        <v>1.3617240229106222</v>
      </c>
      <c r="D13">
        <f>(B12-B2)/10</f>
        <v>4080513.7</v>
      </c>
    </row>
    <row r="14" spans="1:8" x14ac:dyDescent="0.2">
      <c r="A14" t="s">
        <v>23</v>
      </c>
      <c r="B14" s="2" t="s">
        <v>27</v>
      </c>
      <c r="C14" s="2">
        <v>1</v>
      </c>
      <c r="D14" s="2">
        <f>1-C14</f>
        <v>0</v>
      </c>
    </row>
    <row r="15" spans="1:8" x14ac:dyDescent="0.2">
      <c r="B15" s="2" t="s">
        <v>28</v>
      </c>
      <c r="C15" s="2">
        <v>0.7</v>
      </c>
      <c r="D15" s="2">
        <f>1-C15</f>
        <v>0.30000000000000004</v>
      </c>
    </row>
    <row r="16" spans="1:8" x14ac:dyDescent="0.2">
      <c r="B16" s="2" t="s">
        <v>29</v>
      </c>
      <c r="C16" s="2">
        <v>0.6</v>
      </c>
      <c r="D16" s="2">
        <f>1-C16</f>
        <v>0.4</v>
      </c>
    </row>
    <row r="17" spans="1:17" x14ac:dyDescent="0.2">
      <c r="B17" s="2" t="s">
        <v>30</v>
      </c>
      <c r="C17" s="2">
        <v>0.5</v>
      </c>
      <c r="D17" s="2">
        <f>1-C17</f>
        <v>0.5</v>
      </c>
    </row>
    <row r="20" spans="1:17" x14ac:dyDescent="0.2">
      <c r="A20" t="s">
        <v>14</v>
      </c>
      <c r="B20" t="s">
        <v>2</v>
      </c>
      <c r="D20" t="s">
        <v>3</v>
      </c>
      <c r="F20" t="s">
        <v>4</v>
      </c>
      <c r="H20" t="s">
        <v>5</v>
      </c>
      <c r="J20" t="s">
        <v>6</v>
      </c>
      <c r="M20" t="s">
        <v>2</v>
      </c>
      <c r="N20" t="s">
        <v>3</v>
      </c>
      <c r="O20" t="s">
        <v>4</v>
      </c>
      <c r="P20" t="s">
        <v>5</v>
      </c>
    </row>
    <row r="21" spans="1:17" x14ac:dyDescent="0.2">
      <c r="A21" t="str">
        <f t="shared" ref="A21:A32" si="6">A1</f>
        <v>STEP</v>
      </c>
      <c r="B21" t="s">
        <v>0</v>
      </c>
      <c r="C21" t="s">
        <v>1</v>
      </c>
      <c r="D21" t="s">
        <v>0</v>
      </c>
      <c r="E21" t="s">
        <v>1</v>
      </c>
      <c r="F21" t="s">
        <v>0</v>
      </c>
      <c r="G21" t="s">
        <v>1</v>
      </c>
      <c r="H21" t="s">
        <v>0</v>
      </c>
      <c r="I21" t="s">
        <v>1</v>
      </c>
      <c r="J21" t="s">
        <v>0</v>
      </c>
      <c r="L21" t="s">
        <v>1</v>
      </c>
      <c r="Q21" t="s">
        <v>12</v>
      </c>
    </row>
    <row r="22" spans="1:17" x14ac:dyDescent="0.2">
      <c r="A22">
        <f t="shared" si="6"/>
        <v>0</v>
      </c>
      <c r="B22">
        <v>1114448</v>
      </c>
      <c r="C22">
        <f>B22</f>
        <v>1114448</v>
      </c>
      <c r="D22">
        <v>278613</v>
      </c>
      <c r="E22" s="1">
        <f>D22</f>
        <v>278613</v>
      </c>
      <c r="F22">
        <v>278617</v>
      </c>
      <c r="G22" s="1">
        <f>F22</f>
        <v>278617</v>
      </c>
      <c r="H22">
        <v>278617</v>
      </c>
      <c r="I22" s="1">
        <f>H22</f>
        <v>278617</v>
      </c>
      <c r="J22">
        <f t="shared" ref="J22:J32" si="7">B22+D22+F22+H22</f>
        <v>1950295</v>
      </c>
      <c r="L22" s="1">
        <f t="shared" ref="L22:L32" si="8">C22+E22+G22+I22</f>
        <v>1950295</v>
      </c>
      <c r="M22">
        <f>B22</f>
        <v>1114448</v>
      </c>
      <c r="N22">
        <f>D22</f>
        <v>278613</v>
      </c>
      <c r="O22">
        <f>F22</f>
        <v>278617</v>
      </c>
      <c r="P22">
        <f>H22</f>
        <v>278617</v>
      </c>
      <c r="Q22" s="1">
        <f>L22*$C$14+(M22+N22+O22+P22)*$D$14</f>
        <v>1950295</v>
      </c>
    </row>
    <row r="23" spans="1:17" x14ac:dyDescent="0.2">
      <c r="A23">
        <f t="shared" si="6"/>
        <v>20</v>
      </c>
      <c r="B23">
        <v>1114448</v>
      </c>
      <c r="C23">
        <f t="shared" ref="C23:C32" si="9">C22*B$33</f>
        <v>1114448</v>
      </c>
      <c r="D23">
        <v>278613</v>
      </c>
      <c r="E23" s="1">
        <f t="shared" ref="E23:E32" si="10">E22*D$33</f>
        <v>347071.00658627949</v>
      </c>
      <c r="F23">
        <v>278617</v>
      </c>
      <c r="G23" s="1">
        <f t="shared" ref="G23:G32" si="11">G22*F$33</f>
        <v>391803.29933381436</v>
      </c>
      <c r="H23">
        <v>278617</v>
      </c>
      <c r="I23" s="1">
        <f t="shared" ref="I23:I32" si="12">I22*H$33</f>
        <v>445894.47816729924</v>
      </c>
      <c r="J23">
        <f t="shared" si="7"/>
        <v>1950295</v>
      </c>
      <c r="L23" s="1">
        <f t="shared" si="8"/>
        <v>2299216.784087393</v>
      </c>
      <c r="M23">
        <f t="shared" ref="M23:M32" si="13">B23+M$33</f>
        <v>1114448</v>
      </c>
      <c r="N23">
        <f>N22+N$33</f>
        <v>501461.3</v>
      </c>
      <c r="O23">
        <f>O22+O$33</f>
        <v>1093337.7</v>
      </c>
      <c r="P23">
        <f>P22+P$33</f>
        <v>3321561.7</v>
      </c>
      <c r="Q23" s="1">
        <f t="shared" ref="Q23:Q32" si="14">L23*$C$14+(M23+N23+O23+P23)*$D$14</f>
        <v>2299216.784087393</v>
      </c>
    </row>
    <row r="24" spans="1:17" x14ac:dyDescent="0.2">
      <c r="A24">
        <f t="shared" si="6"/>
        <v>40</v>
      </c>
      <c r="B24">
        <v>1114448</v>
      </c>
      <c r="C24">
        <f t="shared" si="9"/>
        <v>1114448</v>
      </c>
      <c r="D24">
        <v>278613</v>
      </c>
      <c r="E24" s="1">
        <f t="shared" si="10"/>
        <v>432349.83153267531</v>
      </c>
      <c r="F24">
        <v>278617</v>
      </c>
      <c r="G24" s="1">
        <f t="shared" si="11"/>
        <v>550970.77841216628</v>
      </c>
      <c r="H24">
        <v>627044</v>
      </c>
      <c r="I24" s="1">
        <f t="shared" si="12"/>
        <v>713602.85144154192</v>
      </c>
      <c r="J24">
        <f t="shared" si="7"/>
        <v>2298722</v>
      </c>
      <c r="L24" s="1">
        <f t="shared" si="8"/>
        <v>2811371.4613863835</v>
      </c>
      <c r="M24">
        <f t="shared" si="13"/>
        <v>1114448</v>
      </c>
      <c r="N24">
        <f t="shared" ref="N24:N32" si="15">N23+N$33</f>
        <v>724309.6</v>
      </c>
      <c r="O24">
        <f t="shared" ref="O24:O32" si="16">O23+O$33</f>
        <v>1908058.4</v>
      </c>
      <c r="P24">
        <f t="shared" ref="P24:P32" si="17">P23+P$33</f>
        <v>6364506.4000000004</v>
      </c>
      <c r="Q24" s="1">
        <f t="shared" si="14"/>
        <v>2811371.4613863835</v>
      </c>
    </row>
    <row r="25" spans="1:17" x14ac:dyDescent="0.2">
      <c r="A25">
        <f t="shared" si="6"/>
        <v>60</v>
      </c>
      <c r="B25">
        <v>1114448</v>
      </c>
      <c r="C25">
        <f t="shared" si="9"/>
        <v>1114448</v>
      </c>
      <c r="D25">
        <v>627028</v>
      </c>
      <c r="E25" s="1">
        <f t="shared" si="10"/>
        <v>538582.51850220188</v>
      </c>
      <c r="F25">
        <v>1114464</v>
      </c>
      <c r="G25" s="1">
        <f t="shared" si="11"/>
        <v>774798.98505262309</v>
      </c>
      <c r="H25">
        <v>2507108</v>
      </c>
      <c r="I25" s="1">
        <f t="shared" si="12"/>
        <v>1142039.3266104476</v>
      </c>
      <c r="J25">
        <f t="shared" si="7"/>
        <v>5363048</v>
      </c>
      <c r="L25" s="1">
        <f t="shared" si="8"/>
        <v>3569868.8301652726</v>
      </c>
      <c r="M25">
        <f t="shared" si="13"/>
        <v>1114448</v>
      </c>
      <c r="N25">
        <f t="shared" si="15"/>
        <v>947157.89999999991</v>
      </c>
      <c r="O25">
        <f t="shared" si="16"/>
        <v>2722779.0999999996</v>
      </c>
      <c r="P25">
        <f t="shared" si="17"/>
        <v>9407451.1000000015</v>
      </c>
      <c r="Q25" s="1">
        <f t="shared" si="14"/>
        <v>3569868.8301652726</v>
      </c>
    </row>
    <row r="26" spans="1:17" x14ac:dyDescent="0.2">
      <c r="A26">
        <f t="shared" si="6"/>
        <v>80</v>
      </c>
      <c r="B26">
        <v>1114448</v>
      </c>
      <c r="C26">
        <f t="shared" si="9"/>
        <v>1114448</v>
      </c>
      <c r="D26">
        <v>627028</v>
      </c>
      <c r="E26" s="1">
        <f t="shared" si="10"/>
        <v>670917.64141060435</v>
      </c>
      <c r="F26">
        <v>1741152</v>
      </c>
      <c r="G26" s="1">
        <f t="shared" si="11"/>
        <v>1089555.9088788854</v>
      </c>
      <c r="H26">
        <v>5640548</v>
      </c>
      <c r="I26" s="1">
        <f t="shared" si="12"/>
        <v>1827702.6512578176</v>
      </c>
      <c r="J26">
        <f t="shared" si="7"/>
        <v>9123176</v>
      </c>
      <c r="L26" s="1">
        <f t="shared" si="8"/>
        <v>4702624.2015473079</v>
      </c>
      <c r="M26">
        <f t="shared" si="13"/>
        <v>1114448</v>
      </c>
      <c r="N26">
        <f t="shared" si="15"/>
        <v>1170006.2</v>
      </c>
      <c r="O26">
        <f t="shared" si="16"/>
        <v>3537499.8</v>
      </c>
      <c r="P26">
        <f t="shared" si="17"/>
        <v>12450395.800000001</v>
      </c>
      <c r="Q26" s="1">
        <f t="shared" si="14"/>
        <v>4702624.2015473079</v>
      </c>
    </row>
    <row r="27" spans="1:17" x14ac:dyDescent="0.2">
      <c r="A27">
        <f t="shared" si="6"/>
        <v>100</v>
      </c>
      <c r="B27">
        <v>1114448</v>
      </c>
      <c r="C27">
        <f t="shared" si="9"/>
        <v>1114448</v>
      </c>
      <c r="D27">
        <v>1114452</v>
      </c>
      <c r="E27" s="1">
        <f t="shared" si="10"/>
        <v>835768.83038792503</v>
      </c>
      <c r="F27">
        <v>2507104</v>
      </c>
      <c r="G27" s="1">
        <f t="shared" si="11"/>
        <v>1532180.7352293655</v>
      </c>
      <c r="H27">
        <v>8425828</v>
      </c>
      <c r="I27" s="1">
        <f t="shared" si="12"/>
        <v>2925027.9772145771</v>
      </c>
      <c r="J27">
        <f t="shared" si="7"/>
        <v>13161832</v>
      </c>
      <c r="L27" s="1">
        <f t="shared" si="8"/>
        <v>6407425.5428318679</v>
      </c>
      <c r="M27">
        <f t="shared" si="13"/>
        <v>1114448</v>
      </c>
      <c r="N27">
        <f t="shared" si="15"/>
        <v>1392854.5</v>
      </c>
      <c r="O27">
        <f t="shared" si="16"/>
        <v>4352220.5</v>
      </c>
      <c r="P27">
        <f t="shared" si="17"/>
        <v>15493340.5</v>
      </c>
      <c r="Q27" s="1">
        <f t="shared" si="14"/>
        <v>6407425.5428318679</v>
      </c>
    </row>
    <row r="28" spans="1:17" x14ac:dyDescent="0.2">
      <c r="A28">
        <f t="shared" si="6"/>
        <v>120</v>
      </c>
      <c r="B28">
        <v>1114448</v>
      </c>
      <c r="C28">
        <f t="shared" si="9"/>
        <v>1114448</v>
      </c>
      <c r="D28">
        <v>1114452</v>
      </c>
      <c r="E28" s="1">
        <f t="shared" si="10"/>
        <v>1041125.6087697797</v>
      </c>
      <c r="F28">
        <v>3412320</v>
      </c>
      <c r="G28" s="1">
        <f t="shared" si="11"/>
        <v>2154618.9472953011</v>
      </c>
      <c r="H28">
        <v>11768164</v>
      </c>
      <c r="I28" s="1">
        <f t="shared" si="12"/>
        <v>4681171.0108315172</v>
      </c>
      <c r="J28">
        <f t="shared" si="7"/>
        <v>17409384</v>
      </c>
      <c r="L28" s="1">
        <f t="shared" si="8"/>
        <v>8991363.5668965988</v>
      </c>
      <c r="M28">
        <f t="shared" si="13"/>
        <v>1114448</v>
      </c>
      <c r="N28">
        <f t="shared" si="15"/>
        <v>1615702.8</v>
      </c>
      <c r="O28">
        <f t="shared" si="16"/>
        <v>5166941.2</v>
      </c>
      <c r="P28">
        <f t="shared" si="17"/>
        <v>18536285.199999999</v>
      </c>
      <c r="Q28" s="1">
        <f t="shared" si="14"/>
        <v>8991363.5668965988</v>
      </c>
    </row>
    <row r="29" spans="1:17" x14ac:dyDescent="0.2">
      <c r="A29">
        <f t="shared" si="6"/>
        <v>140</v>
      </c>
      <c r="B29">
        <v>1114448</v>
      </c>
      <c r="C29">
        <f t="shared" si="9"/>
        <v>1114448</v>
      </c>
      <c r="D29">
        <v>1741144</v>
      </c>
      <c r="E29" s="1">
        <f t="shared" si="10"/>
        <v>1296940.6058528512</v>
      </c>
      <c r="F29">
        <v>4456800</v>
      </c>
      <c r="G29" s="1">
        <f t="shared" si="11"/>
        <v>3029918.5346100521</v>
      </c>
      <c r="H29">
        <v>15667556</v>
      </c>
      <c r="I29" s="1">
        <f t="shared" si="12"/>
        <v>7491676.0466396809</v>
      </c>
      <c r="J29">
        <f t="shared" si="7"/>
        <v>22979948</v>
      </c>
      <c r="L29" s="1">
        <f t="shared" si="8"/>
        <v>12932983.187102584</v>
      </c>
      <c r="M29">
        <f t="shared" si="13"/>
        <v>1114448</v>
      </c>
      <c r="N29">
        <f t="shared" si="15"/>
        <v>1838551.1</v>
      </c>
      <c r="O29">
        <f t="shared" si="16"/>
        <v>5981661.9000000004</v>
      </c>
      <c r="P29">
        <f t="shared" si="17"/>
        <v>21579229.899999999</v>
      </c>
      <c r="Q29" s="1">
        <f t="shared" si="14"/>
        <v>12932983.187102584</v>
      </c>
    </row>
    <row r="30" spans="1:17" x14ac:dyDescent="0.2">
      <c r="A30">
        <f t="shared" si="6"/>
        <v>160</v>
      </c>
      <c r="B30">
        <v>1114448</v>
      </c>
      <c r="C30">
        <f t="shared" si="9"/>
        <v>1114448</v>
      </c>
      <c r="D30">
        <v>1741144</v>
      </c>
      <c r="E30" s="1">
        <f t="shared" si="10"/>
        <v>1615611.9117053698</v>
      </c>
      <c r="F30">
        <v>5640544</v>
      </c>
      <c r="G30" s="1">
        <f t="shared" si="11"/>
        <v>4260802.745607391</v>
      </c>
      <c r="H30">
        <v>20124004</v>
      </c>
      <c r="I30" s="1">
        <f t="shared" si="12"/>
        <v>11989566.255522298</v>
      </c>
      <c r="J30">
        <f t="shared" si="7"/>
        <v>28620140</v>
      </c>
      <c r="L30" s="1">
        <f t="shared" si="8"/>
        <v>18980428.912835058</v>
      </c>
      <c r="M30">
        <f t="shared" si="13"/>
        <v>1114448</v>
      </c>
      <c r="N30">
        <f t="shared" si="15"/>
        <v>2061399.4000000001</v>
      </c>
      <c r="O30">
        <f t="shared" si="16"/>
        <v>6796382.6000000006</v>
      </c>
      <c r="P30">
        <f t="shared" si="17"/>
        <v>24622174.599999998</v>
      </c>
      <c r="Q30" s="1">
        <f t="shared" si="14"/>
        <v>18980428.912835058</v>
      </c>
    </row>
    <row r="31" spans="1:17" x14ac:dyDescent="0.2">
      <c r="A31">
        <f t="shared" si="6"/>
        <v>180</v>
      </c>
      <c r="B31">
        <v>1114448</v>
      </c>
      <c r="C31">
        <f t="shared" si="9"/>
        <v>1114448</v>
      </c>
      <c r="D31">
        <v>2507096</v>
      </c>
      <c r="E31" s="1">
        <f t="shared" si="10"/>
        <v>2012583.9513890808</v>
      </c>
      <c r="F31">
        <v>6963552</v>
      </c>
      <c r="G31" s="1">
        <f t="shared" si="11"/>
        <v>5991725.4637712371</v>
      </c>
      <c r="H31">
        <v>25137508</v>
      </c>
      <c r="I31" s="1">
        <f t="shared" si="12"/>
        <v>19187922.448947389</v>
      </c>
      <c r="J31">
        <f t="shared" si="7"/>
        <v>35722604</v>
      </c>
      <c r="L31" s="1">
        <f t="shared" si="8"/>
        <v>28306679.864107706</v>
      </c>
      <c r="M31">
        <f t="shared" si="13"/>
        <v>1114448</v>
      </c>
      <c r="N31">
        <f t="shared" si="15"/>
        <v>2284247.7000000002</v>
      </c>
      <c r="O31">
        <f t="shared" si="16"/>
        <v>7611103.3000000007</v>
      </c>
      <c r="P31">
        <f t="shared" si="17"/>
        <v>27665119.299999997</v>
      </c>
      <c r="Q31" s="1">
        <f t="shared" si="14"/>
        <v>28306679.864107706</v>
      </c>
    </row>
    <row r="32" spans="1:17" x14ac:dyDescent="0.2">
      <c r="A32">
        <f t="shared" si="6"/>
        <v>200</v>
      </c>
      <c r="B32">
        <v>1114448</v>
      </c>
      <c r="C32">
        <f t="shared" si="9"/>
        <v>1114448</v>
      </c>
      <c r="D32">
        <v>2507096</v>
      </c>
      <c r="E32" s="1">
        <f t="shared" si="10"/>
        <v>2507096.0000000005</v>
      </c>
      <c r="F32">
        <v>8425824</v>
      </c>
      <c r="G32" s="1">
        <f t="shared" si="11"/>
        <v>8425823.9999999981</v>
      </c>
      <c r="H32">
        <v>30708064</v>
      </c>
      <c r="I32" s="1">
        <f t="shared" si="12"/>
        <v>30708064.000000007</v>
      </c>
      <c r="J32">
        <f t="shared" si="7"/>
        <v>42755432</v>
      </c>
      <c r="L32" s="1">
        <f t="shared" si="8"/>
        <v>42755432.000000007</v>
      </c>
      <c r="M32">
        <f t="shared" si="13"/>
        <v>1114448</v>
      </c>
      <c r="N32">
        <f t="shared" si="15"/>
        <v>2507096</v>
      </c>
      <c r="O32">
        <f t="shared" si="16"/>
        <v>8425824</v>
      </c>
      <c r="P32">
        <f t="shared" si="17"/>
        <v>30708063.999999996</v>
      </c>
      <c r="Q32" s="1">
        <f t="shared" si="14"/>
        <v>42755432.000000007</v>
      </c>
    </row>
    <row r="33" spans="1:17" x14ac:dyDescent="0.2">
      <c r="B33">
        <f>(B32/B22)^(1/10)</f>
        <v>1</v>
      </c>
      <c r="D33">
        <f>(D32/D22)^(1/10)</f>
        <v>1.245710022814009</v>
      </c>
      <c r="F33">
        <f>(F32/F22)^(1/10)</f>
        <v>1.4062433352373127</v>
      </c>
      <c r="H33">
        <f>(H32/H22)^(1/10)</f>
        <v>1.6003850381250937</v>
      </c>
      <c r="M33">
        <f>(B32-B22)/10</f>
        <v>0</v>
      </c>
      <c r="N33">
        <f>(D32-D22)/10</f>
        <v>222848.3</v>
      </c>
      <c r="O33">
        <f>(F32-F22)/10</f>
        <v>814720.7</v>
      </c>
      <c r="P33">
        <f>(H32-H22)/10</f>
        <v>3042944.7</v>
      </c>
    </row>
    <row r="40" spans="1:17" x14ac:dyDescent="0.2">
      <c r="A40" t="s">
        <v>15</v>
      </c>
      <c r="B40" t="s">
        <v>8</v>
      </c>
      <c r="D40" t="s">
        <v>9</v>
      </c>
      <c r="F40" t="s">
        <v>10</v>
      </c>
      <c r="H40" t="s">
        <v>11</v>
      </c>
      <c r="J40" t="s">
        <v>6</v>
      </c>
      <c r="M40" t="s">
        <v>9</v>
      </c>
      <c r="N40" t="s">
        <v>10</v>
      </c>
      <c r="O40" t="s">
        <v>11</v>
      </c>
      <c r="P40" t="s">
        <v>13</v>
      </c>
    </row>
    <row r="41" spans="1:17" x14ac:dyDescent="0.2">
      <c r="A41" t="str">
        <f>A21</f>
        <v>STEP</v>
      </c>
      <c r="B41" t="s">
        <v>0</v>
      </c>
      <c r="C41" t="s">
        <v>1</v>
      </c>
      <c r="D41" t="s">
        <v>0</v>
      </c>
      <c r="E41" t="s">
        <v>1</v>
      </c>
      <c r="F41" t="s">
        <v>0</v>
      </c>
      <c r="G41" t="s">
        <v>1</v>
      </c>
      <c r="H41" t="s">
        <v>0</v>
      </c>
      <c r="I41" t="s">
        <v>1</v>
      </c>
      <c r="J41" t="s">
        <v>0</v>
      </c>
      <c r="L41" t="s">
        <v>1</v>
      </c>
      <c r="Q41" t="s">
        <v>12</v>
      </c>
    </row>
    <row r="42" spans="1:17" x14ac:dyDescent="0.2">
      <c r="A42">
        <f>A22</f>
        <v>0</v>
      </c>
      <c r="B42">
        <v>557228</v>
      </c>
      <c r="C42">
        <f>B42</f>
        <v>557228</v>
      </c>
      <c r="D42">
        <v>557229</v>
      </c>
      <c r="E42">
        <f>D42</f>
        <v>557229</v>
      </c>
      <c r="F42">
        <v>278612</v>
      </c>
      <c r="G42">
        <f>F42</f>
        <v>278612</v>
      </c>
      <c r="H42">
        <v>557226</v>
      </c>
      <c r="I42">
        <f>H42</f>
        <v>557226</v>
      </c>
      <c r="J42">
        <f t="shared" ref="J42:J52" si="18">B42+D42+F42+H42</f>
        <v>1950295</v>
      </c>
      <c r="L42" s="1">
        <f t="shared" ref="L42:L52" si="19">C42+E42+G42+I42</f>
        <v>1950295</v>
      </c>
      <c r="M42">
        <f>B42</f>
        <v>557228</v>
      </c>
      <c r="N42">
        <f>D42</f>
        <v>557229</v>
      </c>
      <c r="O42">
        <f>F42</f>
        <v>278612</v>
      </c>
      <c r="P42">
        <f>H42</f>
        <v>557226</v>
      </c>
      <c r="Q42" s="1">
        <f>L42*$C$14+(M42+N42+O42+P42)*$D$14</f>
        <v>1950295</v>
      </c>
    </row>
    <row r="43" spans="1:17" x14ac:dyDescent="0.2">
      <c r="A43">
        <f t="shared" ref="A43:A51" si="20">A23</f>
        <v>20</v>
      </c>
      <c r="B43">
        <v>557228</v>
      </c>
      <c r="C43">
        <f t="shared" ref="C43:C52" si="21">C42*B$53</f>
        <v>750892.20409981196</v>
      </c>
      <c r="D43">
        <v>557229</v>
      </c>
      <c r="E43">
        <f t="shared" ref="E43:E52" si="22">E42*D$53</f>
        <v>746000.05614648422</v>
      </c>
      <c r="F43">
        <v>278612</v>
      </c>
      <c r="G43">
        <f t="shared" ref="G43:G52" si="23">G42*F$53</f>
        <v>401878.30524685333</v>
      </c>
      <c r="H43">
        <v>557226</v>
      </c>
      <c r="I43">
        <f t="shared" ref="I43:I52" si="24">I42*H$53</f>
        <v>747988.47204569948</v>
      </c>
      <c r="J43">
        <f t="shared" si="18"/>
        <v>1950295</v>
      </c>
      <c r="L43" s="1">
        <f t="shared" si="19"/>
        <v>2646759.0375388488</v>
      </c>
      <c r="M43">
        <f>M42+M$53</f>
        <v>1601725.3</v>
      </c>
      <c r="N43">
        <f>N42+N$53</f>
        <v>1532094.4</v>
      </c>
      <c r="O43">
        <f>O42+O$53</f>
        <v>1337044.5</v>
      </c>
      <c r="P43">
        <f>P42+P$53</f>
        <v>1559944.5</v>
      </c>
      <c r="Q43" s="1">
        <f t="shared" ref="Q43:Q52" si="25">L43*$C$14+(M43+N43+O43+P43)*$D$14</f>
        <v>2646759.0375388488</v>
      </c>
    </row>
    <row r="44" spans="1:17" x14ac:dyDescent="0.2">
      <c r="A44">
        <f t="shared" si="20"/>
        <v>40</v>
      </c>
      <c r="B44">
        <v>696581</v>
      </c>
      <c r="C44">
        <f t="shared" si="21"/>
        <v>1011864.2677286024</v>
      </c>
      <c r="D44">
        <v>557229</v>
      </c>
      <c r="E44">
        <f t="shared" si="22"/>
        <v>998720.60458188213</v>
      </c>
      <c r="F44">
        <v>417965</v>
      </c>
      <c r="G44">
        <f t="shared" si="23"/>
        <v>579681.32107763842</v>
      </c>
      <c r="H44">
        <v>626947</v>
      </c>
      <c r="I44">
        <f t="shared" si="24"/>
        <v>1004057.1586990918</v>
      </c>
      <c r="J44">
        <f t="shared" si="18"/>
        <v>2298722</v>
      </c>
      <c r="L44" s="1">
        <f t="shared" si="19"/>
        <v>3594323.3520872146</v>
      </c>
      <c r="M44">
        <f t="shared" ref="M44:M52" si="26">M43+M$53</f>
        <v>2646222.6</v>
      </c>
      <c r="N44">
        <f t="shared" ref="N44:N52" si="27">N43+N$53</f>
        <v>2506959.7999999998</v>
      </c>
      <c r="O44">
        <f t="shared" ref="O44:O52" si="28">O43+O$53</f>
        <v>2395477</v>
      </c>
      <c r="P44">
        <f t="shared" ref="P44:P52" si="29">P43+P$53</f>
        <v>2562663</v>
      </c>
      <c r="Q44" s="1">
        <f t="shared" si="25"/>
        <v>3594323.3520872146</v>
      </c>
    </row>
    <row r="45" spans="1:17" x14ac:dyDescent="0.2">
      <c r="A45">
        <f t="shared" si="20"/>
        <v>60</v>
      </c>
      <c r="B45">
        <v>1392985</v>
      </c>
      <c r="C45">
        <f t="shared" si="21"/>
        <v>1363536.9906834769</v>
      </c>
      <c r="D45">
        <v>1741146</v>
      </c>
      <c r="E45">
        <f t="shared" si="22"/>
        <v>1337054.6527419332</v>
      </c>
      <c r="F45">
        <v>1253723</v>
      </c>
      <c r="G45">
        <f t="shared" si="23"/>
        <v>836149.72398151678</v>
      </c>
      <c r="H45">
        <v>975194</v>
      </c>
      <c r="I45">
        <f t="shared" si="24"/>
        <v>1347789.1914266024</v>
      </c>
      <c r="J45">
        <f t="shared" si="18"/>
        <v>5363048</v>
      </c>
      <c r="L45" s="1">
        <f t="shared" si="19"/>
        <v>4884530.5588335292</v>
      </c>
      <c r="M45">
        <f t="shared" si="26"/>
        <v>3690719.9000000004</v>
      </c>
      <c r="N45">
        <f t="shared" si="27"/>
        <v>3481825.1999999997</v>
      </c>
      <c r="O45">
        <f t="shared" si="28"/>
        <v>3453909.5</v>
      </c>
      <c r="P45">
        <f t="shared" si="29"/>
        <v>3565381.5</v>
      </c>
      <c r="Q45" s="1">
        <f t="shared" si="25"/>
        <v>4884530.5588335292</v>
      </c>
    </row>
    <row r="46" spans="1:17" x14ac:dyDescent="0.2">
      <c r="A46">
        <f t="shared" si="20"/>
        <v>80</v>
      </c>
      <c r="B46">
        <v>2089305</v>
      </c>
      <c r="C46">
        <f t="shared" si="21"/>
        <v>1837433.3240719072</v>
      </c>
      <c r="D46">
        <v>2367833</v>
      </c>
      <c r="E46">
        <f t="shared" si="22"/>
        <v>1790005.2689583639</v>
      </c>
      <c r="F46">
        <v>2228570</v>
      </c>
      <c r="G46">
        <f t="shared" si="23"/>
        <v>1206087.440621065</v>
      </c>
      <c r="H46">
        <v>2437468</v>
      </c>
      <c r="I46">
        <f t="shared" si="24"/>
        <v>1809195.5112196722</v>
      </c>
      <c r="J46">
        <f t="shared" si="18"/>
        <v>9123176</v>
      </c>
      <c r="L46" s="1">
        <f t="shared" si="19"/>
        <v>6642721.544871008</v>
      </c>
      <c r="M46">
        <f t="shared" si="26"/>
        <v>4735217.2</v>
      </c>
      <c r="N46">
        <f t="shared" si="27"/>
        <v>4456690.5999999996</v>
      </c>
      <c r="O46">
        <f t="shared" si="28"/>
        <v>4512342</v>
      </c>
      <c r="P46">
        <f t="shared" si="29"/>
        <v>4568100</v>
      </c>
      <c r="Q46" s="1">
        <f t="shared" si="25"/>
        <v>6642721.544871008</v>
      </c>
    </row>
    <row r="47" spans="1:17" x14ac:dyDescent="0.2">
      <c r="A47">
        <f t="shared" si="20"/>
        <v>100</v>
      </c>
      <c r="B47">
        <v>3412312</v>
      </c>
      <c r="C47">
        <f t="shared" si="21"/>
        <v>2476031.998748804</v>
      </c>
      <c r="D47">
        <v>2924891</v>
      </c>
      <c r="E47">
        <f t="shared" si="22"/>
        <v>2396400.8175192643</v>
      </c>
      <c r="F47">
        <v>3203418</v>
      </c>
      <c r="G47">
        <f t="shared" si="23"/>
        <v>1739696.6986931949</v>
      </c>
      <c r="H47">
        <v>3621211</v>
      </c>
      <c r="I47">
        <f t="shared" si="24"/>
        <v>2428561.0974167404</v>
      </c>
      <c r="J47">
        <f t="shared" si="18"/>
        <v>13161832</v>
      </c>
      <c r="L47" s="1">
        <f t="shared" si="19"/>
        <v>9040690.6123780031</v>
      </c>
      <c r="M47">
        <f t="shared" si="26"/>
        <v>5779714.5</v>
      </c>
      <c r="N47">
        <f t="shared" si="27"/>
        <v>5431556</v>
      </c>
      <c r="O47">
        <f t="shared" si="28"/>
        <v>5570774.5</v>
      </c>
      <c r="P47">
        <f t="shared" si="29"/>
        <v>5570818.5</v>
      </c>
      <c r="Q47" s="1">
        <f t="shared" si="25"/>
        <v>9040690.6123780031</v>
      </c>
    </row>
    <row r="48" spans="1:17" x14ac:dyDescent="0.2">
      <c r="A48">
        <f t="shared" si="20"/>
        <v>120</v>
      </c>
      <c r="B48">
        <v>3899737</v>
      </c>
      <c r="C48">
        <f t="shared" si="21"/>
        <v>3336575.1989529463</v>
      </c>
      <c r="D48">
        <v>5083481</v>
      </c>
      <c r="E48">
        <f t="shared" si="22"/>
        <v>3208223.4492800119</v>
      </c>
      <c r="F48">
        <v>4317530</v>
      </c>
      <c r="G48">
        <f t="shared" si="23"/>
        <v>2509390.6971500395</v>
      </c>
      <c r="H48">
        <v>4108636</v>
      </c>
      <c r="I48">
        <f t="shared" si="24"/>
        <v>3259962.2137631313</v>
      </c>
      <c r="J48">
        <f t="shared" si="18"/>
        <v>17409384</v>
      </c>
      <c r="L48" s="1">
        <f t="shared" si="19"/>
        <v>12314151.559146129</v>
      </c>
      <c r="M48">
        <f t="shared" si="26"/>
        <v>6824211.7999999998</v>
      </c>
      <c r="N48">
        <f t="shared" si="27"/>
        <v>6406421.4000000004</v>
      </c>
      <c r="O48">
        <f t="shared" si="28"/>
        <v>6629207</v>
      </c>
      <c r="P48">
        <f t="shared" si="29"/>
        <v>6573537</v>
      </c>
      <c r="Q48" s="1">
        <f t="shared" si="25"/>
        <v>12314151.559146129</v>
      </c>
    </row>
    <row r="49" spans="1:17" x14ac:dyDescent="0.2">
      <c r="A49">
        <f t="shared" si="20"/>
        <v>140</v>
      </c>
      <c r="B49">
        <v>5431641</v>
      </c>
      <c r="C49">
        <f t="shared" si="21"/>
        <v>4496199.5902692368</v>
      </c>
      <c r="D49">
        <v>6127965</v>
      </c>
      <c r="E49">
        <f t="shared" si="22"/>
        <v>4295065.176603077</v>
      </c>
      <c r="F49">
        <v>5710171</v>
      </c>
      <c r="G49">
        <f t="shared" si="23"/>
        <v>3619620.4060588833</v>
      </c>
      <c r="H49">
        <v>5710171</v>
      </c>
      <c r="I49">
        <f t="shared" si="24"/>
        <v>4375987.7593640648</v>
      </c>
      <c r="J49">
        <f t="shared" si="18"/>
        <v>22979948</v>
      </c>
      <c r="L49" s="1">
        <f t="shared" si="19"/>
        <v>16786872.932295263</v>
      </c>
      <c r="M49">
        <f t="shared" si="26"/>
        <v>7868709.0999999996</v>
      </c>
      <c r="N49">
        <f t="shared" si="27"/>
        <v>7381286.8000000007</v>
      </c>
      <c r="O49">
        <f t="shared" si="28"/>
        <v>7687639.5</v>
      </c>
      <c r="P49">
        <f t="shared" si="29"/>
        <v>7576255.5</v>
      </c>
      <c r="Q49" s="1">
        <f t="shared" si="25"/>
        <v>16786872.932295263</v>
      </c>
    </row>
    <row r="50" spans="1:17" x14ac:dyDescent="0.2">
      <c r="A50">
        <f t="shared" si="20"/>
        <v>160</v>
      </c>
      <c r="B50">
        <v>7102808</v>
      </c>
      <c r="C50">
        <f t="shared" si="21"/>
        <v>6058850.6327929301</v>
      </c>
      <c r="D50">
        <v>7311709</v>
      </c>
      <c r="E50">
        <f t="shared" si="22"/>
        <v>5750093.5215121694</v>
      </c>
      <c r="F50">
        <v>7102811</v>
      </c>
      <c r="G50">
        <f t="shared" si="23"/>
        <v>5221049.0374566456</v>
      </c>
      <c r="H50">
        <v>7102812</v>
      </c>
      <c r="I50">
        <f t="shared" si="24"/>
        <v>5874076.9415235659</v>
      </c>
      <c r="J50">
        <f t="shared" si="18"/>
        <v>28620140</v>
      </c>
      <c r="L50" s="1">
        <f t="shared" si="19"/>
        <v>22904070.133285314</v>
      </c>
      <c r="M50">
        <f t="shared" si="26"/>
        <v>8913206.4000000004</v>
      </c>
      <c r="N50">
        <f t="shared" si="27"/>
        <v>8356152.2000000011</v>
      </c>
      <c r="O50">
        <f t="shared" si="28"/>
        <v>8746072</v>
      </c>
      <c r="P50">
        <f t="shared" si="29"/>
        <v>8578974</v>
      </c>
      <c r="Q50" s="1">
        <f t="shared" si="25"/>
        <v>22904070.133285314</v>
      </c>
    </row>
    <row r="51" spans="1:17" x14ac:dyDescent="0.2">
      <c r="A51">
        <f t="shared" si="20"/>
        <v>180</v>
      </c>
      <c r="B51">
        <v>9609561</v>
      </c>
      <c r="C51">
        <f t="shared" si="21"/>
        <v>8164599.9590283036</v>
      </c>
      <c r="D51">
        <v>9191772</v>
      </c>
      <c r="E51">
        <f t="shared" si="22"/>
        <v>7698038.1313528437</v>
      </c>
      <c r="F51">
        <v>8147291</v>
      </c>
      <c r="G51">
        <f t="shared" si="23"/>
        <v>7530997.7272471804</v>
      </c>
      <c r="H51">
        <v>8773980</v>
      </c>
      <c r="I51">
        <f t="shared" si="24"/>
        <v>7885026.6071021222</v>
      </c>
      <c r="J51">
        <f t="shared" si="18"/>
        <v>35722604</v>
      </c>
      <c r="L51" s="1">
        <f t="shared" si="19"/>
        <v>31278662.42473045</v>
      </c>
      <c r="M51">
        <f t="shared" si="26"/>
        <v>9957703.7000000011</v>
      </c>
      <c r="N51">
        <f t="shared" si="27"/>
        <v>9331017.6000000015</v>
      </c>
      <c r="O51">
        <f t="shared" si="28"/>
        <v>9804504.5</v>
      </c>
      <c r="P51">
        <f t="shared" si="29"/>
        <v>9581692.5</v>
      </c>
      <c r="Q51" s="1">
        <f t="shared" si="25"/>
        <v>31278662.42473045</v>
      </c>
    </row>
    <row r="52" spans="1:17" x14ac:dyDescent="0.2">
      <c r="A52">
        <f>A32</f>
        <v>200</v>
      </c>
      <c r="B52">
        <v>11002201</v>
      </c>
      <c r="C52">
        <f t="shared" si="21"/>
        <v>11002200.999999996</v>
      </c>
      <c r="D52">
        <v>10305883</v>
      </c>
      <c r="E52">
        <f t="shared" si="22"/>
        <v>10305882.999999996</v>
      </c>
      <c r="F52">
        <v>10862937</v>
      </c>
      <c r="G52">
        <f t="shared" si="23"/>
        <v>10862937.000000004</v>
      </c>
      <c r="H52">
        <v>10584411</v>
      </c>
      <c r="I52">
        <f t="shared" si="24"/>
        <v>10584411.000000004</v>
      </c>
      <c r="J52">
        <f t="shared" si="18"/>
        <v>42755432</v>
      </c>
      <c r="L52" s="1">
        <f t="shared" si="19"/>
        <v>42755432</v>
      </c>
      <c r="M52">
        <f t="shared" si="26"/>
        <v>11002201.000000002</v>
      </c>
      <c r="N52">
        <f t="shared" si="27"/>
        <v>10305883.000000002</v>
      </c>
      <c r="O52">
        <f t="shared" si="28"/>
        <v>10862937</v>
      </c>
      <c r="P52">
        <f t="shared" si="29"/>
        <v>10584411</v>
      </c>
      <c r="Q52" s="1">
        <f t="shared" si="25"/>
        <v>42755432</v>
      </c>
    </row>
    <row r="53" spans="1:17" x14ac:dyDescent="0.2">
      <c r="B53">
        <f>(B52/B42)^(1/10)</f>
        <v>1.347549304952034</v>
      </c>
      <c r="D53">
        <f>(D52/D42)^(1/10)</f>
        <v>1.3387674657034796</v>
      </c>
      <c r="F53">
        <f>(F52/F42)^(1/10)</f>
        <v>1.442429993133294</v>
      </c>
      <c r="H53">
        <f>(H52/H42)^(1/10)</f>
        <v>1.3423430924718147</v>
      </c>
      <c r="M53">
        <f>(B52-B42)/10</f>
        <v>1044497.3</v>
      </c>
      <c r="N53">
        <f>(D52-D42)/10</f>
        <v>974865.4</v>
      </c>
      <c r="O53">
        <f>(F52-F42)/10</f>
        <v>1058432.5</v>
      </c>
      <c r="P53">
        <f>(H52-H42)/10</f>
        <v>1002718.5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7AC8F-FEF0-0C4E-A3AB-87A45A99107D}">
  <dimension ref="A1:G42"/>
  <sheetViews>
    <sheetView workbookViewId="0">
      <selection activeCell="N34" sqref="N34"/>
    </sheetView>
  </sheetViews>
  <sheetFormatPr baseColWidth="10" defaultRowHeight="16" x14ac:dyDescent="0.2"/>
  <sheetData>
    <row r="1" spans="1:7" x14ac:dyDescent="0.2">
      <c r="A1" t="s">
        <v>7</v>
      </c>
      <c r="B1" t="s">
        <v>0</v>
      </c>
      <c r="C1" t="s">
        <v>16</v>
      </c>
      <c r="D1" t="s">
        <v>24</v>
      </c>
      <c r="E1" t="s">
        <v>17</v>
      </c>
      <c r="F1" t="s">
        <v>18</v>
      </c>
      <c r="G1" t="s">
        <v>25</v>
      </c>
    </row>
    <row r="2" spans="1:7" x14ac:dyDescent="0.2">
      <c r="A2">
        <v>0</v>
      </c>
      <c r="B2">
        <v>14205053</v>
      </c>
      <c r="C2">
        <f>B2</f>
        <v>14205053</v>
      </c>
      <c r="D2">
        <f>B2</f>
        <v>14205053</v>
      </c>
      <c r="E2">
        <f>$E$34*A2*A2+$B$2</f>
        <v>14205053</v>
      </c>
      <c r="F2">
        <f>$F$34*A2*A2*A2+$B$2</f>
        <v>14205053</v>
      </c>
      <c r="G2">
        <f>F2</f>
        <v>14205053</v>
      </c>
    </row>
    <row r="3" spans="1:7" x14ac:dyDescent="0.2">
      <c r="A3">
        <f>A2+10</f>
        <v>10</v>
      </c>
      <c r="B3">
        <v>21652012</v>
      </c>
      <c r="C3">
        <f>C2+$C$34</f>
        <v>14428800.290322581</v>
      </c>
      <c r="D3">
        <f>D2*$D$34</f>
        <v>14388430.129904596</v>
      </c>
      <c r="E3">
        <f>$E$34*A3*A3+$B$2</f>
        <v>14212270.654526535</v>
      </c>
      <c r="F3">
        <f>$F$34*A3*A3*A3+$B$2</f>
        <v>14205285.827565372</v>
      </c>
      <c r="G3">
        <f>$G$34*LOG(A3)+$B$2</f>
        <v>16989139.315995753</v>
      </c>
    </row>
    <row r="4" spans="1:7" x14ac:dyDescent="0.2">
      <c r="A4">
        <f t="shared" ref="A4:A32" si="0">A3+10</f>
        <v>20</v>
      </c>
      <c r="B4">
        <v>20138313</v>
      </c>
      <c r="C4">
        <f t="shared" ref="C4:C33" si="1">C3+$C$34</f>
        <v>14652547.580645163</v>
      </c>
      <c r="D4">
        <f t="shared" ref="D4:D33" si="2">D3*$D$34</f>
        <v>14574174.528116608</v>
      </c>
      <c r="E4">
        <f>$E$34*A4*A4+$B$2</f>
        <v>14233923.61810614</v>
      </c>
      <c r="F4">
        <f>$F$34*A4*A4*A4+$B$2</f>
        <v>14206915.620522976</v>
      </c>
      <c r="G4">
        <f>$G$34*LOG(A4)+$B$2</f>
        <v>17827232.807628103</v>
      </c>
    </row>
    <row r="5" spans="1:7" x14ac:dyDescent="0.2">
      <c r="A5">
        <f t="shared" si="0"/>
        <v>30</v>
      </c>
      <c r="B5">
        <v>21917528</v>
      </c>
      <c r="C5">
        <f t="shared" si="1"/>
        <v>14876294.870967744</v>
      </c>
      <c r="D5">
        <f t="shared" si="2"/>
        <v>14762316.754386</v>
      </c>
      <c r="E5">
        <f>$E$34*A5*A5+$B$2</f>
        <v>14270011.890738813</v>
      </c>
      <c r="F5">
        <f>$F$34*A5*A5*A5+$B$2</f>
        <v>14211339.344265046</v>
      </c>
      <c r="G5">
        <f>$G$34*LOG(A5)+$B$2</f>
        <v>18317486.072331488</v>
      </c>
    </row>
    <row r="6" spans="1:7" x14ac:dyDescent="0.2">
      <c r="A6">
        <f t="shared" si="0"/>
        <v>40</v>
      </c>
      <c r="B6">
        <v>20487920</v>
      </c>
      <c r="C6">
        <f t="shared" si="1"/>
        <v>15100042.161290325</v>
      </c>
      <c r="D6">
        <f t="shared" si="2"/>
        <v>14952887.762967372</v>
      </c>
      <c r="E6">
        <f>$E$34*A6*A6+$B$2</f>
        <v>14320535.472424557</v>
      </c>
      <c r="F6">
        <f>$F$34*A6*A6*A6+$B$2</f>
        <v>14219953.964183815</v>
      </c>
      <c r="G6">
        <f>$G$34*LOG(A6)+$B$2</f>
        <v>18665326.299260456</v>
      </c>
    </row>
    <row r="7" spans="1:7" x14ac:dyDescent="0.2">
      <c r="A7">
        <f t="shared" si="0"/>
        <v>50</v>
      </c>
      <c r="B7">
        <v>19643340</v>
      </c>
      <c r="C7">
        <f t="shared" si="1"/>
        <v>15323789.451612907</v>
      </c>
      <c r="D7">
        <f t="shared" si="2"/>
        <v>15145918.907712733</v>
      </c>
      <c r="E7">
        <f>$E$34*A7*A7+$B$2</f>
        <v>14385494.363163371</v>
      </c>
      <c r="F7">
        <f>$F$34*A7*A7*A7+$B$2</f>
        <v>14234156.445671512</v>
      </c>
      <c r="G7">
        <f>$G$34*LOG(A7)+$B$2</f>
        <v>18935132.140359156</v>
      </c>
    </row>
    <row r="8" spans="1:7" x14ac:dyDescent="0.2">
      <c r="A8">
        <f t="shared" si="0"/>
        <v>60</v>
      </c>
      <c r="B8">
        <v>19073655</v>
      </c>
      <c r="C8">
        <f t="shared" si="1"/>
        <v>15547536.741935488</v>
      </c>
      <c r="D8">
        <f t="shared" si="2"/>
        <v>15341441.947230019</v>
      </c>
      <c r="E8">
        <f>$E$34*A8*A8+$B$2</f>
        <v>14464888.562955255</v>
      </c>
      <c r="F8">
        <f>$F$34*A8*A8*A8+$B$2</f>
        <v>14255343.754120372</v>
      </c>
      <c r="G8">
        <f>$G$34*LOG(A8)+$B$2</f>
        <v>19155579.563963842</v>
      </c>
    </row>
    <row r="9" spans="1:7" x14ac:dyDescent="0.2">
      <c r="A9">
        <f t="shared" si="0"/>
        <v>70</v>
      </c>
      <c r="B9">
        <v>21278488</v>
      </c>
      <c r="C9">
        <f t="shared" si="1"/>
        <v>15771284.032258069</v>
      </c>
      <c r="D9">
        <f t="shared" si="2"/>
        <v>15539489.050108202</v>
      </c>
      <c r="E9">
        <f>$E$34*A9*A9+$B$2</f>
        <v>14558718.071800208</v>
      </c>
      <c r="F9">
        <f>$F$34*A9*A9*A9+$B$2</f>
        <v>14284912.854922628</v>
      </c>
      <c r="G9">
        <f>$G$34*LOG(A9)+$B$2</f>
        <v>19341965.204874277</v>
      </c>
    </row>
    <row r="10" spans="1:7" x14ac:dyDescent="0.2">
      <c r="A10">
        <f t="shared" si="0"/>
        <v>80</v>
      </c>
      <c r="B10">
        <v>20154833</v>
      </c>
      <c r="C10">
        <f t="shared" si="1"/>
        <v>15995031.32258065</v>
      </c>
      <c r="D10">
        <f t="shared" si="2"/>
        <v>15740092.800209856</v>
      </c>
      <c r="E10">
        <f>$E$34*A10*A10+$B$2</f>
        <v>14666982.889698232</v>
      </c>
      <c r="F10">
        <f>$F$34*A10*A10*A10+$B$2</f>
        <v>14324260.713470511</v>
      </c>
      <c r="G10">
        <f>$G$34*LOG(A10)+$B$2</f>
        <v>19503419.790892806</v>
      </c>
    </row>
    <row r="11" spans="1:7" x14ac:dyDescent="0.2">
      <c r="A11">
        <f t="shared" si="0"/>
        <v>90</v>
      </c>
      <c r="B11">
        <v>19690960</v>
      </c>
      <c r="C11">
        <f t="shared" si="1"/>
        <v>16218778.612903232</v>
      </c>
      <c r="D11">
        <f t="shared" si="2"/>
        <v>15943286.202032045</v>
      </c>
      <c r="E11">
        <f>$E$34*A11*A11+$B$2</f>
        <v>14789683.016649324</v>
      </c>
      <c r="F11">
        <f>$F$34*A11*A11*A11+$B$2</f>
        <v>14374784.295156255</v>
      </c>
      <c r="G11">
        <f>$G$34*LOG(A11)+$B$2</f>
        <v>19645832.828667227</v>
      </c>
    </row>
    <row r="12" spans="1:7" x14ac:dyDescent="0.2">
      <c r="A12">
        <f t="shared" si="0"/>
        <v>100</v>
      </c>
      <c r="B12">
        <v>20055528</v>
      </c>
      <c r="C12">
        <f t="shared" si="1"/>
        <v>16442525.903225813</v>
      </c>
      <c r="D12">
        <f t="shared" si="2"/>
        <v>16149102.686136412</v>
      </c>
      <c r="E12">
        <f>$E$34*A12*A12+$B$2</f>
        <v>14926818.452653486</v>
      </c>
      <c r="F12">
        <f>$F$34*A12*A12*A12+$B$2</f>
        <v>14437880.565372093</v>
      </c>
      <c r="G12">
        <f>$G$34*LOG(A12)+$B$2</f>
        <v>19773225.631991506</v>
      </c>
    </row>
    <row r="13" spans="1:7" x14ac:dyDescent="0.2">
      <c r="A13">
        <f t="shared" si="0"/>
        <v>110</v>
      </c>
      <c r="B13">
        <v>20470889</v>
      </c>
      <c r="C13">
        <f t="shared" si="1"/>
        <v>16666273.193548394</v>
      </c>
      <c r="D13">
        <f t="shared" si="2"/>
        <v>16357576.114649372</v>
      </c>
      <c r="E13">
        <f>$E$34*A13*A13+$B$2</f>
        <v>15078389.197710719</v>
      </c>
      <c r="F13">
        <f>$F$34*A13*A13*A13+$B$2</f>
        <v>14514946.489510255</v>
      </c>
      <c r="G13">
        <f>$G$34*LOG(A13)+$B$2</f>
        <v>19888466.440322842</v>
      </c>
    </row>
    <row r="14" spans="1:7" x14ac:dyDescent="0.2">
      <c r="A14">
        <f t="shared" si="0"/>
        <v>120</v>
      </c>
      <c r="B14">
        <v>21006140</v>
      </c>
      <c r="C14">
        <f t="shared" si="1"/>
        <v>16890020.483870976</v>
      </c>
      <c r="D14">
        <f t="shared" si="2"/>
        <v>16568740.786833305</v>
      </c>
      <c r="E14">
        <f>$E$34*A14*A14+$B$2</f>
        <v>15244395.251821021</v>
      </c>
      <c r="F14">
        <f>$F$34*A14*A14*A14+$B$2</f>
        <v>14607379.032962976</v>
      </c>
      <c r="G14">
        <f>$G$34*LOG(A14)+$B$2</f>
        <v>19993673.055596191</v>
      </c>
    </row>
    <row r="15" spans="1:7" x14ac:dyDescent="0.2">
      <c r="A15">
        <f t="shared" si="0"/>
        <v>130</v>
      </c>
      <c r="B15">
        <v>19683786</v>
      </c>
      <c r="C15">
        <f t="shared" si="1"/>
        <v>17113767.774193555</v>
      </c>
      <c r="D15">
        <f t="shared" si="2"/>
        <v>16782631.444729671</v>
      </c>
      <c r="E15">
        <f>$E$34*A15*A15+$B$2</f>
        <v>15424836.614984391</v>
      </c>
      <c r="F15">
        <f>$F$34*A15*A15*A15+$B$2</f>
        <v>14716575.161122486</v>
      </c>
      <c r="G15">
        <f>$G$34*LOG(A15)+$B$2</f>
        <v>20090453.759947654</v>
      </c>
    </row>
    <row r="16" spans="1:7" x14ac:dyDescent="0.2">
      <c r="A16">
        <f t="shared" si="0"/>
        <v>140</v>
      </c>
      <c r="B16">
        <v>18967069</v>
      </c>
      <c r="C16">
        <f t="shared" si="1"/>
        <v>17337515.064516135</v>
      </c>
      <c r="D16">
        <f t="shared" si="2"/>
        <v>16999283.278874967</v>
      </c>
      <c r="E16">
        <f>$E$34*A16*A16+$B$2</f>
        <v>15619713.287200833</v>
      </c>
      <c r="F16">
        <f>$F$34*A16*A16*A16+$B$2</f>
        <v>14843931.839381021</v>
      </c>
      <c r="G16">
        <f>$G$34*LOG(A16)+$B$2</f>
        <v>20180058.696506627</v>
      </c>
    </row>
    <row r="17" spans="1:7" x14ac:dyDescent="0.2">
      <c r="A17">
        <f t="shared" si="0"/>
        <v>150</v>
      </c>
      <c r="B17">
        <v>20797729</v>
      </c>
      <c r="C17">
        <f t="shared" si="1"/>
        <v>17561262.354838714</v>
      </c>
      <c r="D17">
        <f t="shared" si="2"/>
        <v>17218731.934090495</v>
      </c>
      <c r="E17">
        <f>$E$34*A17*A17+$B$2</f>
        <v>15829025.268470343</v>
      </c>
      <c r="F17">
        <f>$F$34*A17*A17*A17+$B$2</f>
        <v>14990846.033130812</v>
      </c>
      <c r="G17">
        <f>$G$34*LOG(A17)+$B$2</f>
        <v>20263478.896694891</v>
      </c>
    </row>
    <row r="18" spans="1:7" x14ac:dyDescent="0.2">
      <c r="A18">
        <f t="shared" si="0"/>
        <v>160</v>
      </c>
      <c r="B18">
        <v>21343001</v>
      </c>
      <c r="C18">
        <f t="shared" si="1"/>
        <v>17785009.645161293</v>
      </c>
      <c r="D18">
        <f t="shared" si="2"/>
        <v>17441013.515346836</v>
      </c>
      <c r="E18">
        <f>$E$34*A18*A18+$B$2</f>
        <v>16052772.558792925</v>
      </c>
      <c r="F18">
        <f>$F$34*A18*A18*A18+$B$2</f>
        <v>15158714.707764089</v>
      </c>
      <c r="G18">
        <f>$G$34*LOG(A18)+$B$2</f>
        <v>20341513.282525156</v>
      </c>
    </row>
    <row r="19" spans="1:7" x14ac:dyDescent="0.2">
      <c r="A19">
        <f t="shared" si="0"/>
        <v>170</v>
      </c>
      <c r="B19">
        <v>19334925</v>
      </c>
      <c r="C19">
        <f t="shared" si="1"/>
        <v>18008756.935483873</v>
      </c>
      <c r="D19">
        <f t="shared" si="2"/>
        <v>17666164.593704063</v>
      </c>
      <c r="E19">
        <f>$E$34*A19*A19+$B$2</f>
        <v>16290955.158168575</v>
      </c>
      <c r="F19">
        <f>$F$34*A19*A19*A19+$B$2</f>
        <v>15348934.828673089</v>
      </c>
      <c r="G19">
        <f>$G$34*LOG(A19)+$B$2</f>
        <v>20414815.32053674</v>
      </c>
    </row>
    <row r="20" spans="1:7" x14ac:dyDescent="0.2">
      <c r="A20">
        <f t="shared" si="0"/>
        <v>180</v>
      </c>
      <c r="B20">
        <v>14606359</v>
      </c>
      <c r="C20">
        <f t="shared" si="1"/>
        <v>18232504.225806452</v>
      </c>
      <c r="D20">
        <f t="shared" si="2"/>
        <v>17894222.212328624</v>
      </c>
      <c r="E20">
        <f>$E$34*A20*A20+$B$2</f>
        <v>16543573.066597294</v>
      </c>
      <c r="F20">
        <f>$F$34*A20*A20*A20+$B$2</f>
        <v>15562903.361250043</v>
      </c>
      <c r="G20">
        <f>$G$34*LOG(A20)+$B$2</f>
        <v>20483926.320299577</v>
      </c>
    </row>
    <row r="21" spans="1:7" x14ac:dyDescent="0.2">
      <c r="A21">
        <f t="shared" si="0"/>
        <v>190</v>
      </c>
      <c r="B21">
        <v>18457577</v>
      </c>
      <c r="C21">
        <f t="shared" si="1"/>
        <v>18456251.516129032</v>
      </c>
      <c r="D21">
        <f t="shared" si="2"/>
        <v>18125223.892587889</v>
      </c>
      <c r="E21">
        <f>$E$34*A21*A21+$B$2</f>
        <v>16810626.284079082</v>
      </c>
      <c r="F21">
        <f>$F$34*A21*A21*A21+$B$2</f>
        <v>15802017.270887181</v>
      </c>
      <c r="G21">
        <f>$G$34*LOG(A21)+$B$2</f>
        <v>20549299.717938818</v>
      </c>
    </row>
    <row r="22" spans="1:7" x14ac:dyDescent="0.2">
      <c r="A22">
        <f t="shared" si="0"/>
        <v>200</v>
      </c>
      <c r="B22">
        <v>20683679</v>
      </c>
      <c r="C22">
        <f t="shared" si="1"/>
        <v>18679998.806451611</v>
      </c>
      <c r="D22">
        <f t="shared" si="2"/>
        <v>18359207.640223395</v>
      </c>
      <c r="E22">
        <f>$E$34*A22*A22+$B$2</f>
        <v>17092114.810613945</v>
      </c>
      <c r="F22">
        <f>$F$34*A22*A22*A22+$B$2</f>
        <v>16067673.522976737</v>
      </c>
      <c r="G22">
        <f>$G$34*LOG(A22)+$B$2</f>
        <v>20611319.123623855</v>
      </c>
    </row>
    <row r="23" spans="1:7" x14ac:dyDescent="0.2">
      <c r="A23">
        <f t="shared" si="0"/>
        <v>210</v>
      </c>
      <c r="B23">
        <v>20024222</v>
      </c>
      <c r="C23">
        <f t="shared" si="1"/>
        <v>18903746.096774191</v>
      </c>
      <c r="D23">
        <f t="shared" si="2"/>
        <v>18596211.95160377</v>
      </c>
      <c r="E23">
        <f>$E$34*A23*A23+$B$2</f>
        <v>17388038.646201871</v>
      </c>
      <c r="F23">
        <f>$F$34*A23*A23*A23+$B$2</f>
        <v>16361269.082910946</v>
      </c>
      <c r="G23">
        <f>$G$34*LOG(A23)+$B$2</f>
        <v>20670311.961210012</v>
      </c>
    </row>
    <row r="24" spans="1:7" x14ac:dyDescent="0.2">
      <c r="A24">
        <f t="shared" si="0"/>
        <v>220</v>
      </c>
      <c r="B24">
        <v>19694115</v>
      </c>
      <c r="C24">
        <f t="shared" si="1"/>
        <v>19127493.38709677</v>
      </c>
      <c r="D24">
        <f t="shared" si="2"/>
        <v>18836275.820058372</v>
      </c>
      <c r="E24">
        <f>$E$34*A24*A24+$B$2</f>
        <v>17698397.790842872</v>
      </c>
      <c r="F24">
        <f>$F$34*A24*A24*A24+$B$2</f>
        <v>16684200.916082038</v>
      </c>
      <c r="G24">
        <f>$G$34*LOG(A24)+$B$2</f>
        <v>20726559.931955192</v>
      </c>
    </row>
    <row r="25" spans="1:7" x14ac:dyDescent="0.2">
      <c r="A25">
        <f t="shared" si="0"/>
        <v>230</v>
      </c>
      <c r="B25">
        <v>18914336</v>
      </c>
      <c r="C25">
        <f t="shared" si="1"/>
        <v>19351240.67741935</v>
      </c>
      <c r="D25">
        <f t="shared" si="2"/>
        <v>19079438.74229271</v>
      </c>
      <c r="E25">
        <f>$E$34*A25*A25+$B$2</f>
        <v>18023192.24453694</v>
      </c>
      <c r="F25">
        <f>$F$34*A25*A25*A25+$B$2</f>
        <v>17037865.987882245</v>
      </c>
      <c r="G25">
        <f>$G$34*LOG(A25)+$B$2</f>
        <v>20780307.150362842</v>
      </c>
    </row>
    <row r="26" spans="1:7" x14ac:dyDescent="0.2">
      <c r="A26">
        <f t="shared" si="0"/>
        <v>240</v>
      </c>
      <c r="B26">
        <v>20348517</v>
      </c>
      <c r="C26">
        <f t="shared" si="1"/>
        <v>19574987.967741929</v>
      </c>
      <c r="D26">
        <f t="shared" si="2"/>
        <v>19325740.724886663</v>
      </c>
      <c r="E26">
        <f>$E$34*A26*A26+$B$2</f>
        <v>18362422.007284079</v>
      </c>
      <c r="F26">
        <f>$F$34*A26*A26*A26+$B$2</f>
        <v>17423661.263703804</v>
      </c>
      <c r="G26">
        <f>$G$34*LOG(A26)+$B$2</f>
        <v>20831766.547228541</v>
      </c>
    </row>
    <row r="27" spans="1:7" x14ac:dyDescent="0.2">
      <c r="A27">
        <f t="shared" si="0"/>
        <v>250</v>
      </c>
      <c r="B27">
        <v>21345736</v>
      </c>
      <c r="C27">
        <f t="shared" si="1"/>
        <v>19798735.258064508</v>
      </c>
      <c r="D27">
        <f t="shared" si="2"/>
        <v>19575222.290876605</v>
      </c>
      <c r="E27">
        <f>$E$34*A27*A27+$B$2</f>
        <v>18716087.079084288</v>
      </c>
      <c r="F27">
        <f>$F$34*A27*A27*A27+$B$2</f>
        <v>17842983.708938941</v>
      </c>
      <c r="G27">
        <f>$G$34*LOG(A27)+$B$2</f>
        <v>20881124.964722559</v>
      </c>
    </row>
    <row r="28" spans="1:7" x14ac:dyDescent="0.2">
      <c r="A28">
        <f t="shared" si="0"/>
        <v>260</v>
      </c>
      <c r="B28">
        <v>17551501</v>
      </c>
      <c r="C28">
        <f t="shared" si="1"/>
        <v>20022482.548387088</v>
      </c>
      <c r="D28">
        <f t="shared" si="2"/>
        <v>19827924.486422475</v>
      </c>
      <c r="E28">
        <f>$E$34*A28*A28+$B$2</f>
        <v>19084187.459937565</v>
      </c>
      <c r="F28">
        <f>$F$34*A28*A28*A28+$B$2</f>
        <v>18297230.288979892</v>
      </c>
      <c r="G28">
        <f>$G$34*LOG(A28)+$B$2</f>
        <v>20928547.251580004</v>
      </c>
    </row>
    <row r="29" spans="1:7" x14ac:dyDescent="0.2">
      <c r="A29">
        <f t="shared" si="0"/>
        <v>270</v>
      </c>
      <c r="B29">
        <v>18339438</v>
      </c>
      <c r="C29">
        <f t="shared" si="1"/>
        <v>20246229.838709667</v>
      </c>
      <c r="D29">
        <f t="shared" si="2"/>
        <v>20083888.887560945</v>
      </c>
      <c r="E29">
        <f>$E$34*A29*A29+$B$2</f>
        <v>19466723.149843913</v>
      </c>
      <c r="F29">
        <f>$F$34*A29*A29*A29+$B$2</f>
        <v>18787797.969218891</v>
      </c>
      <c r="G29">
        <f>$G$34*LOG(A29)+$B$2</f>
        <v>20974179.585002962</v>
      </c>
    </row>
    <row r="30" spans="1:7" x14ac:dyDescent="0.2">
      <c r="A30">
        <f t="shared" si="0"/>
        <v>280</v>
      </c>
      <c r="B30">
        <v>19170175</v>
      </c>
      <c r="C30">
        <f t="shared" si="1"/>
        <v>20469977.129032247</v>
      </c>
      <c r="D30">
        <f t="shared" si="2"/>
        <v>20343157.607045747</v>
      </c>
      <c r="E30">
        <f>$E$34*A30*A30+$B$2</f>
        <v>19863694.148803331</v>
      </c>
      <c r="F30">
        <f>$F$34*A30*A30*A30+$B$2</f>
        <v>19316083.715048168</v>
      </c>
      <c r="G30">
        <f>$G$34*LOG(A30)+$B$2</f>
        <v>21018152.18813898</v>
      </c>
    </row>
    <row r="31" spans="1:7" x14ac:dyDescent="0.2">
      <c r="A31">
        <f t="shared" si="0"/>
        <v>290</v>
      </c>
      <c r="B31">
        <v>19199197</v>
      </c>
      <c r="C31">
        <f t="shared" si="1"/>
        <v>20693724.419354826</v>
      </c>
      <c r="D31">
        <f t="shared" si="2"/>
        <v>20605773.301276308</v>
      </c>
      <c r="E31">
        <f>$E$34*A31*A31+$B$2</f>
        <v>20275100.456815816</v>
      </c>
      <c r="F31">
        <f>$F$34*A31*A31*A31+$B$2</f>
        <v>19883484.491859958</v>
      </c>
      <c r="G31">
        <f>$G$34*LOG(A31)+$B$2</f>
        <v>21060581.570485823</v>
      </c>
    </row>
    <row r="32" spans="1:7" x14ac:dyDescent="0.2">
      <c r="A32">
        <f t="shared" si="0"/>
        <v>300</v>
      </c>
      <c r="B32">
        <v>19562248</v>
      </c>
      <c r="C32">
        <f t="shared" si="1"/>
        <v>20917471.709677406</v>
      </c>
      <c r="D32">
        <f t="shared" si="2"/>
        <v>20871779.177315827</v>
      </c>
      <c r="E32">
        <f>$E$34*A32*A32+$B$2</f>
        <v>20700942.073881373</v>
      </c>
      <c r="F32">
        <f>$F$34*A32*A32*A32+$B$2</f>
        <v>20491397.265046492</v>
      </c>
      <c r="G32">
        <f>$G$34*LOG(A32)+$B$2</f>
        <v>21101572.388327245</v>
      </c>
    </row>
    <row r="33" spans="1:7" x14ac:dyDescent="0.2">
      <c r="A33">
        <v>310</v>
      </c>
      <c r="B33">
        <v>21141219</v>
      </c>
      <c r="C33">
        <f t="shared" si="1"/>
        <v>21141218.999999985</v>
      </c>
      <c r="D33">
        <f t="shared" si="2"/>
        <v>21141218.999999959</v>
      </c>
      <c r="E33">
        <f>$E$34*A33*A33+$B$2</f>
        <v>21141219</v>
      </c>
      <c r="F33">
        <f>$F$34*A33*A33*A33+$B$2</f>
        <v>21141219</v>
      </c>
      <c r="G33">
        <f>$G$34*LOG(A33)+$B$2</f>
        <v>21141219</v>
      </c>
    </row>
    <row r="34" spans="1:7" x14ac:dyDescent="0.2">
      <c r="A34">
        <v>31</v>
      </c>
      <c r="C34">
        <f>(B33-B2)/A34</f>
        <v>223747.29032258064</v>
      </c>
      <c r="D34">
        <f>(B33/B2)^(1/A34)</f>
        <v>1.0129092886809079</v>
      </c>
      <c r="E34">
        <f>(B33-B2)/(A33*A33)</f>
        <v>72.176545265348594</v>
      </c>
      <c r="F34">
        <f>(B33-B2)/(A33*A33*A33)</f>
        <v>0.23282756537209223</v>
      </c>
      <c r="G34">
        <f>(B33-B2)/LOG(A33)</f>
        <v>2784086.3159957533</v>
      </c>
    </row>
    <row r="36" spans="1:7" x14ac:dyDescent="0.2">
      <c r="A36" t="s">
        <v>26</v>
      </c>
    </row>
    <row r="37" spans="1:7" x14ac:dyDescent="0.2">
      <c r="A37">
        <v>313</v>
      </c>
    </row>
    <row r="42" spans="1:7" x14ac:dyDescent="0.2">
      <c r="D42" s="3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CCD7A-3531-8D4E-9AD9-A1475D68F379}">
  <dimension ref="A1:G36"/>
  <sheetViews>
    <sheetView workbookViewId="0">
      <selection activeCell="B34" sqref="B34:B38"/>
    </sheetView>
  </sheetViews>
  <sheetFormatPr baseColWidth="10" defaultRowHeight="16" x14ac:dyDescent="0.2"/>
  <sheetData>
    <row r="1" spans="1:7" x14ac:dyDescent="0.2">
      <c r="A1" t="s">
        <v>7</v>
      </c>
      <c r="B1" t="s">
        <v>0</v>
      </c>
      <c r="C1" t="s">
        <v>16</v>
      </c>
      <c r="D1" t="s">
        <v>24</v>
      </c>
      <c r="E1" t="s">
        <v>17</v>
      </c>
      <c r="F1" t="s">
        <v>18</v>
      </c>
      <c r="G1" t="s">
        <v>25</v>
      </c>
    </row>
    <row r="2" spans="1:7" x14ac:dyDescent="0.2">
      <c r="A2">
        <v>0</v>
      </c>
      <c r="B2">
        <v>1950295</v>
      </c>
      <c r="C2">
        <f>B2</f>
        <v>1950295</v>
      </c>
      <c r="D2">
        <f>B2</f>
        <v>1950295</v>
      </c>
      <c r="E2">
        <f>$E$28*A2*A2+$B$2</f>
        <v>1950295</v>
      </c>
      <c r="F2">
        <f>$F$28*A2*A2*A2+$B$2</f>
        <v>1950295</v>
      </c>
      <c r="G2">
        <f>F2</f>
        <v>1950295</v>
      </c>
    </row>
    <row r="3" spans="1:7" x14ac:dyDescent="0.2">
      <c r="A3">
        <f>A2+10</f>
        <v>10</v>
      </c>
      <c r="B3">
        <v>1950295</v>
      </c>
      <c r="C3">
        <f>C2+$C$28</f>
        <v>3945997.16</v>
      </c>
      <c r="D3">
        <f>D2*$D$28</f>
        <v>2223739.1876723017</v>
      </c>
      <c r="E3">
        <f>$E$28*A3*A3+$B$2</f>
        <v>2030123.0863999999</v>
      </c>
      <c r="F3">
        <f>$F$28*A3*A3*A3+$B$2</f>
        <v>1953488.1234559999</v>
      </c>
      <c r="G3">
        <f>$G$28*LOG(A3)+$B$2</f>
        <v>22756717.937840778</v>
      </c>
    </row>
    <row r="4" spans="1:7" x14ac:dyDescent="0.2">
      <c r="A4">
        <f t="shared" ref="A4:A26" si="0">A3+10</f>
        <v>20</v>
      </c>
      <c r="B4">
        <v>1950295</v>
      </c>
      <c r="C4">
        <f>C3+$C$28</f>
        <v>5941699.3200000003</v>
      </c>
      <c r="D4">
        <f>D3*$D$28</f>
        <v>2535522.0491205016</v>
      </c>
      <c r="E4">
        <f>$E$28*A4*A4+$B$2</f>
        <v>2269607.3456000001</v>
      </c>
      <c r="F4">
        <f>$F$28*A4*A4*A4+$B$2</f>
        <v>1975839.987648</v>
      </c>
      <c r="G4">
        <f>$G$28*LOG(A4)+$B$2</f>
        <v>29020075.344601948</v>
      </c>
    </row>
    <row r="5" spans="1:7" x14ac:dyDescent="0.2">
      <c r="A5">
        <f t="shared" si="0"/>
        <v>30</v>
      </c>
      <c r="B5">
        <v>1950295</v>
      </c>
      <c r="C5">
        <f>C4+$C$28</f>
        <v>7937401.4800000004</v>
      </c>
      <c r="D5">
        <f>D4*$D$28</f>
        <v>2891018.9185925382</v>
      </c>
      <c r="E5">
        <f>$E$28*A5*A5+$B$2</f>
        <v>2668747.7775999997</v>
      </c>
      <c r="F5">
        <f>$F$28*A5*A5*A5+$B$2</f>
        <v>2036509.3333119999</v>
      </c>
      <c r="G5">
        <f>$G$28*LOG(A5)+$B$2</f>
        <v>32683904.556171335</v>
      </c>
    </row>
    <row r="6" spans="1:7" x14ac:dyDescent="0.2">
      <c r="A6">
        <f t="shared" si="0"/>
        <v>40</v>
      </c>
      <c r="B6">
        <v>2298722</v>
      </c>
      <c r="C6">
        <f>C5+$C$28</f>
        <v>9933103.6400000006</v>
      </c>
      <c r="D6">
        <f>D5*$D$28</f>
        <v>3296358.7875558455</v>
      </c>
      <c r="E6">
        <f>$E$28*A6*A6+$B$2</f>
        <v>3227544.3824</v>
      </c>
      <c r="F6">
        <f>$F$28*A6*A6*A6+$B$2</f>
        <v>2154654.9011840001</v>
      </c>
      <c r="G6">
        <f>$G$28*LOG(A6)+$B$2</f>
        <v>35283432.751363114</v>
      </c>
    </row>
    <row r="7" spans="1:7" x14ac:dyDescent="0.2">
      <c r="A7">
        <f t="shared" si="0"/>
        <v>50</v>
      </c>
      <c r="B7">
        <v>3134573</v>
      </c>
      <c r="C7">
        <f>C6+$C$28</f>
        <v>11928805.800000001</v>
      </c>
      <c r="D7">
        <f>D6*$D$28</f>
        <v>3758529.9723969395</v>
      </c>
      <c r="E7">
        <f>$E$28*A7*A7+$B$2</f>
        <v>3945997.16</v>
      </c>
      <c r="F7">
        <f>$F$28*A7*A7*A7+$B$2</f>
        <v>2349435.432</v>
      </c>
      <c r="G7">
        <f>$G$28*LOG(A7)+$B$2</f>
        <v>37299783.468920387</v>
      </c>
    </row>
    <row r="8" spans="1:7" x14ac:dyDescent="0.2">
      <c r="A8">
        <f t="shared" si="0"/>
        <v>60</v>
      </c>
      <c r="B8">
        <v>5363048</v>
      </c>
      <c r="C8">
        <f>C7+$C$28</f>
        <v>13924507.960000001</v>
      </c>
      <c r="D8">
        <f>D7*$D$28</f>
        <v>4285500.5974275526</v>
      </c>
      <c r="E8">
        <f>$E$28*A8*A8+$B$2</f>
        <v>4824106.1103999997</v>
      </c>
      <c r="F8">
        <f>$F$28*A8*A8*A8+$B$2</f>
        <v>2640009.6664960003</v>
      </c>
      <c r="G8">
        <f>$G$28*LOG(A8)+$B$2</f>
        <v>38947261.962932505</v>
      </c>
    </row>
    <row r="9" spans="1:7" x14ac:dyDescent="0.2">
      <c r="A9">
        <f t="shared" si="0"/>
        <v>70</v>
      </c>
      <c r="B9">
        <v>6268264</v>
      </c>
      <c r="C9">
        <f>C8+$C$28</f>
        <v>15920210.120000001</v>
      </c>
      <c r="D9">
        <f>D8*$D$28</f>
        <v>4886355.9704007395</v>
      </c>
      <c r="E9">
        <f>$E$28*A9*A9+$B$2</f>
        <v>5861871.2335999999</v>
      </c>
      <c r="F9">
        <f>$F$28*A9*A9*A9+$B$2</f>
        <v>3045536.3454080001</v>
      </c>
      <c r="G9">
        <f>$G$28*LOG(A9)+$B$2</f>
        <v>40340185.182317697</v>
      </c>
    </row>
    <row r="10" spans="1:7" x14ac:dyDescent="0.2">
      <c r="A10">
        <f t="shared" si="0"/>
        <v>80</v>
      </c>
      <c r="B10">
        <v>9123176</v>
      </c>
      <c r="C10">
        <f>C9+$C$28</f>
        <v>17915912.280000001</v>
      </c>
      <c r="D10">
        <f>D9*$D$28</f>
        <v>5571455.218977971</v>
      </c>
      <c r="E10">
        <f>$E$28*A10*A10+$B$2</f>
        <v>7059292.5296</v>
      </c>
      <c r="F10">
        <f>$F$28*A10*A10*A10+$B$2</f>
        <v>3585174.2094720001</v>
      </c>
      <c r="G10">
        <f>$G$28*LOG(A10)+$B$2</f>
        <v>41546790.158124283</v>
      </c>
    </row>
    <row r="11" spans="1:7" x14ac:dyDescent="0.2">
      <c r="A11">
        <f t="shared" si="0"/>
        <v>90</v>
      </c>
      <c r="B11">
        <v>11699560</v>
      </c>
      <c r="C11">
        <f>C10+$C$28</f>
        <v>19911614.440000001</v>
      </c>
      <c r="D11">
        <f>D10*$D$28</f>
        <v>6352609.8886592435</v>
      </c>
      <c r="E11">
        <f>$E$28*A11*A11+$B$2</f>
        <v>8416369.998399999</v>
      </c>
      <c r="F11">
        <f>$F$28*A11*A11*A11+$B$2</f>
        <v>4278081.9994240003</v>
      </c>
      <c r="G11">
        <f>$G$28*LOG(A11)+$B$2</f>
        <v>42611091.174501896</v>
      </c>
    </row>
    <row r="12" spans="1:7" x14ac:dyDescent="0.2">
      <c r="A12">
        <f t="shared" si="0"/>
        <v>100</v>
      </c>
      <c r="B12">
        <v>13161832</v>
      </c>
      <c r="C12">
        <f>C11+$C$28</f>
        <v>21907316.600000001</v>
      </c>
      <c r="D12">
        <f>D11*$D$28</f>
        <v>7243287.5813177684</v>
      </c>
      <c r="E12">
        <f>$E$28*A12*A12+$B$2</f>
        <v>9933103.6400000006</v>
      </c>
      <c r="F12">
        <f>$F$28*A12*A12*A12+$B$2</f>
        <v>5143418.4560000002</v>
      </c>
      <c r="G12">
        <f>$G$28*LOG(A12)+$B$2</f>
        <v>43563140.875681557</v>
      </c>
    </row>
    <row r="13" spans="1:7" x14ac:dyDescent="0.2">
      <c r="A13">
        <f t="shared" si="0"/>
        <v>110</v>
      </c>
      <c r="B13">
        <v>15668584</v>
      </c>
      <c r="C13">
        <f>C12+$C$28</f>
        <v>23903018.760000002</v>
      </c>
      <c r="D13">
        <f>D12*$D$28</f>
        <v>8258844.1451967247</v>
      </c>
      <c r="E13">
        <f>$E$28*A13*A13+$B$2</f>
        <v>11609493.454399999</v>
      </c>
      <c r="F13">
        <f>$F$28*A13*A13*A13+$B$2</f>
        <v>6200342.3199359998</v>
      </c>
      <c r="G13">
        <f>$G$28*LOG(A13)+$B$2</f>
        <v>44424374.58961647</v>
      </c>
    </row>
    <row r="14" spans="1:7" x14ac:dyDescent="0.2">
      <c r="A14">
        <f t="shared" si="0"/>
        <v>120</v>
      </c>
      <c r="B14">
        <v>17409384</v>
      </c>
      <c r="C14">
        <f>C13+$C$28</f>
        <v>25898720.920000002</v>
      </c>
      <c r="D14">
        <f>D13*$D$28</f>
        <v>9416788.4194708541</v>
      </c>
      <c r="E14">
        <f>$E$28*A14*A14+$B$2</f>
        <v>13445539.441599999</v>
      </c>
      <c r="F14">
        <f>$F$28*A14*A14*A14+$B$2</f>
        <v>7468012.3319680002</v>
      </c>
      <c r="G14">
        <f>$G$28*LOG(A14)+$B$2</f>
        <v>45210619.369693667</v>
      </c>
    </row>
    <row r="15" spans="1:7" x14ac:dyDescent="0.2">
      <c r="A15">
        <f t="shared" si="0"/>
        <v>130</v>
      </c>
      <c r="B15">
        <v>22979948</v>
      </c>
      <c r="C15">
        <f>C14+$C$28</f>
        <v>27894423.080000002</v>
      </c>
      <c r="D15">
        <f>D14*$D$28</f>
        <v>10737084.097737037</v>
      </c>
      <c r="E15">
        <f>$E$28*A15*A15+$B$2</f>
        <v>15441241.601599999</v>
      </c>
      <c r="F15">
        <f>$F$28*A15*A15*A15+$B$2</f>
        <v>8965587.2328319997</v>
      </c>
      <c r="G15">
        <f>$G$28*LOG(A15)+$B$2</f>
        <v>45933894.454732999</v>
      </c>
    </row>
    <row r="16" spans="1:7" x14ac:dyDescent="0.2">
      <c r="A16">
        <f t="shared" si="0"/>
        <v>140</v>
      </c>
      <c r="B16">
        <v>22979948</v>
      </c>
      <c r="C16">
        <f>C15+$C$28</f>
        <v>29890125.240000002</v>
      </c>
      <c r="D16">
        <f>D15*$D$28</f>
        <v>12242493.914751844</v>
      </c>
      <c r="E16">
        <f>$E$28*A16*A16+$B$2</f>
        <v>17596599.9344</v>
      </c>
      <c r="F16">
        <f>$F$28*A16*A16*A16+$B$2</f>
        <v>10712225.763264</v>
      </c>
      <c r="G16">
        <f>$G$28*LOG(A16)+$B$2</f>
        <v>46603542.589078866</v>
      </c>
    </row>
    <row r="17" spans="1:7" x14ac:dyDescent="0.2">
      <c r="A17">
        <f t="shared" si="0"/>
        <v>150</v>
      </c>
      <c r="B17">
        <v>26322284</v>
      </c>
      <c r="C17">
        <f>C16+$C$28</f>
        <v>31885827.400000002</v>
      </c>
      <c r="D17">
        <f>D16*$D$28</f>
        <v>13958972.090413688</v>
      </c>
      <c r="E17">
        <f>$E$28*A17*A17+$B$2</f>
        <v>19911614.439999998</v>
      </c>
      <c r="F17">
        <f>$F$28*A17*A17*A17+$B$2</f>
        <v>12727086.663999999</v>
      </c>
      <c r="G17">
        <f>$G$28*LOG(A17)+$B$2</f>
        <v>47226970.087250948</v>
      </c>
    </row>
    <row r="18" spans="1:7" x14ac:dyDescent="0.2">
      <c r="A18">
        <f t="shared" si="0"/>
        <v>160</v>
      </c>
      <c r="B18">
        <v>28620140</v>
      </c>
      <c r="C18">
        <f>C17+$C$28</f>
        <v>33881529.560000002</v>
      </c>
      <c r="D18">
        <f>D17*$D$28</f>
        <v>15916111.796972698</v>
      </c>
      <c r="E18">
        <f>$E$28*A18*A18+$B$2</f>
        <v>22386285.1184</v>
      </c>
      <c r="F18">
        <f>$F$28*A18*A18*A18+$B$2</f>
        <v>15029328.675776001</v>
      </c>
      <c r="G18">
        <f>$G$28*LOG(A18)+$B$2</f>
        <v>47810147.564885445</v>
      </c>
    </row>
    <row r="19" spans="1:7" x14ac:dyDescent="0.2">
      <c r="A19">
        <f t="shared" si="0"/>
        <v>170</v>
      </c>
      <c r="B19">
        <v>33146220</v>
      </c>
      <c r="C19">
        <f>C18+$C$28</f>
        <v>35877231.719999999</v>
      </c>
      <c r="D19">
        <f>D18*$D$28</f>
        <v>18147655.36408677</v>
      </c>
      <c r="E19">
        <f>$E$28*A19*A19+$B$2</f>
        <v>25020611.969599999</v>
      </c>
      <c r="F19">
        <f>$F$28*A19*A19*A19+$B$2</f>
        <v>17638110.539328001</v>
      </c>
      <c r="G19">
        <f>$G$28*LOG(A19)+$B$2</f>
        <v>48357958.599447146</v>
      </c>
    </row>
    <row r="20" spans="1:7" x14ac:dyDescent="0.2">
      <c r="A20">
        <f t="shared" si="0"/>
        <v>180</v>
      </c>
      <c r="B20">
        <v>35722604</v>
      </c>
      <c r="C20">
        <f>C19+$C$28</f>
        <v>37872933.879999995</v>
      </c>
      <c r="D20">
        <f>D19*$D$28</f>
        <v>20692076.017982513</v>
      </c>
      <c r="E20">
        <f>$E$28*A20*A20+$B$2</f>
        <v>27814594.9936</v>
      </c>
      <c r="F20">
        <f>$F$28*A20*A20*A20+$B$2</f>
        <v>20572590.995392002</v>
      </c>
      <c r="G20">
        <f>$G$28*LOG(A20)+$B$2</f>
        <v>48874448.581263058</v>
      </c>
    </row>
    <row r="21" spans="1:7" x14ac:dyDescent="0.2">
      <c r="A21">
        <f t="shared" si="0"/>
        <v>190</v>
      </c>
      <c r="B21">
        <v>39900520</v>
      </c>
      <c r="C21">
        <f>C20+$C$28</f>
        <v>39868636.039999992</v>
      </c>
      <c r="D21">
        <f>D20*$D$28</f>
        <v>23593241.184273124</v>
      </c>
      <c r="E21">
        <f>$E$28*A21*A21+$B$2</f>
        <v>30768234.190400001</v>
      </c>
      <c r="F21">
        <f>$F$28*A21*A21*A21+$B$2</f>
        <v>23851928.784704</v>
      </c>
      <c r="G21">
        <f>$G$28*LOG(A21)+$B$2</f>
        <v>49363006.192552209</v>
      </c>
    </row>
    <row r="22" spans="1:7" x14ac:dyDescent="0.2">
      <c r="A22">
        <f t="shared" si="0"/>
        <v>200</v>
      </c>
      <c r="B22">
        <v>42755432</v>
      </c>
      <c r="C22">
        <f>C21+$C$28</f>
        <v>41864338.199999988</v>
      </c>
      <c r="D22">
        <f>D21*$D$28</f>
        <v>26901168.790194411</v>
      </c>
      <c r="E22">
        <f>$E$28*A22*A22+$B$2</f>
        <v>33881529.560000002</v>
      </c>
      <c r="F22">
        <f>$F$28*A22*A22*A22+$B$2</f>
        <v>27495282.648000002</v>
      </c>
      <c r="G22">
        <f>$G$28*LOG(A22)+$B$2</f>
        <v>49826498.282442726</v>
      </c>
    </row>
    <row r="23" spans="1:7" x14ac:dyDescent="0.2">
      <c r="A23">
        <f t="shared" si="0"/>
        <v>210</v>
      </c>
      <c r="B23">
        <v>42755432</v>
      </c>
      <c r="C23">
        <f>C22+$C$28</f>
        <v>43860040.359999985</v>
      </c>
      <c r="D23">
        <f>D22*$D$28</f>
        <v>30672889.605389133</v>
      </c>
      <c r="E23">
        <f>$E$28*A23*A23+$B$2</f>
        <v>37154481.102399997</v>
      </c>
      <c r="F23">
        <f>$F$28*A23*A23*A23+$B$2</f>
        <v>31521811.326016001</v>
      </c>
      <c r="G23">
        <f>$G$28*LOG(A23)+$B$2</f>
        <v>50267371.80064825</v>
      </c>
    </row>
    <row r="24" spans="1:7" x14ac:dyDescent="0.2">
      <c r="A24">
        <f t="shared" si="0"/>
        <v>220</v>
      </c>
      <c r="B24">
        <v>44688159</v>
      </c>
      <c r="C24">
        <f>C23+$C$28</f>
        <v>45855742.519999981</v>
      </c>
      <c r="D24">
        <f>D23*$D$28</f>
        <v>34973430.488541588</v>
      </c>
      <c r="E24">
        <f>$E$28*A24*A24+$B$2</f>
        <v>40587088.817599997</v>
      </c>
      <c r="F24">
        <f>$F$28*A24*A24*A24+$B$2</f>
        <v>35950673.559487998</v>
      </c>
      <c r="G24">
        <f>$G$28*LOG(A24)+$B$2</f>
        <v>50687731.996377639</v>
      </c>
    </row>
    <row r="25" spans="1:7" x14ac:dyDescent="0.2">
      <c r="A25">
        <f t="shared" si="0"/>
        <v>230</v>
      </c>
      <c r="B25">
        <v>47073145</v>
      </c>
      <c r="C25">
        <f>C24+$C$28</f>
        <v>47851444.679999977</v>
      </c>
      <c r="D25">
        <f>D24*$D$28</f>
        <v>39876935.491658024</v>
      </c>
      <c r="E25">
        <f>$E$28*A25*A25+$B$2</f>
        <v>44179352.705599993</v>
      </c>
      <c r="F25">
        <f>$F$28*A25*A25*A25+$B$2</f>
        <v>40801028.089151993</v>
      </c>
      <c r="G25">
        <f>$G$28*LOG(A25)+$B$2</f>
        <v>51089403.220253512</v>
      </c>
    </row>
    <row r="26" spans="1:7" x14ac:dyDescent="0.2">
      <c r="A26">
        <f t="shared" si="0"/>
        <v>240</v>
      </c>
      <c r="B26">
        <v>50972536</v>
      </c>
      <c r="C26">
        <f>C25+$C$28</f>
        <v>49847146.839999974</v>
      </c>
      <c r="D26">
        <f>D25*$D$28</f>
        <v>45467944.150541529</v>
      </c>
      <c r="E26">
        <f>$E$28*A26*A26+$B$2</f>
        <v>47931272.766399994</v>
      </c>
      <c r="F26">
        <f>$F$28*A26*A26*A26+$B$2</f>
        <v>46092033.655744001</v>
      </c>
      <c r="G26">
        <f>$G$28*LOG(A26)+$B$2</f>
        <v>51473976.776454836</v>
      </c>
    </row>
    <row r="27" spans="1:7" x14ac:dyDescent="0.2">
      <c r="A27">
        <v>250</v>
      </c>
      <c r="B27">
        <v>51842849</v>
      </c>
      <c r="C27">
        <f>C26+$C$28</f>
        <v>51842848.99999997</v>
      </c>
      <c r="D27">
        <f>D26*$D$28</f>
        <v>51842848.999999903</v>
      </c>
      <c r="E27">
        <f>$E$28*A27*A27+$B$2</f>
        <v>51842849</v>
      </c>
      <c r="F27">
        <f>$F$28*A27*A27*A27+$B$2</f>
        <v>51842849</v>
      </c>
      <c r="G27">
        <f>$G$28*LOG(A27)+$B$2</f>
        <v>51842848.999999993</v>
      </c>
    </row>
    <row r="28" spans="1:7" x14ac:dyDescent="0.2">
      <c r="A28">
        <v>25</v>
      </c>
      <c r="C28">
        <f>(B27-B2)/A28</f>
        <v>1995702.16</v>
      </c>
      <c r="D28">
        <f>(B27/B2)^(1/A28)</f>
        <v>1.1402065778112038</v>
      </c>
      <c r="E28">
        <f>(B27-B2)/(A27*A27)</f>
        <v>798.28086399999995</v>
      </c>
      <c r="F28">
        <f>(B27-B2)/(A27*A27*A27)</f>
        <v>3.1931234559999999</v>
      </c>
      <c r="G28">
        <f>(B27-B2)/LOG(A27)</f>
        <v>20806422.937840778</v>
      </c>
    </row>
    <row r="30" spans="1:7" x14ac:dyDescent="0.2">
      <c r="A30" t="s">
        <v>26</v>
      </c>
    </row>
    <row r="31" spans="1:7" x14ac:dyDescent="0.2">
      <c r="A31">
        <v>252</v>
      </c>
    </row>
    <row r="36" spans="4:4" x14ac:dyDescent="0.2">
      <c r="D36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096F6-5C51-A743-863D-956461BB1069}">
  <dimension ref="A1:F51"/>
  <sheetViews>
    <sheetView workbookViewId="0">
      <selection activeCell="D2" sqref="D2"/>
    </sheetView>
  </sheetViews>
  <sheetFormatPr baseColWidth="10" defaultRowHeight="16" x14ac:dyDescent="0.2"/>
  <sheetData>
    <row r="1" spans="1:6" x14ac:dyDescent="0.2">
      <c r="A1" t="s">
        <v>7</v>
      </c>
      <c r="B1" t="s">
        <v>0</v>
      </c>
      <c r="C1" t="s">
        <v>16</v>
      </c>
      <c r="D1" t="s">
        <v>24</v>
      </c>
      <c r="E1" t="s">
        <v>17</v>
      </c>
      <c r="F1" t="s">
        <v>18</v>
      </c>
    </row>
    <row r="2" spans="1:6" x14ac:dyDescent="0.2">
      <c r="A2">
        <v>0</v>
      </c>
      <c r="B2">
        <v>72925932</v>
      </c>
      <c r="C2">
        <f>B2</f>
        <v>72925932</v>
      </c>
      <c r="D2">
        <f>B2</f>
        <v>72925932</v>
      </c>
      <c r="E2">
        <f>$E$23*A2*A2+$B$2</f>
        <v>72925932</v>
      </c>
      <c r="F2">
        <f>$F$23*A2*A2*A2+$B$2</f>
        <v>72925932</v>
      </c>
    </row>
    <row r="3" spans="1:6" x14ac:dyDescent="0.2">
      <c r="A3">
        <f>A2+10</f>
        <v>10</v>
      </c>
      <c r="B3">
        <v>73047508</v>
      </c>
      <c r="C3">
        <f>C2+$C$23</f>
        <v>73851334.599999994</v>
      </c>
      <c r="D3">
        <f>D2*$D$23</f>
        <v>73755306.295917526</v>
      </c>
      <c r="E3">
        <f t="shared" ref="E3:E22" si="0">$E$23*A3*A3+$B$2</f>
        <v>72972202.129999995</v>
      </c>
      <c r="F3">
        <f t="shared" ref="F3:F22" si="1">$F$23*A3*A3*A3+$B$2</f>
        <v>72928245.506500006</v>
      </c>
    </row>
    <row r="4" spans="1:6" x14ac:dyDescent="0.2">
      <c r="A4">
        <f t="shared" ref="A4:A22" si="2">A3+10</f>
        <v>20</v>
      </c>
      <c r="B4">
        <v>73047508</v>
      </c>
      <c r="C4">
        <f t="shared" ref="C4:C22" si="3">C3+$C$23</f>
        <v>74776737.199999988</v>
      </c>
      <c r="D4">
        <f t="shared" ref="D4:D22" si="4">D3*$D$23</f>
        <v>74594112.925490081</v>
      </c>
      <c r="E4">
        <f t="shared" si="0"/>
        <v>73111012.519999996</v>
      </c>
      <c r="F4">
        <f t="shared" si="1"/>
        <v>72944440.052000001</v>
      </c>
    </row>
    <row r="5" spans="1:6" x14ac:dyDescent="0.2">
      <c r="A5">
        <f t="shared" si="2"/>
        <v>30</v>
      </c>
      <c r="B5">
        <v>73047508</v>
      </c>
      <c r="C5">
        <f t="shared" si="3"/>
        <v>75702139.799999982</v>
      </c>
      <c r="D5">
        <f t="shared" si="4"/>
        <v>75442459.161053732</v>
      </c>
      <c r="E5">
        <f t="shared" si="0"/>
        <v>73342363.170000002</v>
      </c>
      <c r="F5">
        <f t="shared" si="1"/>
        <v>72988396.675500005</v>
      </c>
    </row>
    <row r="6" spans="1:6" x14ac:dyDescent="0.2">
      <c r="A6">
        <f t="shared" si="2"/>
        <v>40</v>
      </c>
      <c r="B6">
        <v>73047508</v>
      </c>
      <c r="C6">
        <f t="shared" si="3"/>
        <v>76627542.399999976</v>
      </c>
      <c r="D6">
        <f t="shared" si="4"/>
        <v>76300453.494934648</v>
      </c>
      <c r="E6">
        <f t="shared" si="0"/>
        <v>73666254.079999998</v>
      </c>
      <c r="F6">
        <f t="shared" si="1"/>
        <v>73073996.415999994</v>
      </c>
    </row>
    <row r="7" spans="1:6" x14ac:dyDescent="0.2">
      <c r="A7">
        <f t="shared" si="2"/>
        <v>50</v>
      </c>
      <c r="B7">
        <v>73674659</v>
      </c>
      <c r="C7">
        <f t="shared" si="3"/>
        <v>77552944.99999997</v>
      </c>
      <c r="D7">
        <f t="shared" si="4"/>
        <v>77168205.653323919</v>
      </c>
      <c r="E7">
        <f t="shared" si="0"/>
        <v>74082685.25</v>
      </c>
      <c r="F7">
        <f t="shared" si="1"/>
        <v>73215120.3125</v>
      </c>
    </row>
    <row r="8" spans="1:6" x14ac:dyDescent="0.2">
      <c r="A8">
        <f t="shared" si="2"/>
        <v>60</v>
      </c>
      <c r="B8">
        <v>73674659</v>
      </c>
      <c r="C8">
        <f t="shared" si="3"/>
        <v>78478347.599999964</v>
      </c>
      <c r="D8">
        <f t="shared" si="4"/>
        <v>78045826.610310033</v>
      </c>
      <c r="E8">
        <f t="shared" si="0"/>
        <v>74591656.680000007</v>
      </c>
      <c r="F8">
        <f t="shared" si="1"/>
        <v>73425649.403999999</v>
      </c>
    </row>
    <row r="9" spans="1:6" x14ac:dyDescent="0.2">
      <c r="A9">
        <f t="shared" si="2"/>
        <v>70</v>
      </c>
      <c r="B9">
        <v>74928035</v>
      </c>
      <c r="C9">
        <f t="shared" si="3"/>
        <v>79403750.199999958</v>
      </c>
      <c r="D9">
        <f t="shared" si="4"/>
        <v>78933428.602071032</v>
      </c>
      <c r="E9">
        <f t="shared" si="0"/>
        <v>75193168.370000005</v>
      </c>
      <c r="F9">
        <f t="shared" si="1"/>
        <v>73719464.729499996</v>
      </c>
    </row>
    <row r="10" spans="1:6" x14ac:dyDescent="0.2">
      <c r="A10">
        <f t="shared" si="2"/>
        <v>80</v>
      </c>
      <c r="B10">
        <v>75833892</v>
      </c>
      <c r="C10">
        <f t="shared" si="3"/>
        <v>80329152.799999952</v>
      </c>
      <c r="D10">
        <f t="shared" si="4"/>
        <v>79831125.141228035</v>
      </c>
      <c r="E10">
        <f t="shared" si="0"/>
        <v>75887220.319999993</v>
      </c>
      <c r="F10">
        <f t="shared" si="1"/>
        <v>74110447.327999994</v>
      </c>
    </row>
    <row r="11" spans="1:6" x14ac:dyDescent="0.2">
      <c r="A11">
        <f t="shared" si="2"/>
        <v>90</v>
      </c>
      <c r="B11">
        <v>75833892</v>
      </c>
      <c r="C11">
        <f t="shared" si="3"/>
        <v>81254555.399999946</v>
      </c>
      <c r="D11">
        <f t="shared" si="4"/>
        <v>80739031.031362012</v>
      </c>
      <c r="E11">
        <f t="shared" si="0"/>
        <v>76673812.530000001</v>
      </c>
      <c r="F11">
        <f t="shared" si="1"/>
        <v>74612478.238499999</v>
      </c>
    </row>
    <row r="12" spans="1:6" x14ac:dyDescent="0.2">
      <c r="A12">
        <f t="shared" si="2"/>
        <v>100</v>
      </c>
      <c r="B12">
        <v>77505497</v>
      </c>
      <c r="C12">
        <f t="shared" si="3"/>
        <v>82179957.99999994</v>
      </c>
      <c r="D12">
        <f t="shared" si="4"/>
        <v>81657262.381695643</v>
      </c>
      <c r="E12">
        <f t="shared" si="0"/>
        <v>77552945</v>
      </c>
      <c r="F12">
        <f t="shared" si="1"/>
        <v>75239438.5</v>
      </c>
    </row>
    <row r="13" spans="1:6" x14ac:dyDescent="0.2">
      <c r="A13">
        <f t="shared" si="2"/>
        <v>110</v>
      </c>
      <c r="B13">
        <v>78690062</v>
      </c>
      <c r="C13">
        <f t="shared" si="3"/>
        <v>83105360.599999934</v>
      </c>
      <c r="D13">
        <f t="shared" si="4"/>
        <v>82585936.621942192</v>
      </c>
      <c r="E13">
        <f t="shared" si="0"/>
        <v>78524617.730000004</v>
      </c>
      <c r="F13">
        <f t="shared" si="1"/>
        <v>76005209.151500002</v>
      </c>
    </row>
    <row r="14" spans="1:6" x14ac:dyDescent="0.2">
      <c r="A14">
        <f t="shared" si="2"/>
        <v>120</v>
      </c>
      <c r="B14">
        <v>78690062</v>
      </c>
      <c r="C14">
        <f t="shared" si="3"/>
        <v>84030763.199999928</v>
      </c>
      <c r="D14">
        <f t="shared" si="4"/>
        <v>83525172.517323166</v>
      </c>
      <c r="E14">
        <f t="shared" si="0"/>
        <v>79588830.719999999</v>
      </c>
      <c r="F14">
        <f t="shared" si="1"/>
        <v>76923671.231999993</v>
      </c>
    </row>
    <row r="15" spans="1:6" x14ac:dyDescent="0.2">
      <c r="A15">
        <f t="shared" si="2"/>
        <v>130</v>
      </c>
      <c r="B15">
        <v>80779032</v>
      </c>
      <c r="C15">
        <f t="shared" si="3"/>
        <v>84956165.799999923</v>
      </c>
      <c r="D15">
        <f t="shared" si="4"/>
        <v>84475090.183756888</v>
      </c>
      <c r="E15">
        <f t="shared" si="0"/>
        <v>80745583.969999999</v>
      </c>
      <c r="F15">
        <f t="shared" si="1"/>
        <v>78008705.780499995</v>
      </c>
    </row>
    <row r="16" spans="1:6" x14ac:dyDescent="0.2">
      <c r="A16">
        <f t="shared" si="2"/>
        <v>140</v>
      </c>
      <c r="B16">
        <v>82242309</v>
      </c>
      <c r="C16">
        <f t="shared" si="3"/>
        <v>85881568.399999917</v>
      </c>
      <c r="D16">
        <f t="shared" si="4"/>
        <v>85435811.103219703</v>
      </c>
      <c r="E16">
        <f t="shared" si="0"/>
        <v>81994877.480000004</v>
      </c>
      <c r="F16">
        <f t="shared" si="1"/>
        <v>79274193.835999995</v>
      </c>
    </row>
    <row r="17" spans="1:6" x14ac:dyDescent="0.2">
      <c r="A17">
        <f t="shared" si="2"/>
        <v>150</v>
      </c>
      <c r="B17">
        <v>84749672</v>
      </c>
      <c r="C17">
        <f t="shared" si="3"/>
        <v>86806970.999999911</v>
      </c>
      <c r="D17">
        <f t="shared" si="4"/>
        <v>86407458.139281929</v>
      </c>
      <c r="E17">
        <f t="shared" si="0"/>
        <v>83336711.25</v>
      </c>
      <c r="F17">
        <f t="shared" si="1"/>
        <v>80734016.4375</v>
      </c>
    </row>
    <row r="18" spans="1:6" x14ac:dyDescent="0.2">
      <c r="A18">
        <f t="shared" si="2"/>
        <v>160</v>
      </c>
      <c r="B18">
        <v>84749672</v>
      </c>
      <c r="C18">
        <f t="shared" si="3"/>
        <v>87732373.599999905</v>
      </c>
      <c r="D18">
        <f t="shared" si="4"/>
        <v>87390155.552820504</v>
      </c>
      <c r="E18">
        <f t="shared" si="0"/>
        <v>84771085.280000001</v>
      </c>
      <c r="F18">
        <f t="shared" si="1"/>
        <v>82402054.623999998</v>
      </c>
    </row>
    <row r="19" spans="1:6" x14ac:dyDescent="0.2">
      <c r="A19">
        <f t="shared" si="2"/>
        <v>170</v>
      </c>
      <c r="B19">
        <v>86491671</v>
      </c>
      <c r="C19">
        <f t="shared" si="3"/>
        <v>88657776.199999899</v>
      </c>
      <c r="D19">
        <f t="shared" si="4"/>
        <v>88384029.017910302</v>
      </c>
      <c r="E19">
        <f t="shared" si="0"/>
        <v>86297999.569999993</v>
      </c>
      <c r="F19">
        <f t="shared" si="1"/>
        <v>84292189.434499994</v>
      </c>
    </row>
    <row r="20" spans="1:6" x14ac:dyDescent="0.2">
      <c r="A20">
        <f t="shared" si="2"/>
        <v>180</v>
      </c>
      <c r="B20">
        <v>86491671</v>
      </c>
      <c r="C20">
        <f t="shared" si="3"/>
        <v>89583178.799999893</v>
      </c>
      <c r="D20">
        <f t="shared" si="4"/>
        <v>89389205.637896225</v>
      </c>
      <c r="E20">
        <f t="shared" si="0"/>
        <v>87917454.120000005</v>
      </c>
      <c r="F20">
        <f t="shared" si="1"/>
        <v>86418301.907999992</v>
      </c>
    </row>
    <row r="21" spans="1:6" x14ac:dyDescent="0.2">
      <c r="A21">
        <f t="shared" si="2"/>
        <v>190</v>
      </c>
      <c r="B21">
        <v>89416215</v>
      </c>
      <c r="C21">
        <f t="shared" si="3"/>
        <v>90508581.399999887</v>
      </c>
      <c r="D21">
        <f t="shared" si="4"/>
        <v>90405813.961648017</v>
      </c>
      <c r="E21">
        <f t="shared" si="0"/>
        <v>89629448.930000007</v>
      </c>
      <c r="F21">
        <f t="shared" si="1"/>
        <v>88794273.083499998</v>
      </c>
    </row>
    <row r="22" spans="1:6" x14ac:dyDescent="0.2">
      <c r="A22">
        <f t="shared" si="2"/>
        <v>200</v>
      </c>
      <c r="B22">
        <v>91433984</v>
      </c>
      <c r="C22">
        <f t="shared" si="3"/>
        <v>91433983.999999881</v>
      </c>
      <c r="D22">
        <f t="shared" si="4"/>
        <v>91433983.999999985</v>
      </c>
      <c r="E22">
        <f t="shared" si="0"/>
        <v>91433984</v>
      </c>
      <c r="F22">
        <f t="shared" si="1"/>
        <v>91433984</v>
      </c>
    </row>
    <row r="23" spans="1:6" x14ac:dyDescent="0.2">
      <c r="A23">
        <v>20</v>
      </c>
      <c r="C23">
        <f>(B22-B2)/A23</f>
        <v>925402.6</v>
      </c>
      <c r="D23">
        <f>(B22/B2)^(1/A23)</f>
        <v>1.0113728309419141</v>
      </c>
      <c r="E23">
        <f>(B22-B2)/(A22*A22)</f>
        <v>462.7013</v>
      </c>
      <c r="F23">
        <f>(B22-B2)/(A22*A22*A22)</f>
        <v>2.3135064999999999</v>
      </c>
    </row>
    <row r="25" spans="1:6" x14ac:dyDescent="0.2">
      <c r="A25" t="s">
        <v>23</v>
      </c>
      <c r="B25" t="s">
        <v>19</v>
      </c>
      <c r="C25">
        <v>0</v>
      </c>
      <c r="D25">
        <v>0.1</v>
      </c>
      <c r="E25">
        <v>0.2</v>
      </c>
      <c r="F25">
        <f>1-C25-D25-E25</f>
        <v>0.7</v>
      </c>
    </row>
    <row r="26" spans="1:6" x14ac:dyDescent="0.2">
      <c r="B26" t="s">
        <v>20</v>
      </c>
      <c r="C26">
        <v>0</v>
      </c>
      <c r="D26">
        <v>0.2</v>
      </c>
      <c r="E26">
        <v>0.3</v>
      </c>
      <c r="F26">
        <f>1-C26-D26-E26</f>
        <v>0.5</v>
      </c>
    </row>
    <row r="27" spans="1:6" x14ac:dyDescent="0.2">
      <c r="B27" t="s">
        <v>21</v>
      </c>
      <c r="C27">
        <v>0</v>
      </c>
      <c r="D27">
        <v>0.3</v>
      </c>
      <c r="E27">
        <v>0.4</v>
      </c>
      <c r="F27">
        <f>1-C27-D27-E27</f>
        <v>0.29999999999999993</v>
      </c>
    </row>
    <row r="28" spans="1:6" x14ac:dyDescent="0.2">
      <c r="B28" t="s">
        <v>22</v>
      </c>
      <c r="C28">
        <v>0</v>
      </c>
      <c r="D28">
        <v>0.4</v>
      </c>
      <c r="E28">
        <v>0.5</v>
      </c>
      <c r="F28">
        <f>1-C28-D28-E28</f>
        <v>9.9999999999999978E-2</v>
      </c>
    </row>
    <row r="30" spans="1:6" x14ac:dyDescent="0.2">
      <c r="A30" t="str">
        <f t="shared" ref="A30:B51" si="5">A1</f>
        <v>STEP</v>
      </c>
      <c r="B30" t="str">
        <f t="shared" si="5"/>
        <v>AMReX</v>
      </c>
      <c r="C30" t="str">
        <f>B25</f>
        <v>Hybrid 1</v>
      </c>
      <c r="D30" t="str">
        <f>B26</f>
        <v>Hybrid 2</v>
      </c>
      <c r="E30" t="str">
        <f>B27</f>
        <v>Hybrid 3</v>
      </c>
      <c r="F30" t="str">
        <f>B28</f>
        <v>Hybrid 4</v>
      </c>
    </row>
    <row r="31" spans="1:6" x14ac:dyDescent="0.2">
      <c r="A31">
        <f t="shared" si="5"/>
        <v>0</v>
      </c>
      <c r="B31">
        <f t="shared" si="5"/>
        <v>72925932</v>
      </c>
      <c r="C31">
        <f t="shared" ref="C31:C51" si="6">$C$25*C2+$D$25*D2+$E$25*E2+$F$25*F2</f>
        <v>72925932</v>
      </c>
      <c r="D31">
        <f t="shared" ref="D31:D51" si="7">$C$26*C2+$D$26*D2+$E$26*E2+$F$26*F2</f>
        <v>72925932</v>
      </c>
      <c r="E31">
        <f>$C$27*C2+$D$27*D2+$E$27*E2+$F$27*F2</f>
        <v>72925932</v>
      </c>
      <c r="F31">
        <f>$C$28*C2+$D$28*D2+$E$28*E2+$F$28*F2</f>
        <v>72925932</v>
      </c>
    </row>
    <row r="32" spans="1:6" x14ac:dyDescent="0.2">
      <c r="A32">
        <f t="shared" si="5"/>
        <v>10</v>
      </c>
      <c r="B32">
        <f t="shared" si="5"/>
        <v>73047508</v>
      </c>
      <c r="C32">
        <f t="shared" si="6"/>
        <v>73019742.910141751</v>
      </c>
      <c r="D32">
        <f t="shared" si="7"/>
        <v>73106844.651433498</v>
      </c>
      <c r="E32">
        <f t="shared" ref="E32:E51" si="8">$C$27*C3+$D$27*D3+$E$27*E3+$F$27*F3</f>
        <v>73193946.392725259</v>
      </c>
      <c r="F32">
        <f t="shared" ref="F32:F51" si="9">$C$28*C3+$D$28*D3+$E$28*E3+$F$28*F3</f>
        <v>73281048.134017006</v>
      </c>
    </row>
    <row r="33" spans="1:6" x14ac:dyDescent="0.2">
      <c r="A33">
        <f t="shared" si="5"/>
        <v>20</v>
      </c>
      <c r="B33">
        <f t="shared" si="5"/>
        <v>73047508</v>
      </c>
      <c r="C33">
        <f t="shared" si="6"/>
        <v>73142721.832949013</v>
      </c>
      <c r="D33">
        <f t="shared" si="7"/>
        <v>73324346.367098004</v>
      </c>
      <c r="E33">
        <f t="shared" si="8"/>
        <v>73505970.901247025</v>
      </c>
      <c r="F33">
        <f t="shared" si="9"/>
        <v>73687595.435396031</v>
      </c>
    </row>
    <row r="34" spans="1:6" x14ac:dyDescent="0.2">
      <c r="A34">
        <f t="shared" si="5"/>
        <v>30</v>
      </c>
      <c r="B34">
        <f t="shared" si="5"/>
        <v>73047508</v>
      </c>
      <c r="C34">
        <f t="shared" si="6"/>
        <v>73304596.222955376</v>
      </c>
      <c r="D34">
        <f t="shared" si="7"/>
        <v>73585399.120960742</v>
      </c>
      <c r="E34">
        <f t="shared" si="8"/>
        <v>73866202.018966123</v>
      </c>
      <c r="F34">
        <f t="shared" si="9"/>
        <v>74147004.91697149</v>
      </c>
    </row>
    <row r="35" spans="1:6" x14ac:dyDescent="0.2">
      <c r="A35">
        <f t="shared" si="5"/>
        <v>40</v>
      </c>
      <c r="B35">
        <f t="shared" si="5"/>
        <v>73047508</v>
      </c>
      <c r="C35">
        <f t="shared" si="6"/>
        <v>73515093.656693459</v>
      </c>
      <c r="D35">
        <f t="shared" si="7"/>
        <v>73896965.130986929</v>
      </c>
      <c r="E35">
        <f t="shared" si="8"/>
        <v>74278836.605280384</v>
      </c>
      <c r="F35">
        <f t="shared" si="9"/>
        <v>74660708.079573855</v>
      </c>
    </row>
    <row r="36" spans="1:6" x14ac:dyDescent="0.2">
      <c r="A36">
        <f t="shared" si="5"/>
        <v>50</v>
      </c>
      <c r="B36">
        <f t="shared" si="5"/>
        <v>73674659</v>
      </c>
      <c r="C36">
        <f t="shared" si="6"/>
        <v>73783941.834082395</v>
      </c>
      <c r="D36">
        <f t="shared" si="7"/>
        <v>74266006.861914784</v>
      </c>
      <c r="E36">
        <f t="shared" si="8"/>
        <v>74748071.889747173</v>
      </c>
      <c r="F36">
        <f t="shared" si="9"/>
        <v>75230136.917579561</v>
      </c>
    </row>
    <row r="37" spans="1:6" x14ac:dyDescent="0.2">
      <c r="A37">
        <f t="shared" si="5"/>
        <v>60</v>
      </c>
      <c r="B37">
        <f t="shared" si="5"/>
        <v>73674659</v>
      </c>
      <c r="C37">
        <f t="shared" si="6"/>
        <v>74120868.579831004</v>
      </c>
      <c r="D37">
        <f t="shared" si="7"/>
        <v>74699487.028062016</v>
      </c>
      <c r="E37">
        <f t="shared" si="8"/>
        <v>75278105.476293012</v>
      </c>
      <c r="F37">
        <f t="shared" si="9"/>
        <v>75856723.924524024</v>
      </c>
    </row>
    <row r="38" spans="1:6" x14ac:dyDescent="0.2">
      <c r="A38">
        <f t="shared" si="5"/>
        <v>70</v>
      </c>
      <c r="B38">
        <f t="shared" si="5"/>
        <v>74928035</v>
      </c>
      <c r="C38">
        <f t="shared" si="6"/>
        <v>74535601.844857097</v>
      </c>
      <c r="D38">
        <f t="shared" si="7"/>
        <v>75204368.596164197</v>
      </c>
      <c r="E38">
        <f t="shared" si="8"/>
        <v>75873135.347471312</v>
      </c>
      <c r="F38">
        <f t="shared" si="9"/>
        <v>76541902.098778412</v>
      </c>
    </row>
    <row r="39" spans="1:6" x14ac:dyDescent="0.2">
      <c r="A39">
        <f t="shared" si="5"/>
        <v>80</v>
      </c>
      <c r="B39">
        <f t="shared" si="5"/>
        <v>75833892</v>
      </c>
      <c r="C39">
        <f t="shared" si="6"/>
        <v>75037869.707722798</v>
      </c>
      <c r="D39">
        <f t="shared" si="7"/>
        <v>75787614.788245603</v>
      </c>
      <c r="E39">
        <f t="shared" si="8"/>
        <v>76537359.868768394</v>
      </c>
      <c r="F39">
        <f t="shared" si="9"/>
        <v>77287104.949291199</v>
      </c>
    </row>
    <row r="40" spans="1:6" x14ac:dyDescent="0.2">
      <c r="A40">
        <f t="shared" si="5"/>
        <v>90</v>
      </c>
      <c r="B40">
        <f t="shared" si="5"/>
        <v>75833892</v>
      </c>
      <c r="C40">
        <f t="shared" si="6"/>
        <v>75637400.376086205</v>
      </c>
      <c r="D40">
        <f t="shared" si="7"/>
        <v>76456189.084522396</v>
      </c>
      <c r="E40">
        <f t="shared" si="8"/>
        <v>77274977.792958587</v>
      </c>
      <c r="F40">
        <f t="shared" si="9"/>
        <v>78093766.501394808</v>
      </c>
    </row>
    <row r="41" spans="1:6" x14ac:dyDescent="0.2">
      <c r="A41">
        <f t="shared" si="5"/>
        <v>100</v>
      </c>
      <c r="B41">
        <f t="shared" si="5"/>
        <v>77505497</v>
      </c>
      <c r="C41">
        <f t="shared" si="6"/>
        <v>76343922.188169569</v>
      </c>
      <c r="D41">
        <f t="shared" si="7"/>
        <v>77217055.226339132</v>
      </c>
      <c r="E41">
        <f t="shared" si="8"/>
        <v>78090188.264508694</v>
      </c>
      <c r="F41">
        <f t="shared" si="9"/>
        <v>78963321.302678257</v>
      </c>
    </row>
    <row r="42" spans="1:6" x14ac:dyDescent="0.2">
      <c r="A42">
        <f t="shared" si="5"/>
        <v>110</v>
      </c>
      <c r="B42">
        <f t="shared" si="5"/>
        <v>78690062</v>
      </c>
      <c r="C42">
        <f t="shared" si="6"/>
        <v>77167163.614244223</v>
      </c>
      <c r="D42">
        <f t="shared" si="7"/>
        <v>78077177.219138443</v>
      </c>
      <c r="E42">
        <f t="shared" si="8"/>
        <v>78987190.824032649</v>
      </c>
      <c r="F42">
        <f t="shared" si="9"/>
        <v>79897204.428926885</v>
      </c>
    </row>
    <row r="43" spans="1:6" x14ac:dyDescent="0.2">
      <c r="A43">
        <f t="shared" si="5"/>
        <v>120</v>
      </c>
      <c r="B43">
        <f t="shared" si="5"/>
        <v>78690062</v>
      </c>
      <c r="C43">
        <f t="shared" si="6"/>
        <v>78116853.258132309</v>
      </c>
      <c r="D43">
        <f t="shared" si="7"/>
        <v>79043519.335464627</v>
      </c>
      <c r="E43">
        <f t="shared" si="8"/>
        <v>79970185.412796944</v>
      </c>
      <c r="F43">
        <f t="shared" si="9"/>
        <v>80896851.490129262</v>
      </c>
    </row>
    <row r="44" spans="1:6" x14ac:dyDescent="0.2">
      <c r="A44">
        <f t="shared" si="5"/>
        <v>130</v>
      </c>
      <c r="B44">
        <f t="shared" si="5"/>
        <v>80779032</v>
      </c>
      <c r="C44">
        <f t="shared" si="6"/>
        <v>79202719.858725682</v>
      </c>
      <c r="D44">
        <f t="shared" si="7"/>
        <v>80123046.118001372</v>
      </c>
      <c r="E44">
        <f t="shared" si="8"/>
        <v>81043372.377277061</v>
      </c>
      <c r="F44">
        <f t="shared" si="9"/>
        <v>81963698.636552766</v>
      </c>
    </row>
    <row r="45" spans="1:6" x14ac:dyDescent="0.2">
      <c r="A45">
        <f t="shared" si="5"/>
        <v>140</v>
      </c>
      <c r="B45">
        <f t="shared" si="5"/>
        <v>82242309</v>
      </c>
      <c r="C45">
        <f t="shared" si="6"/>
        <v>80434492.291521966</v>
      </c>
      <c r="D45">
        <f t="shared" si="7"/>
        <v>81322722.382643938</v>
      </c>
      <c r="E45">
        <f t="shared" si="8"/>
        <v>82210952.47376591</v>
      </c>
      <c r="F45">
        <f t="shared" si="9"/>
        <v>83099182.564887881</v>
      </c>
    </row>
    <row r="46" spans="1:6" x14ac:dyDescent="0.2">
      <c r="A46">
        <f t="shared" si="5"/>
        <v>150</v>
      </c>
      <c r="B46">
        <f t="shared" si="5"/>
        <v>84749672</v>
      </c>
      <c r="C46">
        <f t="shared" si="6"/>
        <v>81821899.570178181</v>
      </c>
      <c r="D46">
        <f t="shared" si="7"/>
        <v>82649513.221606389</v>
      </c>
      <c r="E46">
        <f t="shared" si="8"/>
        <v>83477126.873034567</v>
      </c>
      <c r="F46">
        <f t="shared" si="9"/>
        <v>84304740.524462774</v>
      </c>
    </row>
    <row r="47" spans="1:6" x14ac:dyDescent="0.2">
      <c r="A47">
        <f t="shared" si="5"/>
        <v>160</v>
      </c>
      <c r="B47">
        <f t="shared" si="5"/>
        <v>84749672</v>
      </c>
      <c r="C47">
        <f t="shared" si="6"/>
        <v>83374670.848082036</v>
      </c>
      <c r="D47">
        <f t="shared" si="7"/>
        <v>84110384.006564111</v>
      </c>
      <c r="E47">
        <f t="shared" si="8"/>
        <v>84846097.165046155</v>
      </c>
      <c r="F47">
        <f t="shared" si="9"/>
        <v>85581810.323528215</v>
      </c>
    </row>
    <row r="48" spans="1:6" x14ac:dyDescent="0.2">
      <c r="A48">
        <f t="shared" si="5"/>
        <v>170</v>
      </c>
      <c r="B48">
        <f t="shared" si="5"/>
        <v>86491671</v>
      </c>
      <c r="C48">
        <f t="shared" si="6"/>
        <v>85102535.419941023</v>
      </c>
      <c r="D48">
        <f t="shared" si="7"/>
        <v>85712300.391832054</v>
      </c>
      <c r="E48">
        <f t="shared" si="8"/>
        <v>86322065.363723084</v>
      </c>
      <c r="F48">
        <f t="shared" si="9"/>
        <v>86931830.335614115</v>
      </c>
    </row>
    <row r="49" spans="1:6" x14ac:dyDescent="0.2">
      <c r="A49">
        <f t="shared" si="5"/>
        <v>180</v>
      </c>
      <c r="B49">
        <f t="shared" si="5"/>
        <v>86491671</v>
      </c>
      <c r="C49">
        <f t="shared" si="6"/>
        <v>87015222.723389611</v>
      </c>
      <c r="D49">
        <f t="shared" si="7"/>
        <v>87462228.31757924</v>
      </c>
      <c r="E49">
        <f t="shared" si="8"/>
        <v>87909233.911768854</v>
      </c>
      <c r="F49">
        <f t="shared" si="9"/>
        <v>88356239.505958483</v>
      </c>
    </row>
    <row r="50" spans="1:6" x14ac:dyDescent="0.2">
      <c r="A50">
        <f t="shared" si="5"/>
        <v>190</v>
      </c>
      <c r="B50">
        <f t="shared" si="5"/>
        <v>89416215</v>
      </c>
      <c r="C50">
        <f t="shared" si="6"/>
        <v>89122462.340614796</v>
      </c>
      <c r="D50">
        <f t="shared" si="7"/>
        <v>89367134.013079613</v>
      </c>
      <c r="E50">
        <f t="shared" si="8"/>
        <v>89611805.685544401</v>
      </c>
      <c r="F50">
        <f t="shared" si="9"/>
        <v>89856477.358009219</v>
      </c>
    </row>
    <row r="51" spans="1:6" x14ac:dyDescent="0.2">
      <c r="A51">
        <f t="shared" si="5"/>
        <v>200</v>
      </c>
      <c r="B51">
        <f t="shared" si="5"/>
        <v>91433984</v>
      </c>
      <c r="C51">
        <f t="shared" si="6"/>
        <v>91433984</v>
      </c>
      <c r="D51">
        <f t="shared" si="7"/>
        <v>91433984</v>
      </c>
      <c r="E51">
        <f t="shared" si="8"/>
        <v>91433984</v>
      </c>
      <c r="F51">
        <f t="shared" si="9"/>
        <v>91433984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6F2B2-C580-7F4D-ADCF-DA3B075262E0}">
  <dimension ref="A1:F51"/>
  <sheetViews>
    <sheetView workbookViewId="0">
      <selection activeCell="D2" sqref="D2"/>
    </sheetView>
  </sheetViews>
  <sheetFormatPr baseColWidth="10" defaultRowHeight="16" x14ac:dyDescent="0.2"/>
  <sheetData>
    <row r="1" spans="1:6" x14ac:dyDescent="0.2">
      <c r="A1" t="s">
        <v>7</v>
      </c>
      <c r="B1" t="s">
        <v>0</v>
      </c>
      <c r="C1" t="s">
        <v>16</v>
      </c>
      <c r="D1" t="s">
        <v>24</v>
      </c>
      <c r="E1" t="s">
        <v>17</v>
      </c>
      <c r="F1" t="s">
        <v>18</v>
      </c>
    </row>
    <row r="2" spans="1:6" x14ac:dyDescent="0.2">
      <c r="A2">
        <v>0</v>
      </c>
      <c r="B2">
        <v>72925932</v>
      </c>
      <c r="C2">
        <f>B2</f>
        <v>72925932</v>
      </c>
      <c r="D2">
        <f>B2</f>
        <v>72925932</v>
      </c>
      <c r="E2">
        <f>$E$23*A2*A2+$B$2</f>
        <v>72925932</v>
      </c>
      <c r="F2">
        <f>$F$23*A2*A2*A2+$B$2</f>
        <v>72925932</v>
      </c>
    </row>
    <row r="3" spans="1:6" x14ac:dyDescent="0.2">
      <c r="A3">
        <f>A2+10</f>
        <v>10</v>
      </c>
      <c r="B3">
        <v>73047508</v>
      </c>
      <c r="C3">
        <f>C2+$C$23</f>
        <v>74321449.5</v>
      </c>
      <c r="D3">
        <f>D2*$D$23</f>
        <v>74117153.200335711</v>
      </c>
      <c r="E3">
        <f t="shared" ref="E3:E22" si="0">$E$23*A3*A3+$B$2</f>
        <v>72995707.875</v>
      </c>
      <c r="F3">
        <f t="shared" ref="F3:F22" si="1">$F$23*A3*A3*A3+$B$2</f>
        <v>72929420.793750003</v>
      </c>
    </row>
    <row r="4" spans="1:6" x14ac:dyDescent="0.2">
      <c r="A4">
        <f t="shared" ref="A4:A22" si="2">A3+10</f>
        <v>20</v>
      </c>
      <c r="B4">
        <v>73047508</v>
      </c>
      <c r="C4">
        <f t="shared" ref="C4:C22" si="3">C3+$C$23</f>
        <v>75716967</v>
      </c>
      <c r="D4">
        <f t="shared" ref="D4:D22" si="4">D3*$D$23</f>
        <v>75327832.608598456</v>
      </c>
      <c r="E4">
        <f t="shared" si="0"/>
        <v>73205035.5</v>
      </c>
      <c r="F4">
        <f t="shared" si="1"/>
        <v>72953842.349999994</v>
      </c>
    </row>
    <row r="5" spans="1:6" x14ac:dyDescent="0.2">
      <c r="A5">
        <f t="shared" si="2"/>
        <v>30</v>
      </c>
      <c r="B5">
        <v>73047508</v>
      </c>
      <c r="C5">
        <f t="shared" si="3"/>
        <v>77112484.5</v>
      </c>
      <c r="D5">
        <f t="shared" si="4"/>
        <v>76558288.068238005</v>
      </c>
      <c r="E5">
        <f t="shared" si="0"/>
        <v>73553914.875</v>
      </c>
      <c r="F5">
        <f t="shared" si="1"/>
        <v>73020129.431250006</v>
      </c>
    </row>
    <row r="6" spans="1:6" x14ac:dyDescent="0.2">
      <c r="A6">
        <f t="shared" si="2"/>
        <v>40</v>
      </c>
      <c r="B6">
        <v>73047508</v>
      </c>
      <c r="C6">
        <f t="shared" si="3"/>
        <v>78508002</v>
      </c>
      <c r="D6">
        <f t="shared" si="4"/>
        <v>77808842.614572689</v>
      </c>
      <c r="E6">
        <f t="shared" si="0"/>
        <v>74042346</v>
      </c>
      <c r="F6">
        <f t="shared" si="1"/>
        <v>73149214.799999997</v>
      </c>
    </row>
    <row r="7" spans="1:6" x14ac:dyDescent="0.2">
      <c r="A7">
        <f t="shared" si="2"/>
        <v>50</v>
      </c>
      <c r="B7">
        <v>73674659</v>
      </c>
      <c r="C7">
        <f t="shared" si="3"/>
        <v>79903519.5</v>
      </c>
      <c r="D7">
        <f t="shared" si="4"/>
        <v>79079824.559596911</v>
      </c>
      <c r="E7">
        <f t="shared" si="0"/>
        <v>74670328.875</v>
      </c>
      <c r="F7">
        <f t="shared" si="1"/>
        <v>73362031.21875</v>
      </c>
    </row>
    <row r="8" spans="1:6" x14ac:dyDescent="0.2">
      <c r="A8">
        <f t="shared" si="2"/>
        <v>60</v>
      </c>
      <c r="B8">
        <v>74928035</v>
      </c>
      <c r="C8">
        <f t="shared" si="3"/>
        <v>81299037</v>
      </c>
      <c r="D8">
        <f t="shared" si="4"/>
        <v>80371567.578173906</v>
      </c>
      <c r="E8">
        <f t="shared" si="0"/>
        <v>75437863.5</v>
      </c>
      <c r="F8">
        <f t="shared" si="1"/>
        <v>73679511.450000003</v>
      </c>
    </row>
    <row r="9" spans="1:6" x14ac:dyDescent="0.2">
      <c r="A9">
        <f t="shared" si="2"/>
        <v>70</v>
      </c>
      <c r="B9">
        <v>75833892</v>
      </c>
      <c r="C9">
        <f t="shared" si="3"/>
        <v>82694554.5</v>
      </c>
      <c r="D9">
        <f t="shared" si="4"/>
        <v>81684410.79563646</v>
      </c>
      <c r="E9">
        <f t="shared" si="0"/>
        <v>76344949.875</v>
      </c>
      <c r="F9">
        <f t="shared" si="1"/>
        <v>74122588.256249994</v>
      </c>
    </row>
    <row r="10" spans="1:6" x14ac:dyDescent="0.2">
      <c r="A10">
        <f t="shared" si="2"/>
        <v>80</v>
      </c>
      <c r="B10">
        <v>75833892</v>
      </c>
      <c r="C10">
        <f t="shared" si="3"/>
        <v>84090072</v>
      </c>
      <c r="D10">
        <f t="shared" si="4"/>
        <v>83018698.876818523</v>
      </c>
      <c r="E10">
        <f t="shared" si="0"/>
        <v>77391588</v>
      </c>
      <c r="F10">
        <f t="shared" si="1"/>
        <v>74712194.400000006</v>
      </c>
    </row>
    <row r="11" spans="1:6" x14ac:dyDescent="0.2">
      <c r="A11">
        <f t="shared" si="2"/>
        <v>90</v>
      </c>
      <c r="B11">
        <v>78690062</v>
      </c>
      <c r="C11">
        <f t="shared" si="3"/>
        <v>85485589.5</v>
      </c>
      <c r="D11">
        <f t="shared" si="4"/>
        <v>84374782.116541162</v>
      </c>
      <c r="E11">
        <f t="shared" si="0"/>
        <v>78577777.875</v>
      </c>
      <c r="F11">
        <f t="shared" si="1"/>
        <v>75469262.643749997</v>
      </c>
    </row>
    <row r="12" spans="1:6" x14ac:dyDescent="0.2">
      <c r="A12">
        <f t="shared" si="2"/>
        <v>100</v>
      </c>
      <c r="B12">
        <v>80779032</v>
      </c>
      <c r="C12">
        <f t="shared" si="3"/>
        <v>86881107</v>
      </c>
      <c r="D12">
        <f t="shared" si="4"/>
        <v>85753016.531576544</v>
      </c>
      <c r="E12">
        <f t="shared" si="0"/>
        <v>79903519.5</v>
      </c>
      <c r="F12">
        <f t="shared" si="1"/>
        <v>76414725.75</v>
      </c>
    </row>
    <row r="13" spans="1:6" x14ac:dyDescent="0.2">
      <c r="A13">
        <f t="shared" si="2"/>
        <v>110</v>
      </c>
      <c r="B13">
        <v>82242309</v>
      </c>
      <c r="C13">
        <f t="shared" si="3"/>
        <v>88276624.5</v>
      </c>
      <c r="D13">
        <f t="shared" si="4"/>
        <v>87153763.954114154</v>
      </c>
      <c r="E13">
        <f t="shared" si="0"/>
        <v>81368812.875</v>
      </c>
      <c r="F13">
        <f t="shared" si="1"/>
        <v>77569516.481250003</v>
      </c>
    </row>
    <row r="14" spans="1:6" x14ac:dyDescent="0.2">
      <c r="A14">
        <f t="shared" si="2"/>
        <v>120</v>
      </c>
      <c r="B14">
        <v>82242309</v>
      </c>
      <c r="C14">
        <f t="shared" si="3"/>
        <v>89672142</v>
      </c>
      <c r="D14">
        <f t="shared" si="4"/>
        <v>88577392.126753688</v>
      </c>
      <c r="E14">
        <f t="shared" si="0"/>
        <v>82973658</v>
      </c>
      <c r="F14">
        <f t="shared" si="1"/>
        <v>78954567.599999994</v>
      </c>
    </row>
    <row r="15" spans="1:6" x14ac:dyDescent="0.2">
      <c r="A15">
        <f t="shared" si="2"/>
        <v>130</v>
      </c>
      <c r="B15">
        <v>84749672</v>
      </c>
      <c r="C15">
        <f t="shared" si="3"/>
        <v>91067659.5</v>
      </c>
      <c r="D15">
        <f t="shared" si="4"/>
        <v>90024274.79904972</v>
      </c>
      <c r="E15">
        <f t="shared" si="0"/>
        <v>84718054.875</v>
      </c>
      <c r="F15">
        <f t="shared" si="1"/>
        <v>80590811.868750006</v>
      </c>
    </row>
    <row r="16" spans="1:6" x14ac:dyDescent="0.2">
      <c r="A16">
        <f t="shared" si="2"/>
        <v>140</v>
      </c>
      <c r="B16">
        <v>86491671</v>
      </c>
      <c r="C16">
        <f t="shared" si="3"/>
        <v>92463177</v>
      </c>
      <c r="D16">
        <f t="shared" si="4"/>
        <v>91494791.825633287</v>
      </c>
      <c r="E16">
        <f t="shared" si="0"/>
        <v>86602003.5</v>
      </c>
      <c r="F16">
        <f t="shared" si="1"/>
        <v>82499182.049999997</v>
      </c>
    </row>
    <row r="17" spans="1:6" x14ac:dyDescent="0.2">
      <c r="A17">
        <f t="shared" si="2"/>
        <v>150</v>
      </c>
      <c r="B17">
        <v>89416215</v>
      </c>
      <c r="C17">
        <f t="shared" si="3"/>
        <v>93858694.5</v>
      </c>
      <c r="D17">
        <f t="shared" si="4"/>
        <v>92989329.265936375</v>
      </c>
      <c r="E17">
        <f t="shared" si="0"/>
        <v>88625503.875</v>
      </c>
      <c r="F17">
        <f t="shared" si="1"/>
        <v>84700610.90625</v>
      </c>
    </row>
    <row r="18" spans="1:6" x14ac:dyDescent="0.2">
      <c r="A18">
        <f t="shared" si="2"/>
        <v>160</v>
      </c>
      <c r="B18">
        <v>91433984</v>
      </c>
      <c r="C18">
        <f t="shared" si="3"/>
        <v>95254212</v>
      </c>
      <c r="D18">
        <f t="shared" si="4"/>
        <v>94508279.485545248</v>
      </c>
      <c r="E18">
        <f t="shared" si="0"/>
        <v>90788556</v>
      </c>
      <c r="F18">
        <f t="shared" si="1"/>
        <v>87216031.200000003</v>
      </c>
    </row>
    <row r="19" spans="1:6" x14ac:dyDescent="0.2">
      <c r="A19">
        <f t="shared" si="2"/>
        <v>170</v>
      </c>
      <c r="B19">
        <v>91433984</v>
      </c>
      <c r="C19">
        <f t="shared" si="3"/>
        <v>96649729.5</v>
      </c>
      <c r="D19">
        <f t="shared" si="4"/>
        <v>96052041.259209439</v>
      </c>
      <c r="E19">
        <f t="shared" si="0"/>
        <v>93091159.875</v>
      </c>
      <c r="F19">
        <f t="shared" si="1"/>
        <v>90066375.693749994</v>
      </c>
    </row>
    <row r="20" spans="1:6" x14ac:dyDescent="0.2">
      <c r="A20">
        <f t="shared" si="2"/>
        <v>180</v>
      </c>
      <c r="B20">
        <v>94777117</v>
      </c>
      <c r="C20">
        <f t="shared" si="3"/>
        <v>98045247</v>
      </c>
      <c r="D20">
        <f t="shared" si="4"/>
        <v>97621019.875533342</v>
      </c>
      <c r="E20">
        <f t="shared" si="0"/>
        <v>95533315.5</v>
      </c>
      <c r="F20">
        <f t="shared" si="1"/>
        <v>93272577.150000006</v>
      </c>
    </row>
    <row r="21" spans="1:6" x14ac:dyDescent="0.2">
      <c r="A21">
        <f t="shared" si="2"/>
        <v>190</v>
      </c>
      <c r="B21">
        <v>97076149</v>
      </c>
      <c r="C21">
        <f t="shared" si="3"/>
        <v>99440764.5</v>
      </c>
      <c r="D21">
        <f t="shared" si="4"/>
        <v>99215627.243377864</v>
      </c>
      <c r="E21">
        <f t="shared" si="0"/>
        <v>98115022.875</v>
      </c>
      <c r="F21">
        <f t="shared" si="1"/>
        <v>96855568.331250012</v>
      </c>
    </row>
    <row r="22" spans="1:6" x14ac:dyDescent="0.2">
      <c r="A22">
        <f t="shared" si="2"/>
        <v>200</v>
      </c>
      <c r="B22">
        <v>100836282</v>
      </c>
      <c r="C22">
        <f t="shared" si="3"/>
        <v>100836282</v>
      </c>
      <c r="D22">
        <f t="shared" si="4"/>
        <v>100836282.00000019</v>
      </c>
      <c r="E22">
        <f t="shared" si="0"/>
        <v>100836282</v>
      </c>
      <c r="F22">
        <f t="shared" si="1"/>
        <v>100836282</v>
      </c>
    </row>
    <row r="23" spans="1:6" x14ac:dyDescent="0.2">
      <c r="A23">
        <v>20</v>
      </c>
      <c r="C23">
        <f>(B22-B2)/A23</f>
        <v>1395517.5</v>
      </c>
      <c r="D23">
        <f>(B22/B2)^(1/A23)</f>
        <v>1.0163346722855144</v>
      </c>
      <c r="E23">
        <f>(B22-B2)/(A22*A22)</f>
        <v>697.75874999999996</v>
      </c>
      <c r="F23">
        <f>(B22-B2)/(A22*A22*A22)</f>
        <v>3.4887937500000001</v>
      </c>
    </row>
    <row r="25" spans="1:6" x14ac:dyDescent="0.2">
      <c r="A25" t="s">
        <v>23</v>
      </c>
      <c r="B25" t="s">
        <v>19</v>
      </c>
      <c r="C25">
        <v>0</v>
      </c>
      <c r="D25">
        <v>0.1</v>
      </c>
      <c r="E25">
        <v>0.2</v>
      </c>
      <c r="F25">
        <f>1-C25-D25-E25</f>
        <v>0.7</v>
      </c>
    </row>
    <row r="26" spans="1:6" x14ac:dyDescent="0.2">
      <c r="B26" t="s">
        <v>20</v>
      </c>
      <c r="C26">
        <v>0</v>
      </c>
      <c r="D26">
        <v>0.2</v>
      </c>
      <c r="E26">
        <v>0.3</v>
      </c>
      <c r="F26">
        <f>1-C26-D26-E26</f>
        <v>0.5</v>
      </c>
    </row>
    <row r="27" spans="1:6" x14ac:dyDescent="0.2">
      <c r="B27" t="s">
        <v>21</v>
      </c>
      <c r="C27">
        <v>0</v>
      </c>
      <c r="D27">
        <v>0.3</v>
      </c>
      <c r="E27">
        <v>0.4</v>
      </c>
      <c r="F27">
        <f>1-C27-D27-E27</f>
        <v>0.29999999999999993</v>
      </c>
    </row>
    <row r="28" spans="1:6" x14ac:dyDescent="0.2">
      <c r="B28" t="s">
        <v>22</v>
      </c>
      <c r="C28">
        <v>0</v>
      </c>
      <c r="D28">
        <v>0.4</v>
      </c>
      <c r="E28">
        <v>0.5</v>
      </c>
      <c r="F28">
        <f>1-C28-D28-E28</f>
        <v>9.9999999999999978E-2</v>
      </c>
    </row>
    <row r="30" spans="1:6" x14ac:dyDescent="0.2">
      <c r="A30" t="str">
        <f t="shared" ref="A30:B51" si="5">A1</f>
        <v>STEP</v>
      </c>
      <c r="B30" t="str">
        <f t="shared" si="5"/>
        <v>AMReX</v>
      </c>
      <c r="C30" t="str">
        <f>B25</f>
        <v>Hybrid 1</v>
      </c>
      <c r="D30" t="str">
        <f>B26</f>
        <v>Hybrid 2</v>
      </c>
      <c r="E30" t="str">
        <f>B27</f>
        <v>Hybrid 3</v>
      </c>
      <c r="F30" t="str">
        <f>B28</f>
        <v>Hybrid 4</v>
      </c>
    </row>
    <row r="31" spans="1:6" x14ac:dyDescent="0.2">
      <c r="A31">
        <f t="shared" si="5"/>
        <v>0</v>
      </c>
      <c r="B31">
        <f t="shared" si="5"/>
        <v>72925932</v>
      </c>
      <c r="C31">
        <f t="shared" ref="C31:C51" si="6">$C$25*C2+$D$25*D2+$E$25*E2+$F$25*F2</f>
        <v>72925932</v>
      </c>
      <c r="D31">
        <f t="shared" ref="D31:D51" si="7">$C$26*C2+$D$26*D2+$E$26*E2+$F$26*F2</f>
        <v>72925932</v>
      </c>
      <c r="E31">
        <f>$C$27*C2+$D$27*D2+$E$27*E2+$F$27*F2</f>
        <v>72925932</v>
      </c>
      <c r="F31">
        <f>$C$28*C2+$D$28*D2+$E$28*E2+$F$28*F2</f>
        <v>72925932</v>
      </c>
    </row>
    <row r="32" spans="1:6" x14ac:dyDescent="0.2">
      <c r="A32">
        <f t="shared" si="5"/>
        <v>10</v>
      </c>
      <c r="B32">
        <f t="shared" si="5"/>
        <v>73047508</v>
      </c>
      <c r="C32">
        <f t="shared" si="6"/>
        <v>73061451.450658575</v>
      </c>
      <c r="D32">
        <f t="shared" si="7"/>
        <v>73186853.399442136</v>
      </c>
      <c r="E32">
        <f t="shared" ref="E32:E51" si="8">$C$27*C3+$D$27*D3+$E$27*E3+$F$27*F3</f>
        <v>73312255.348225713</v>
      </c>
      <c r="F32">
        <f t="shared" ref="F32:F51" si="9">$C$28*C3+$D$28*D3+$E$28*E3+$F$28*F3</f>
        <v>73437657.297009289</v>
      </c>
    </row>
    <row r="33" spans="1:6" x14ac:dyDescent="0.2">
      <c r="A33">
        <f t="shared" si="5"/>
        <v>20</v>
      </c>
      <c r="B33">
        <f t="shared" si="5"/>
        <v>73047508</v>
      </c>
      <c r="C33">
        <f t="shared" si="6"/>
        <v>73241480.005859852</v>
      </c>
      <c r="D33">
        <f t="shared" si="7"/>
        <v>73503998.346719682</v>
      </c>
      <c r="E33">
        <f t="shared" si="8"/>
        <v>73766516.687579542</v>
      </c>
      <c r="F33">
        <f t="shared" si="9"/>
        <v>74029035.028439388</v>
      </c>
    </row>
    <row r="34" spans="1:6" x14ac:dyDescent="0.2">
      <c r="A34">
        <f t="shared" si="5"/>
        <v>30</v>
      </c>
      <c r="B34">
        <f t="shared" si="5"/>
        <v>73047508</v>
      </c>
      <c r="C34">
        <f t="shared" si="6"/>
        <v>73480702.383698806</v>
      </c>
      <c r="D34">
        <f t="shared" si="7"/>
        <v>73887896.791772604</v>
      </c>
      <c r="E34">
        <f t="shared" si="8"/>
        <v>74295091.199846402</v>
      </c>
      <c r="F34">
        <f t="shared" si="9"/>
        <v>74702285.6079202</v>
      </c>
    </row>
    <row r="35" spans="1:6" x14ac:dyDescent="0.2">
      <c r="A35">
        <f t="shared" si="5"/>
        <v>40</v>
      </c>
      <c r="B35">
        <f t="shared" si="5"/>
        <v>73047508</v>
      </c>
      <c r="C35">
        <f t="shared" si="6"/>
        <v>73793803.821457267</v>
      </c>
      <c r="D35">
        <f t="shared" si="7"/>
        <v>74349079.722914547</v>
      </c>
      <c r="E35">
        <f t="shared" si="8"/>
        <v>74904355.624371797</v>
      </c>
      <c r="F35">
        <f t="shared" si="9"/>
        <v>75459631.525829077</v>
      </c>
    </row>
    <row r="36" spans="1:6" x14ac:dyDescent="0.2">
      <c r="A36">
        <f t="shared" si="5"/>
        <v>50</v>
      </c>
      <c r="B36">
        <f t="shared" si="5"/>
        <v>73674659</v>
      </c>
      <c r="C36">
        <f t="shared" si="6"/>
        <v>74195470.08408469</v>
      </c>
      <c r="D36">
        <f t="shared" si="7"/>
        <v>74898079.183794379</v>
      </c>
      <c r="E36">
        <f t="shared" si="8"/>
        <v>75600688.283504069</v>
      </c>
      <c r="F36">
        <f t="shared" si="9"/>
        <v>76303297.383213773</v>
      </c>
    </row>
    <row r="37" spans="1:6" x14ac:dyDescent="0.2">
      <c r="A37">
        <f t="shared" si="5"/>
        <v>60</v>
      </c>
      <c r="B37">
        <f t="shared" si="5"/>
        <v>74928035</v>
      </c>
      <c r="C37">
        <f t="shared" si="6"/>
        <v>74700387.472817391</v>
      </c>
      <c r="D37">
        <f t="shared" si="7"/>
        <v>75545428.290634781</v>
      </c>
      <c r="E37">
        <f t="shared" si="8"/>
        <v>76390469.108452171</v>
      </c>
      <c r="F37">
        <f t="shared" si="9"/>
        <v>77235509.926269561</v>
      </c>
    </row>
    <row r="38" spans="1:6" x14ac:dyDescent="0.2">
      <c r="A38">
        <f t="shared" si="5"/>
        <v>70</v>
      </c>
      <c r="B38">
        <f t="shared" si="5"/>
        <v>75833892</v>
      </c>
      <c r="C38">
        <f t="shared" si="6"/>
        <v>75323242.833938643</v>
      </c>
      <c r="D38">
        <f t="shared" si="7"/>
        <v>76301661.249752283</v>
      </c>
      <c r="E38">
        <f t="shared" si="8"/>
        <v>77280079.665565938</v>
      </c>
      <c r="F38">
        <f t="shared" si="9"/>
        <v>78258498.081379592</v>
      </c>
    </row>
    <row r="39" spans="1:6" x14ac:dyDescent="0.2">
      <c r="A39">
        <f t="shared" si="5"/>
        <v>80</v>
      </c>
      <c r="B39">
        <f t="shared" si="5"/>
        <v>75833892</v>
      </c>
      <c r="C39">
        <f t="shared" si="6"/>
        <v>76078723.567681849</v>
      </c>
      <c r="D39">
        <f t="shared" si="7"/>
        <v>77177313.375363708</v>
      </c>
      <c r="E39">
        <f t="shared" si="8"/>
        <v>78275903.183045551</v>
      </c>
      <c r="F39">
        <f t="shared" si="9"/>
        <v>79374492.99072741</v>
      </c>
    </row>
    <row r="40" spans="1:6" x14ac:dyDescent="0.2">
      <c r="A40">
        <f t="shared" si="5"/>
        <v>90</v>
      </c>
      <c r="B40">
        <f t="shared" si="5"/>
        <v>78690062</v>
      </c>
      <c r="C40">
        <f t="shared" si="6"/>
        <v>76981517.637279108</v>
      </c>
      <c r="D40">
        <f t="shared" si="7"/>
        <v>78182921.107683241</v>
      </c>
      <c r="E40">
        <f t="shared" si="8"/>
        <v>79384324.578087345</v>
      </c>
      <c r="F40">
        <f t="shared" si="9"/>
        <v>80585728.048491478</v>
      </c>
    </row>
    <row r="41" spans="1:6" x14ac:dyDescent="0.2">
      <c r="A41">
        <f t="shared" si="5"/>
        <v>100</v>
      </c>
      <c r="B41">
        <f t="shared" si="5"/>
        <v>80779032</v>
      </c>
      <c r="C41">
        <f t="shared" si="6"/>
        <v>78046313.578157663</v>
      </c>
      <c r="D41">
        <f t="shared" si="7"/>
        <v>79329022.031315312</v>
      </c>
      <c r="E41">
        <f t="shared" si="8"/>
        <v>80611730.48447296</v>
      </c>
      <c r="F41">
        <f t="shared" si="9"/>
        <v>81894438.937630624</v>
      </c>
    </row>
    <row r="42" spans="1:6" x14ac:dyDescent="0.2">
      <c r="A42">
        <f t="shared" si="5"/>
        <v>110</v>
      </c>
      <c r="B42">
        <f t="shared" si="5"/>
        <v>82242309</v>
      </c>
      <c r="C42">
        <f t="shared" si="6"/>
        <v>79287800.507286415</v>
      </c>
      <c r="D42">
        <f t="shared" si="7"/>
        <v>80626154.89394784</v>
      </c>
      <c r="E42">
        <f t="shared" si="8"/>
        <v>81964509.28060925</v>
      </c>
      <c r="F42">
        <f t="shared" si="9"/>
        <v>83302863.66727066</v>
      </c>
    </row>
    <row r="43" spans="1:6" x14ac:dyDescent="0.2">
      <c r="A43">
        <f t="shared" si="5"/>
        <v>120</v>
      </c>
      <c r="B43">
        <f t="shared" si="5"/>
        <v>82242309</v>
      </c>
      <c r="C43">
        <f t="shared" si="6"/>
        <v>80720668.132675365</v>
      </c>
      <c r="D43">
        <f t="shared" si="7"/>
        <v>82084859.625350729</v>
      </c>
      <c r="E43">
        <f t="shared" si="8"/>
        <v>83449051.118026108</v>
      </c>
      <c r="F43">
        <f t="shared" si="9"/>
        <v>84813242.610701472</v>
      </c>
    </row>
    <row r="44" spans="1:6" x14ac:dyDescent="0.2">
      <c r="A44">
        <f t="shared" si="5"/>
        <v>130</v>
      </c>
      <c r="B44">
        <f t="shared" si="5"/>
        <v>84749672</v>
      </c>
      <c r="C44">
        <f t="shared" si="6"/>
        <v>82359606.763029978</v>
      </c>
      <c r="D44">
        <f t="shared" si="7"/>
        <v>83715677.356684953</v>
      </c>
      <c r="E44">
        <f t="shared" si="8"/>
        <v>85071747.950339913</v>
      </c>
      <c r="F44">
        <f t="shared" si="9"/>
        <v>86427818.543994889</v>
      </c>
    </row>
    <row r="45" spans="1:6" x14ac:dyDescent="0.2">
      <c r="A45">
        <f t="shared" si="5"/>
        <v>140</v>
      </c>
      <c r="B45">
        <f t="shared" si="5"/>
        <v>86491671</v>
      </c>
      <c r="C45">
        <f t="shared" si="6"/>
        <v>84219307.317563325</v>
      </c>
      <c r="D45">
        <f t="shared" si="7"/>
        <v>85529150.440126657</v>
      </c>
      <c r="E45">
        <f t="shared" si="8"/>
        <v>86838993.562689975</v>
      </c>
      <c r="F45">
        <f t="shared" si="9"/>
        <v>88148836.685253307</v>
      </c>
    </row>
    <row r="46" spans="1:6" x14ac:dyDescent="0.2">
      <c r="A46">
        <f t="shared" si="5"/>
        <v>150</v>
      </c>
      <c r="B46">
        <f t="shared" si="5"/>
        <v>89416215</v>
      </c>
      <c r="C46">
        <f t="shared" si="6"/>
        <v>86314461.335968643</v>
      </c>
      <c r="D46">
        <f t="shared" si="7"/>
        <v>87535822.468812272</v>
      </c>
      <c r="E46">
        <f t="shared" si="8"/>
        <v>88757183.601655915</v>
      </c>
      <c r="F46">
        <f t="shared" si="9"/>
        <v>89978544.734499559</v>
      </c>
    </row>
    <row r="47" spans="1:6" x14ac:dyDescent="0.2">
      <c r="A47">
        <f t="shared" si="5"/>
        <v>160</v>
      </c>
      <c r="B47">
        <f t="shared" si="5"/>
        <v>91433984</v>
      </c>
      <c r="C47">
        <f t="shared" si="6"/>
        <v>88659760.988554522</v>
      </c>
      <c r="D47">
        <f t="shared" si="7"/>
        <v>89746238.297109053</v>
      </c>
      <c r="E47">
        <f t="shared" si="8"/>
        <v>90832715.605663568</v>
      </c>
      <c r="F47">
        <f t="shared" si="9"/>
        <v>91919192.914218098</v>
      </c>
    </row>
    <row r="48" spans="1:6" x14ac:dyDescent="0.2">
      <c r="A48">
        <f t="shared" si="5"/>
        <v>170</v>
      </c>
      <c r="B48">
        <f t="shared" si="5"/>
        <v>91433984</v>
      </c>
      <c r="C48">
        <f t="shared" si="6"/>
        <v>91269899.086545944</v>
      </c>
      <c r="D48">
        <f t="shared" si="7"/>
        <v>92170944.061216891</v>
      </c>
      <c r="E48">
        <f t="shared" si="8"/>
        <v>93071989.035887823</v>
      </c>
      <c r="F48">
        <f t="shared" si="9"/>
        <v>93973034.010558769</v>
      </c>
    </row>
    <row r="49" spans="1:6" x14ac:dyDescent="0.2">
      <c r="A49">
        <f t="shared" si="5"/>
        <v>180</v>
      </c>
      <c r="B49">
        <f t="shared" si="5"/>
        <v>94777117</v>
      </c>
      <c r="C49">
        <f t="shared" si="6"/>
        <v>94159569.092553347</v>
      </c>
      <c r="D49">
        <f t="shared" si="7"/>
        <v>94820487.200106665</v>
      </c>
      <c r="E49">
        <f t="shared" si="8"/>
        <v>95481405.307659999</v>
      </c>
      <c r="F49">
        <f t="shared" si="9"/>
        <v>96142323.415213346</v>
      </c>
    </row>
    <row r="50" spans="1:6" x14ac:dyDescent="0.2">
      <c r="A50">
        <f t="shared" si="5"/>
        <v>190</v>
      </c>
      <c r="B50">
        <f t="shared" si="5"/>
        <v>97076149</v>
      </c>
      <c r="C50">
        <f t="shared" si="6"/>
        <v>97343465.131212801</v>
      </c>
      <c r="D50">
        <f t="shared" si="7"/>
        <v>97705416.476800576</v>
      </c>
      <c r="E50">
        <f t="shared" si="8"/>
        <v>98067367.822388366</v>
      </c>
      <c r="F50">
        <f t="shared" si="9"/>
        <v>98429319.167976141</v>
      </c>
    </row>
    <row r="51" spans="1:6" x14ac:dyDescent="0.2">
      <c r="A51">
        <f t="shared" si="5"/>
        <v>200</v>
      </c>
      <c r="B51">
        <f t="shared" si="5"/>
        <v>100836282</v>
      </c>
      <c r="C51">
        <f t="shared" si="6"/>
        <v>100836282.00000001</v>
      </c>
      <c r="D51">
        <f t="shared" si="7"/>
        <v>100836282.00000003</v>
      </c>
      <c r="E51">
        <f t="shared" si="8"/>
        <v>100836282.00000006</v>
      </c>
      <c r="F51">
        <f t="shared" si="9"/>
        <v>100836282.00000007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89F7F-1E5E-4743-BBF4-75770C309DBF}">
  <dimension ref="A1:F51"/>
  <sheetViews>
    <sheetView topLeftCell="A13" workbookViewId="0">
      <selection activeCell="D2" sqref="D2"/>
    </sheetView>
  </sheetViews>
  <sheetFormatPr baseColWidth="10" defaultRowHeight="16" x14ac:dyDescent="0.2"/>
  <sheetData>
    <row r="1" spans="1:6" x14ac:dyDescent="0.2">
      <c r="A1" t="s">
        <v>7</v>
      </c>
      <c r="B1" t="s">
        <v>0</v>
      </c>
      <c r="C1" t="s">
        <v>16</v>
      </c>
      <c r="D1" t="s">
        <v>24</v>
      </c>
      <c r="E1" t="s">
        <v>17</v>
      </c>
      <c r="F1" t="s">
        <v>18</v>
      </c>
    </row>
    <row r="2" spans="1:6" x14ac:dyDescent="0.2">
      <c r="A2">
        <v>0</v>
      </c>
      <c r="B2">
        <v>72925932</v>
      </c>
      <c r="C2">
        <f>B2</f>
        <v>72925932</v>
      </c>
      <c r="D2">
        <f>B2</f>
        <v>72925932</v>
      </c>
      <c r="E2">
        <f>$E$23*A2*A2+$B$2</f>
        <v>72925932</v>
      </c>
      <c r="F2">
        <f>$F$23*A2*A2*A2+$B$2</f>
        <v>72925932</v>
      </c>
    </row>
    <row r="3" spans="1:6" x14ac:dyDescent="0.2">
      <c r="A3">
        <f>A2+10</f>
        <v>10</v>
      </c>
      <c r="B3">
        <v>73047508</v>
      </c>
      <c r="C3">
        <f>C2+$C$23</f>
        <v>75188435.950000003</v>
      </c>
      <c r="D3">
        <f>D2*$D$23</f>
        <v>74707526.073803812</v>
      </c>
      <c r="E3">
        <f t="shared" ref="E3:E22" si="0">$E$23*A3*A3+$B$2</f>
        <v>73039057.197500005</v>
      </c>
      <c r="F3">
        <f t="shared" ref="F3:F22" si="1">$F$23*A3*A3*A3+$B$2</f>
        <v>72931588.259875</v>
      </c>
    </row>
    <row r="4" spans="1:6" x14ac:dyDescent="0.2">
      <c r="A4">
        <f t="shared" ref="A4:A22" si="2">A3+10</f>
        <v>20</v>
      </c>
      <c r="B4">
        <v>73047508</v>
      </c>
      <c r="C4">
        <f t="shared" ref="C4:C22" si="3">C3+$C$23</f>
        <v>77450939.900000006</v>
      </c>
      <c r="D4">
        <f t="shared" ref="D4:D22" si="4">D3*$D$23</f>
        <v>76532644.82198289</v>
      </c>
      <c r="E4">
        <f t="shared" si="0"/>
        <v>73378432.790000007</v>
      </c>
      <c r="F4">
        <f t="shared" si="1"/>
        <v>72971182.078999996</v>
      </c>
    </row>
    <row r="5" spans="1:6" x14ac:dyDescent="0.2">
      <c r="A5">
        <f t="shared" si="2"/>
        <v>30</v>
      </c>
      <c r="B5">
        <v>73047508</v>
      </c>
      <c r="C5">
        <f t="shared" si="3"/>
        <v>79713443.850000009</v>
      </c>
      <c r="D5">
        <f t="shared" si="4"/>
        <v>78402351.560422331</v>
      </c>
      <c r="E5">
        <f t="shared" si="0"/>
        <v>73944058.777500004</v>
      </c>
      <c r="F5">
        <f t="shared" si="1"/>
        <v>73078651.016625002</v>
      </c>
    </row>
    <row r="6" spans="1:6" x14ac:dyDescent="0.2">
      <c r="A6">
        <f t="shared" si="2"/>
        <v>40</v>
      </c>
      <c r="B6">
        <v>73535303</v>
      </c>
      <c r="C6">
        <f t="shared" si="3"/>
        <v>81975947.800000012</v>
      </c>
      <c r="D6">
        <f t="shared" si="4"/>
        <v>80317735.582011953</v>
      </c>
      <c r="E6">
        <f t="shared" si="0"/>
        <v>74735935.159999996</v>
      </c>
      <c r="F6">
        <f t="shared" si="1"/>
        <v>73287932.631999999</v>
      </c>
    </row>
    <row r="7" spans="1:6" x14ac:dyDescent="0.2">
      <c r="A7">
        <f t="shared" si="2"/>
        <v>50</v>
      </c>
      <c r="B7">
        <v>73674659</v>
      </c>
      <c r="C7">
        <f t="shared" si="3"/>
        <v>84238451.750000015</v>
      </c>
      <c r="D7">
        <f t="shared" si="4"/>
        <v>82279912.791269347</v>
      </c>
      <c r="E7">
        <f t="shared" si="0"/>
        <v>75754061.9375</v>
      </c>
      <c r="F7">
        <f t="shared" si="1"/>
        <v>73632964.484375</v>
      </c>
    </row>
    <row r="8" spans="1:6" x14ac:dyDescent="0.2">
      <c r="A8">
        <f t="shared" si="2"/>
        <v>60</v>
      </c>
      <c r="B8">
        <v>75833892</v>
      </c>
      <c r="C8">
        <f t="shared" si="3"/>
        <v>86500955.700000018</v>
      </c>
      <c r="D8">
        <f t="shared" si="4"/>
        <v>84290026.35446687</v>
      </c>
      <c r="E8">
        <f t="shared" si="0"/>
        <v>76998439.109999999</v>
      </c>
      <c r="F8">
        <f t="shared" si="1"/>
        <v>74147684.133000001</v>
      </c>
    </row>
    <row r="9" spans="1:6" x14ac:dyDescent="0.2">
      <c r="A9">
        <f t="shared" si="2"/>
        <v>70</v>
      </c>
      <c r="B9">
        <v>77505497</v>
      </c>
      <c r="C9">
        <f t="shared" si="3"/>
        <v>88763459.650000021</v>
      </c>
      <c r="D9">
        <f t="shared" si="4"/>
        <v>86349247.3656414</v>
      </c>
      <c r="E9">
        <f t="shared" si="0"/>
        <v>78469066.677499995</v>
      </c>
      <c r="F9">
        <f t="shared" si="1"/>
        <v>74866029.137125</v>
      </c>
    </row>
    <row r="10" spans="1:6" x14ac:dyDescent="0.2">
      <c r="A10">
        <f t="shared" si="2"/>
        <v>80</v>
      </c>
      <c r="B10">
        <v>80779032</v>
      </c>
      <c r="C10">
        <f t="shared" si="3"/>
        <v>91025963.600000024</v>
      </c>
      <c r="D10">
        <f t="shared" si="4"/>
        <v>88458775.528874829</v>
      </c>
      <c r="E10">
        <f t="shared" si="0"/>
        <v>80165944.640000001</v>
      </c>
      <c r="F10">
        <f t="shared" si="1"/>
        <v>75821937.055999994</v>
      </c>
    </row>
    <row r="11" spans="1:6" x14ac:dyDescent="0.2">
      <c r="A11">
        <f t="shared" si="2"/>
        <v>90</v>
      </c>
      <c r="B11">
        <v>82242309</v>
      </c>
      <c r="C11">
        <f t="shared" si="3"/>
        <v>93288467.550000027</v>
      </c>
      <c r="D11">
        <f t="shared" si="4"/>
        <v>90619839.857242748</v>
      </c>
      <c r="E11">
        <f t="shared" si="0"/>
        <v>82089072.997500002</v>
      </c>
      <c r="F11">
        <f t="shared" si="1"/>
        <v>77049345.448874995</v>
      </c>
    </row>
    <row r="12" spans="1:6" x14ac:dyDescent="0.2">
      <c r="A12">
        <f t="shared" si="2"/>
        <v>100</v>
      </c>
      <c r="B12">
        <v>84749672</v>
      </c>
      <c r="C12">
        <f t="shared" si="3"/>
        <v>95550971.50000003</v>
      </c>
      <c r="D12">
        <f t="shared" si="4"/>
        <v>92833699.388838649</v>
      </c>
      <c r="E12">
        <f t="shared" si="0"/>
        <v>84238451.75</v>
      </c>
      <c r="F12">
        <f t="shared" si="1"/>
        <v>78582191.875</v>
      </c>
    </row>
    <row r="13" spans="1:6" x14ac:dyDescent="0.2">
      <c r="A13">
        <f t="shared" si="2"/>
        <v>110</v>
      </c>
      <c r="B13">
        <v>89416215</v>
      </c>
      <c r="C13">
        <f t="shared" si="3"/>
        <v>97813475.450000033</v>
      </c>
      <c r="D13">
        <f t="shared" si="4"/>
        <v>95101643.920290634</v>
      </c>
      <c r="E13">
        <f t="shared" si="0"/>
        <v>86614080.897499993</v>
      </c>
      <c r="F13">
        <f t="shared" si="1"/>
        <v>80454413.893625006</v>
      </c>
    </row>
    <row r="14" spans="1:6" x14ac:dyDescent="0.2">
      <c r="A14">
        <f t="shared" si="2"/>
        <v>120</v>
      </c>
      <c r="B14">
        <v>91433984</v>
      </c>
      <c r="C14">
        <f t="shared" si="3"/>
        <v>100075979.40000004</v>
      </c>
      <c r="D14">
        <f t="shared" si="4"/>
        <v>97424994.758198202</v>
      </c>
      <c r="E14">
        <f t="shared" si="0"/>
        <v>89215960.439999998</v>
      </c>
      <c r="F14">
        <f t="shared" si="1"/>
        <v>82699949.063999996</v>
      </c>
    </row>
    <row r="15" spans="1:6" x14ac:dyDescent="0.2">
      <c r="A15">
        <f t="shared" si="2"/>
        <v>130</v>
      </c>
      <c r="B15">
        <v>94777117</v>
      </c>
      <c r="C15">
        <f t="shared" si="3"/>
        <v>102338483.35000004</v>
      </c>
      <c r="D15">
        <f t="shared" si="4"/>
        <v>99805105.488926649</v>
      </c>
      <c r="E15">
        <f t="shared" si="0"/>
        <v>92044090.377499998</v>
      </c>
      <c r="F15">
        <f t="shared" si="1"/>
        <v>85352734.945374995</v>
      </c>
    </row>
    <row r="16" spans="1:6" x14ac:dyDescent="0.2">
      <c r="A16">
        <f t="shared" si="2"/>
        <v>140</v>
      </c>
      <c r="B16">
        <v>97076149</v>
      </c>
      <c r="C16">
        <f t="shared" si="3"/>
        <v>104600987.30000004</v>
      </c>
      <c r="D16">
        <f t="shared" si="4"/>
        <v>102243362.7672078</v>
      </c>
      <c r="E16">
        <f t="shared" si="0"/>
        <v>95098470.709999993</v>
      </c>
      <c r="F16">
        <f t="shared" si="1"/>
        <v>88446709.097000003</v>
      </c>
    </row>
    <row r="17" spans="1:6" x14ac:dyDescent="0.2">
      <c r="A17">
        <f t="shared" si="2"/>
        <v>150</v>
      </c>
      <c r="B17">
        <v>100836282</v>
      </c>
      <c r="C17">
        <f t="shared" si="3"/>
        <v>106863491.25000004</v>
      </c>
      <c r="D17">
        <f t="shared" si="4"/>
        <v>104741187.1240063</v>
      </c>
      <c r="E17">
        <f t="shared" si="0"/>
        <v>98379101.4375</v>
      </c>
      <c r="F17">
        <f t="shared" si="1"/>
        <v>92015809.078125</v>
      </c>
    </row>
    <row r="18" spans="1:6" x14ac:dyDescent="0.2">
      <c r="A18">
        <f t="shared" si="2"/>
        <v>160</v>
      </c>
      <c r="B18">
        <v>103411849</v>
      </c>
      <c r="C18">
        <f t="shared" si="3"/>
        <v>109125995.20000005</v>
      </c>
      <c r="D18">
        <f t="shared" si="4"/>
        <v>107300033.79412229</v>
      </c>
      <c r="E18">
        <f t="shared" si="0"/>
        <v>101885982.56</v>
      </c>
      <c r="F18">
        <f t="shared" si="1"/>
        <v>96093972.447999999</v>
      </c>
    </row>
    <row r="19" spans="1:6" x14ac:dyDescent="0.2">
      <c r="A19">
        <f t="shared" si="2"/>
        <v>170</v>
      </c>
      <c r="B19">
        <v>107592015</v>
      </c>
      <c r="C19">
        <f t="shared" si="3"/>
        <v>111388499.15000005</v>
      </c>
      <c r="D19">
        <f t="shared" si="4"/>
        <v>109921393.56401262</v>
      </c>
      <c r="E19">
        <f t="shared" si="0"/>
        <v>105619114.07749999</v>
      </c>
      <c r="F19">
        <f t="shared" si="1"/>
        <v>100715136.765875</v>
      </c>
    </row>
    <row r="20" spans="1:6" x14ac:dyDescent="0.2">
      <c r="A20">
        <f t="shared" si="2"/>
        <v>180</v>
      </c>
      <c r="B20">
        <v>110446845</v>
      </c>
      <c r="C20">
        <f t="shared" si="3"/>
        <v>113651003.10000005</v>
      </c>
      <c r="D20">
        <f t="shared" si="4"/>
        <v>112606793.64032431</v>
      </c>
      <c r="E20">
        <f t="shared" si="0"/>
        <v>109578495.98999999</v>
      </c>
      <c r="F20">
        <f t="shared" si="1"/>
        <v>105913239.59100001</v>
      </c>
    </row>
    <row r="21" spans="1:6" x14ac:dyDescent="0.2">
      <c r="A21">
        <f t="shared" si="2"/>
        <v>190</v>
      </c>
      <c r="B21">
        <v>115041372</v>
      </c>
      <c r="C21">
        <f t="shared" si="3"/>
        <v>115913507.05000006</v>
      </c>
      <c r="D21">
        <f t="shared" si="4"/>
        <v>115357798.53964669</v>
      </c>
      <c r="E21">
        <f t="shared" si="0"/>
        <v>113764128.2975</v>
      </c>
      <c r="F21">
        <f t="shared" si="1"/>
        <v>111722218.48262501</v>
      </c>
    </row>
    <row r="22" spans="1:6" x14ac:dyDescent="0.2">
      <c r="A22">
        <f t="shared" si="2"/>
        <v>200</v>
      </c>
      <c r="B22">
        <v>118176011</v>
      </c>
      <c r="C22">
        <f t="shared" si="3"/>
        <v>118176011.00000006</v>
      </c>
      <c r="D22">
        <f t="shared" si="4"/>
        <v>118176011.00000013</v>
      </c>
      <c r="E22">
        <f t="shared" si="0"/>
        <v>118176011</v>
      </c>
      <c r="F22">
        <f t="shared" si="1"/>
        <v>118176011</v>
      </c>
    </row>
    <row r="23" spans="1:6" x14ac:dyDescent="0.2">
      <c r="A23">
        <v>20</v>
      </c>
      <c r="C23">
        <f>(B22-B2)/A23</f>
        <v>2262503.9500000002</v>
      </c>
      <c r="D23">
        <f>(B22/B2)^(1/A23)</f>
        <v>1.0244301858741252</v>
      </c>
      <c r="E23">
        <f>(B22-B2)/(A22*A22)</f>
        <v>1131.2519749999999</v>
      </c>
      <c r="F23">
        <f>(B22-B2)/(A22*A22*A22)</f>
        <v>5.6562598749999999</v>
      </c>
    </row>
    <row r="25" spans="1:6" x14ac:dyDescent="0.2">
      <c r="A25" t="s">
        <v>23</v>
      </c>
      <c r="B25" t="s">
        <v>19</v>
      </c>
      <c r="C25">
        <v>0</v>
      </c>
      <c r="D25">
        <v>0.1</v>
      </c>
      <c r="E25">
        <v>0.2</v>
      </c>
      <c r="F25">
        <f>1-C25-D25-E25</f>
        <v>0.7</v>
      </c>
    </row>
    <row r="26" spans="1:6" x14ac:dyDescent="0.2">
      <c r="B26" t="s">
        <v>20</v>
      </c>
      <c r="C26">
        <v>0</v>
      </c>
      <c r="D26">
        <v>0.2</v>
      </c>
      <c r="E26">
        <v>0.3</v>
      </c>
      <c r="F26">
        <f>1-C26-D26-E26</f>
        <v>0.5</v>
      </c>
    </row>
    <row r="27" spans="1:6" x14ac:dyDescent="0.2">
      <c r="B27" t="s">
        <v>21</v>
      </c>
      <c r="C27">
        <v>0</v>
      </c>
      <c r="D27">
        <v>0.3</v>
      </c>
      <c r="E27">
        <v>0.4</v>
      </c>
      <c r="F27">
        <f>1-C27-D27-E27</f>
        <v>0.29999999999999993</v>
      </c>
    </row>
    <row r="28" spans="1:6" x14ac:dyDescent="0.2">
      <c r="B28" t="s">
        <v>22</v>
      </c>
      <c r="C28">
        <v>0</v>
      </c>
      <c r="D28">
        <v>0.4</v>
      </c>
      <c r="E28">
        <v>0.5</v>
      </c>
      <c r="F28">
        <f>1-C28-D28-E28</f>
        <v>9.9999999999999978E-2</v>
      </c>
    </row>
    <row r="30" spans="1:6" x14ac:dyDescent="0.2">
      <c r="A30" t="str">
        <f t="shared" ref="A30:B51" si="5">A1</f>
        <v>STEP</v>
      </c>
      <c r="B30" t="str">
        <f t="shared" si="5"/>
        <v>AMReX</v>
      </c>
      <c r="C30" t="str">
        <f>B25</f>
        <v>Hybrid 1</v>
      </c>
      <c r="D30" t="str">
        <f>B26</f>
        <v>Hybrid 2</v>
      </c>
      <c r="E30" t="str">
        <f>B27</f>
        <v>Hybrid 3</v>
      </c>
      <c r="F30" t="str">
        <f>B28</f>
        <v>Hybrid 4</v>
      </c>
    </row>
    <row r="31" spans="1:6" x14ac:dyDescent="0.2">
      <c r="A31">
        <f t="shared" si="5"/>
        <v>0</v>
      </c>
      <c r="B31">
        <f t="shared" si="5"/>
        <v>72925932</v>
      </c>
      <c r="C31">
        <f t="shared" ref="C31:C51" si="6">$C$25*C2+$D$25*D2+$E$25*E2+$F$25*F2</f>
        <v>72925932</v>
      </c>
      <c r="D31">
        <f t="shared" ref="D31:D51" si="7">$C$26*C2+$D$26*D2+$E$26*E2+$F$26*F2</f>
        <v>72925932</v>
      </c>
      <c r="E31">
        <f>$C$27*C2+$D$27*D2+$E$27*E2+$F$27*F2</f>
        <v>72925932</v>
      </c>
      <c r="F31">
        <f>$C$28*C2+$D$28*D2+$E$28*E2+$F$28*F2</f>
        <v>72925932</v>
      </c>
    </row>
    <row r="32" spans="1:6" x14ac:dyDescent="0.2">
      <c r="A32">
        <f t="shared" si="5"/>
        <v>10</v>
      </c>
      <c r="B32">
        <f t="shared" si="5"/>
        <v>73047508</v>
      </c>
      <c r="C32">
        <f t="shared" si="6"/>
        <v>73130675.828792885</v>
      </c>
      <c r="D32">
        <f t="shared" si="7"/>
        <v>73319016.503948271</v>
      </c>
      <c r="E32">
        <f t="shared" ref="E32:E51" si="8">$C$27*C3+$D$27*D3+$E$27*E3+$F$27*F3</f>
        <v>73507357.179103643</v>
      </c>
      <c r="F32">
        <f t="shared" ref="F32:F51" si="9">$C$28*C3+$D$28*D3+$E$28*E3+$F$28*F3</f>
        <v>73695697.854259029</v>
      </c>
    </row>
    <row r="33" spans="1:6" x14ac:dyDescent="0.2">
      <c r="A33">
        <f t="shared" si="5"/>
        <v>20</v>
      </c>
      <c r="B33">
        <f t="shared" si="5"/>
        <v>73047508</v>
      </c>
      <c r="C33">
        <f t="shared" si="6"/>
        <v>73408778.495498285</v>
      </c>
      <c r="D33">
        <f t="shared" si="7"/>
        <v>73805649.840896577</v>
      </c>
      <c r="E33">
        <f t="shared" si="8"/>
        <v>74202521.186294869</v>
      </c>
      <c r="F33">
        <f t="shared" si="9"/>
        <v>74599392.531693161</v>
      </c>
    </row>
    <row r="34" spans="1:6" x14ac:dyDescent="0.2">
      <c r="A34">
        <f t="shared" si="5"/>
        <v>30</v>
      </c>
      <c r="B34">
        <f t="shared" si="5"/>
        <v>73047508</v>
      </c>
      <c r="C34">
        <f t="shared" si="6"/>
        <v>73784102.623179734</v>
      </c>
      <c r="D34">
        <f t="shared" si="7"/>
        <v>74403013.453646958</v>
      </c>
      <c r="E34">
        <f t="shared" si="8"/>
        <v>75021924.284114197</v>
      </c>
      <c r="F34">
        <f t="shared" si="9"/>
        <v>75640835.114581436</v>
      </c>
    </row>
    <row r="35" spans="1:6" x14ac:dyDescent="0.2">
      <c r="A35">
        <f t="shared" si="5"/>
        <v>40</v>
      </c>
      <c r="B35">
        <f t="shared" si="5"/>
        <v>73535303</v>
      </c>
      <c r="C35">
        <f t="shared" si="6"/>
        <v>74280513.432601199</v>
      </c>
      <c r="D35">
        <f t="shared" si="7"/>
        <v>75128293.98040238</v>
      </c>
      <c r="E35">
        <f t="shared" si="8"/>
        <v>75976074.528203577</v>
      </c>
      <c r="F35">
        <f t="shared" si="9"/>
        <v>76823855.076004788</v>
      </c>
    </row>
    <row r="36" spans="1:6" x14ac:dyDescent="0.2">
      <c r="A36">
        <f t="shared" si="5"/>
        <v>50</v>
      </c>
      <c r="B36">
        <f t="shared" si="5"/>
        <v>73674659</v>
      </c>
      <c r="C36">
        <f t="shared" si="6"/>
        <v>74921878.805689424</v>
      </c>
      <c r="D36">
        <f t="shared" si="7"/>
        <v>75998683.381691366</v>
      </c>
      <c r="E36">
        <f t="shared" si="8"/>
        <v>77075487.957693294</v>
      </c>
      <c r="F36">
        <f t="shared" si="9"/>
        <v>78152292.533695236</v>
      </c>
    </row>
    <row r="37" spans="1:6" x14ac:dyDescent="0.2">
      <c r="A37">
        <f t="shared" si="5"/>
        <v>60</v>
      </c>
      <c r="B37">
        <f t="shared" si="5"/>
        <v>75833892</v>
      </c>
      <c r="C37">
        <f t="shared" si="6"/>
        <v>75732069.350546688</v>
      </c>
      <c r="D37">
        <f t="shared" si="7"/>
        <v>77031379.070393384</v>
      </c>
      <c r="E37">
        <f t="shared" si="8"/>
        <v>78330688.790240049</v>
      </c>
      <c r="F37">
        <f t="shared" si="9"/>
        <v>79629998.510086745</v>
      </c>
    </row>
    <row r="38" spans="1:6" x14ac:dyDescent="0.2">
      <c r="A38">
        <f t="shared" si="5"/>
        <v>70</v>
      </c>
      <c r="B38">
        <f t="shared" si="5"/>
        <v>77505497</v>
      </c>
      <c r="C38">
        <f t="shared" si="6"/>
        <v>76734958.468051642</v>
      </c>
      <c r="D38">
        <f t="shared" si="7"/>
        <v>78243584.04494077</v>
      </c>
      <c r="E38">
        <f t="shared" si="8"/>
        <v>79752209.621829912</v>
      </c>
      <c r="F38">
        <f t="shared" si="9"/>
        <v>81260835.198719054</v>
      </c>
    </row>
    <row r="39" spans="1:6" x14ac:dyDescent="0.2">
      <c r="A39">
        <f t="shared" si="5"/>
        <v>80</v>
      </c>
      <c r="B39">
        <f t="shared" si="5"/>
        <v>80779032</v>
      </c>
      <c r="C39">
        <f t="shared" si="6"/>
        <v>77954422.420087472</v>
      </c>
      <c r="D39">
        <f t="shared" si="7"/>
        <v>79652507.025774956</v>
      </c>
      <c r="E39">
        <f t="shared" si="8"/>
        <v>81350591.63146244</v>
      </c>
      <c r="F39">
        <f t="shared" si="9"/>
        <v>83048676.237149924</v>
      </c>
    </row>
    <row r="40" spans="1:6" x14ac:dyDescent="0.2">
      <c r="A40">
        <f t="shared" si="5"/>
        <v>90</v>
      </c>
      <c r="B40">
        <f t="shared" si="5"/>
        <v>82242309</v>
      </c>
      <c r="C40">
        <f t="shared" si="6"/>
        <v>79414340.399436772</v>
      </c>
      <c r="D40">
        <f t="shared" si="7"/>
        <v>81275362.595136046</v>
      </c>
      <c r="E40">
        <f t="shared" si="8"/>
        <v>83136384.790835321</v>
      </c>
      <c r="F40">
        <f t="shared" si="9"/>
        <v>84997406.98653461</v>
      </c>
    </row>
    <row r="41" spans="1:6" x14ac:dyDescent="0.2">
      <c r="A41">
        <f t="shared" si="5"/>
        <v>100</v>
      </c>
      <c r="B41">
        <f t="shared" si="5"/>
        <v>84749672</v>
      </c>
      <c r="C41">
        <f t="shared" si="6"/>
        <v>81138594.601383865</v>
      </c>
      <c r="D41">
        <f t="shared" si="7"/>
        <v>83129371.340267733</v>
      </c>
      <c r="E41">
        <f t="shared" si="8"/>
        <v>85120148.079151601</v>
      </c>
      <c r="F41">
        <f t="shared" si="9"/>
        <v>87110924.818035454</v>
      </c>
    </row>
    <row r="42" spans="1:6" x14ac:dyDescent="0.2">
      <c r="A42">
        <f t="shared" si="5"/>
        <v>110</v>
      </c>
      <c r="B42">
        <f t="shared" si="5"/>
        <v>89416215</v>
      </c>
      <c r="C42">
        <f t="shared" si="6"/>
        <v>83151070.297066569</v>
      </c>
      <c r="D42">
        <f t="shared" si="7"/>
        <v>85231760.00012064</v>
      </c>
      <c r="E42">
        <f t="shared" si="8"/>
        <v>87312449.70317468</v>
      </c>
      <c r="F42">
        <f t="shared" si="9"/>
        <v>89393139.406228751</v>
      </c>
    </row>
    <row r="43" spans="1:6" x14ac:dyDescent="0.2">
      <c r="A43">
        <f t="shared" si="5"/>
        <v>120</v>
      </c>
      <c r="B43">
        <f t="shared" si="5"/>
        <v>91433984</v>
      </c>
      <c r="C43">
        <f t="shared" si="6"/>
        <v>85475655.908619821</v>
      </c>
      <c r="D43">
        <f t="shared" si="7"/>
        <v>87599761.615639627</v>
      </c>
      <c r="E43">
        <f t="shared" si="8"/>
        <v>89723867.322659463</v>
      </c>
      <c r="F43">
        <f t="shared" si="9"/>
        <v>91847973.029679269</v>
      </c>
    </row>
    <row r="44" spans="1:6" x14ac:dyDescent="0.2">
      <c r="A44">
        <f t="shared" si="5"/>
        <v>130</v>
      </c>
      <c r="B44">
        <f t="shared" si="5"/>
        <v>94777117</v>
      </c>
      <c r="C44">
        <f t="shared" si="6"/>
        <v>88136243.086155161</v>
      </c>
      <c r="D44">
        <f t="shared" si="7"/>
        <v>90250615.683722824</v>
      </c>
      <c r="E44">
        <f t="shared" si="8"/>
        <v>92364988.281290486</v>
      </c>
      <c r="F44">
        <f t="shared" si="9"/>
        <v>94479360.878858164</v>
      </c>
    </row>
    <row r="45" spans="1:6" x14ac:dyDescent="0.2">
      <c r="A45">
        <f t="shared" si="5"/>
        <v>140</v>
      </c>
      <c r="B45">
        <f t="shared" si="5"/>
        <v>97076149</v>
      </c>
      <c r="C45">
        <f t="shared" si="6"/>
        <v>91156726.786620781</v>
      </c>
      <c r="D45">
        <f t="shared" si="7"/>
        <v>93201568.314941555</v>
      </c>
      <c r="E45">
        <f t="shared" si="8"/>
        <v>95246409.843262345</v>
      </c>
      <c r="F45">
        <f t="shared" si="9"/>
        <v>97291251.371583134</v>
      </c>
    </row>
    <row r="46" spans="1:6" x14ac:dyDescent="0.2">
      <c r="A46">
        <f t="shared" si="5"/>
        <v>150</v>
      </c>
      <c r="B46">
        <f t="shared" si="5"/>
        <v>100836282</v>
      </c>
      <c r="C46">
        <f t="shared" si="6"/>
        <v>94561005.354588121</v>
      </c>
      <c r="D46">
        <f t="shared" si="7"/>
        <v>96469872.395113766</v>
      </c>
      <c r="E46">
        <f t="shared" si="8"/>
        <v>98378739.435639381</v>
      </c>
      <c r="F46">
        <f t="shared" si="9"/>
        <v>100287606.47616503</v>
      </c>
    </row>
    <row r="47" spans="1:6" x14ac:dyDescent="0.2">
      <c r="A47">
        <f t="shared" si="5"/>
        <v>160</v>
      </c>
      <c r="B47">
        <f t="shared" si="5"/>
        <v>103411849</v>
      </c>
      <c r="C47">
        <f t="shared" si="6"/>
        <v>98372980.605012223</v>
      </c>
      <c r="D47">
        <f t="shared" si="7"/>
        <v>100072787.75082445</v>
      </c>
      <c r="E47">
        <f t="shared" si="8"/>
        <v>101772594.89663668</v>
      </c>
      <c r="F47">
        <f t="shared" si="9"/>
        <v>103472402.04244892</v>
      </c>
    </row>
    <row r="48" spans="1:6" x14ac:dyDescent="0.2">
      <c r="A48">
        <f t="shared" si="5"/>
        <v>170</v>
      </c>
      <c r="B48">
        <f t="shared" si="5"/>
        <v>107592015</v>
      </c>
      <c r="C48">
        <f t="shared" si="6"/>
        <v>102616557.90801376</v>
      </c>
      <c r="D48">
        <f t="shared" si="7"/>
        <v>104027581.31899002</v>
      </c>
      <c r="E48">
        <f t="shared" si="8"/>
        <v>105438604.72996627</v>
      </c>
      <c r="F48">
        <f t="shared" si="9"/>
        <v>106849628.14094254</v>
      </c>
    </row>
    <row r="49" spans="1:6" x14ac:dyDescent="0.2">
      <c r="A49">
        <f t="shared" si="5"/>
        <v>180</v>
      </c>
      <c r="B49">
        <f t="shared" si="5"/>
        <v>110446845</v>
      </c>
      <c r="C49">
        <f t="shared" si="6"/>
        <v>107315646.27573243</v>
      </c>
      <c r="D49">
        <f t="shared" si="7"/>
        <v>108351527.32056487</v>
      </c>
      <c r="E49">
        <f t="shared" si="8"/>
        <v>109387408.36539727</v>
      </c>
      <c r="F49">
        <f t="shared" si="9"/>
        <v>110423289.41022973</v>
      </c>
    </row>
    <row r="50" spans="1:6" x14ac:dyDescent="0.2">
      <c r="A50">
        <f t="shared" si="5"/>
        <v>190</v>
      </c>
      <c r="B50">
        <f t="shared" si="5"/>
        <v>115041372</v>
      </c>
      <c r="C50">
        <f t="shared" si="6"/>
        <v>112494158.45130217</v>
      </c>
      <c r="D50">
        <f t="shared" si="7"/>
        <v>113061907.43849184</v>
      </c>
      <c r="E50">
        <f t="shared" si="8"/>
        <v>113629656.4256815</v>
      </c>
      <c r="F50">
        <f t="shared" si="9"/>
        <v>114197405.41287118</v>
      </c>
    </row>
    <row r="51" spans="1:6" x14ac:dyDescent="0.2">
      <c r="A51">
        <f t="shared" si="5"/>
        <v>200</v>
      </c>
      <c r="B51">
        <f t="shared" si="5"/>
        <v>118176011</v>
      </c>
      <c r="C51">
        <f t="shared" si="6"/>
        <v>118176011</v>
      </c>
      <c r="D51">
        <f t="shared" si="7"/>
        <v>118176011.00000003</v>
      </c>
      <c r="E51">
        <f t="shared" si="8"/>
        <v>118176011.00000003</v>
      </c>
      <c r="F51">
        <f t="shared" si="9"/>
        <v>118176011.00000006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168DF-D657-CE4E-AB8F-416315954B6B}">
  <dimension ref="A1:F59"/>
  <sheetViews>
    <sheetView topLeftCell="A23" workbookViewId="0">
      <selection activeCell="B60" sqref="B60"/>
    </sheetView>
  </sheetViews>
  <sheetFormatPr baseColWidth="10" defaultRowHeight="16" x14ac:dyDescent="0.2"/>
  <sheetData>
    <row r="1" spans="1:6" x14ac:dyDescent="0.2">
      <c r="A1" t="s">
        <v>7</v>
      </c>
      <c r="B1" t="s">
        <v>0</v>
      </c>
      <c r="C1" t="s">
        <v>16</v>
      </c>
      <c r="D1" t="s">
        <v>24</v>
      </c>
      <c r="E1" t="s">
        <v>17</v>
      </c>
      <c r="F1" t="s">
        <v>18</v>
      </c>
    </row>
    <row r="2" spans="1:6" x14ac:dyDescent="0.2">
      <c r="A2">
        <v>0</v>
      </c>
      <c r="B2">
        <v>75555097</v>
      </c>
      <c r="C2">
        <f>B2</f>
        <v>75555097</v>
      </c>
      <c r="D2">
        <f>B2</f>
        <v>75555097</v>
      </c>
      <c r="E2">
        <f>$E$23*A2*A2+$B$2</f>
        <v>75555097</v>
      </c>
      <c r="F2">
        <f>$F$23*A2*A2*A2+$B$2</f>
        <v>75555097</v>
      </c>
    </row>
    <row r="3" spans="1:6" x14ac:dyDescent="0.2">
      <c r="A3">
        <f>A2+10</f>
        <v>10</v>
      </c>
      <c r="B3">
        <v>75555097</v>
      </c>
      <c r="C3">
        <f>C2+$C$23</f>
        <v>84426687.700000003</v>
      </c>
      <c r="D3">
        <f>D2*$D$23</f>
        <v>80261169.14668718</v>
      </c>
      <c r="E3">
        <f t="shared" ref="E3:E22" si="0">$E$23*A3*A3+$B$2</f>
        <v>75998676.534999996</v>
      </c>
      <c r="F3">
        <f t="shared" ref="F3:F22" si="1">$F$23*A3*A3*A3+$B$2</f>
        <v>75577275.976750001</v>
      </c>
    </row>
    <row r="4" spans="1:6" x14ac:dyDescent="0.2">
      <c r="A4">
        <f t="shared" ref="A4:A22" si="2">A3+10</f>
        <v>20</v>
      </c>
      <c r="B4">
        <v>76460964</v>
      </c>
      <c r="C4">
        <f t="shared" ref="C4:C22" si="3">C3+$C$23</f>
        <v>93298278.400000006</v>
      </c>
      <c r="D4">
        <f t="shared" ref="D4:D22" si="4">D3*$D$23</f>
        <v>85260366.653928459</v>
      </c>
      <c r="E4">
        <f t="shared" si="0"/>
        <v>77329415.140000001</v>
      </c>
      <c r="F4">
        <f t="shared" si="1"/>
        <v>75732528.813999996</v>
      </c>
    </row>
    <row r="5" spans="1:6" x14ac:dyDescent="0.2">
      <c r="A5">
        <f t="shared" si="2"/>
        <v>30</v>
      </c>
      <c r="B5">
        <v>76460964</v>
      </c>
      <c r="C5">
        <f t="shared" si="3"/>
        <v>102169869.10000001</v>
      </c>
      <c r="D5">
        <f t="shared" si="4"/>
        <v>90570947.311728284</v>
      </c>
      <c r="E5">
        <f t="shared" si="0"/>
        <v>79547312.814999998</v>
      </c>
      <c r="F5">
        <f t="shared" si="1"/>
        <v>76153929.372250006</v>
      </c>
    </row>
    <row r="6" spans="1:6" x14ac:dyDescent="0.2">
      <c r="A6">
        <f t="shared" si="2"/>
        <v>40</v>
      </c>
      <c r="B6">
        <v>78132595</v>
      </c>
      <c r="C6">
        <f t="shared" si="3"/>
        <v>111041459.80000001</v>
      </c>
      <c r="D6">
        <f t="shared" si="4"/>
        <v>96212306.126247391</v>
      </c>
      <c r="E6">
        <f t="shared" si="0"/>
        <v>82652369.560000002</v>
      </c>
      <c r="F6">
        <f t="shared" si="1"/>
        <v>76974551.511999995</v>
      </c>
    </row>
    <row r="7" spans="1:6" x14ac:dyDescent="0.2">
      <c r="A7">
        <f t="shared" si="2"/>
        <v>50</v>
      </c>
      <c r="B7">
        <v>81893560</v>
      </c>
      <c r="C7">
        <f t="shared" si="3"/>
        <v>119913050.50000001</v>
      </c>
      <c r="D7">
        <f t="shared" si="4"/>
        <v>102205046.15316144</v>
      </c>
      <c r="E7">
        <f t="shared" si="0"/>
        <v>86644585.375</v>
      </c>
      <c r="F7">
        <f t="shared" si="1"/>
        <v>78327469.09375</v>
      </c>
    </row>
    <row r="8" spans="1:6" x14ac:dyDescent="0.2">
      <c r="A8">
        <f t="shared" si="2"/>
        <v>60</v>
      </c>
      <c r="B8">
        <v>85864248</v>
      </c>
      <c r="C8">
        <f t="shared" si="3"/>
        <v>128784641.20000002</v>
      </c>
      <c r="D8">
        <f t="shared" si="4"/>
        <v>108571053.74299049</v>
      </c>
      <c r="E8">
        <f t="shared" si="0"/>
        <v>91523960.260000005</v>
      </c>
      <c r="F8">
        <f t="shared" si="1"/>
        <v>80345755.978</v>
      </c>
    </row>
    <row r="9" spans="1:6" x14ac:dyDescent="0.2">
      <c r="A9">
        <f t="shared" si="2"/>
        <v>70</v>
      </c>
      <c r="B9">
        <v>93175673</v>
      </c>
      <c r="C9">
        <f t="shared" si="3"/>
        <v>137656231.90000001</v>
      </c>
      <c r="D9">
        <f t="shared" si="4"/>
        <v>115333578.47320645</v>
      </c>
      <c r="E9">
        <f t="shared" si="0"/>
        <v>97290494.215000004</v>
      </c>
      <c r="F9">
        <f t="shared" si="1"/>
        <v>83162486.025250003</v>
      </c>
    </row>
    <row r="10" spans="1:6" x14ac:dyDescent="0.2">
      <c r="A10">
        <f t="shared" si="2"/>
        <v>80</v>
      </c>
      <c r="B10">
        <v>103343985</v>
      </c>
      <c r="C10">
        <f t="shared" si="3"/>
        <v>146527822.59999999</v>
      </c>
      <c r="D10">
        <f t="shared" si="4"/>
        <v>122517318.05904163</v>
      </c>
      <c r="E10">
        <f t="shared" si="0"/>
        <v>103944187.24000001</v>
      </c>
      <c r="F10">
        <f t="shared" si="1"/>
        <v>86910733.096000001</v>
      </c>
    </row>
    <row r="11" spans="1:6" x14ac:dyDescent="0.2">
      <c r="A11">
        <f t="shared" si="2"/>
        <v>90</v>
      </c>
      <c r="B11">
        <v>112954578</v>
      </c>
      <c r="C11">
        <f t="shared" si="3"/>
        <v>155399413.29999998</v>
      </c>
      <c r="D11">
        <f t="shared" si="4"/>
        <v>130148508.55310546</v>
      </c>
      <c r="E11">
        <f t="shared" si="0"/>
        <v>111485039.33500001</v>
      </c>
      <c r="F11">
        <f t="shared" si="1"/>
        <v>91723571.050750002</v>
      </c>
    </row>
    <row r="12" spans="1:6" x14ac:dyDescent="0.2">
      <c r="A12">
        <f t="shared" si="2"/>
        <v>100</v>
      </c>
      <c r="B12">
        <v>121589557</v>
      </c>
      <c r="C12">
        <f t="shared" si="3"/>
        <v>164271003.99999997</v>
      </c>
      <c r="D12">
        <f t="shared" si="4"/>
        <v>138255020.16323081</v>
      </c>
      <c r="E12">
        <f t="shared" si="0"/>
        <v>119913050.5</v>
      </c>
      <c r="F12">
        <f t="shared" si="1"/>
        <v>97734073.75</v>
      </c>
    </row>
    <row r="13" spans="1:6" x14ac:dyDescent="0.2">
      <c r="A13">
        <f t="shared" si="2"/>
        <v>110</v>
      </c>
      <c r="B13">
        <v>136492004</v>
      </c>
      <c r="C13">
        <f t="shared" si="3"/>
        <v>173142594.69999996</v>
      </c>
      <c r="D13">
        <f t="shared" si="4"/>
        <v>146866459.03849101</v>
      </c>
      <c r="E13">
        <f t="shared" si="0"/>
        <v>129228220.73500001</v>
      </c>
      <c r="F13">
        <f t="shared" si="1"/>
        <v>105075315.05425</v>
      </c>
    </row>
    <row r="14" spans="1:6" x14ac:dyDescent="0.2">
      <c r="A14">
        <f t="shared" si="2"/>
        <v>120</v>
      </c>
      <c r="B14">
        <v>146030029</v>
      </c>
      <c r="C14">
        <f t="shared" si="3"/>
        <v>182014185.39999995</v>
      </c>
      <c r="D14">
        <f t="shared" si="4"/>
        <v>156014275.39512432</v>
      </c>
      <c r="E14">
        <f t="shared" si="0"/>
        <v>139430550.04000002</v>
      </c>
      <c r="F14">
        <f t="shared" si="1"/>
        <v>113880368.824</v>
      </c>
    </row>
    <row r="15" spans="1:6" x14ac:dyDescent="0.2">
      <c r="A15">
        <f t="shared" si="2"/>
        <v>130</v>
      </c>
      <c r="B15">
        <v>161696445</v>
      </c>
      <c r="C15">
        <f t="shared" si="3"/>
        <v>190885776.09999993</v>
      </c>
      <c r="D15">
        <f t="shared" si="4"/>
        <v>165731878.3772577</v>
      </c>
      <c r="E15">
        <f t="shared" si="0"/>
        <v>150520038.41500002</v>
      </c>
      <c r="F15">
        <f t="shared" si="1"/>
        <v>124282308.91975001</v>
      </c>
    </row>
    <row r="16" spans="1:6" x14ac:dyDescent="0.2">
      <c r="A16">
        <f t="shared" si="2"/>
        <v>140</v>
      </c>
      <c r="B16">
        <v>172908745</v>
      </c>
      <c r="C16">
        <f t="shared" si="3"/>
        <v>199757366.79999992</v>
      </c>
      <c r="D16">
        <f t="shared" si="4"/>
        <v>176054758.07191762</v>
      </c>
      <c r="E16">
        <f t="shared" si="0"/>
        <v>162496685.86000001</v>
      </c>
      <c r="F16">
        <f t="shared" si="1"/>
        <v>136414209.20199999</v>
      </c>
    </row>
    <row r="17" spans="1:6" x14ac:dyDescent="0.2">
      <c r="A17">
        <f t="shared" si="2"/>
        <v>150</v>
      </c>
      <c r="B17">
        <v>186138830</v>
      </c>
      <c r="C17">
        <f t="shared" si="3"/>
        <v>208628957.49999991</v>
      </c>
      <c r="D17">
        <f t="shared" si="4"/>
        <v>187020615.12394419</v>
      </c>
      <c r="E17">
        <f t="shared" si="0"/>
        <v>175360492.375</v>
      </c>
      <c r="F17">
        <f t="shared" si="1"/>
        <v>150409143.53125</v>
      </c>
    </row>
    <row r="18" spans="1:6" x14ac:dyDescent="0.2">
      <c r="A18">
        <f t="shared" si="2"/>
        <v>160</v>
      </c>
      <c r="B18">
        <v>198741405</v>
      </c>
      <c r="C18">
        <f t="shared" si="3"/>
        <v>217500548.1999999</v>
      </c>
      <c r="D18">
        <f t="shared" si="4"/>
        <v>198669498.42418134</v>
      </c>
      <c r="E18">
        <f t="shared" si="0"/>
        <v>189111457.96000001</v>
      </c>
      <c r="F18">
        <f t="shared" si="1"/>
        <v>166400185.76800001</v>
      </c>
    </row>
    <row r="19" spans="1:6" x14ac:dyDescent="0.2">
      <c r="A19">
        <f t="shared" si="2"/>
        <v>170</v>
      </c>
      <c r="B19">
        <v>213505635</v>
      </c>
      <c r="C19">
        <f t="shared" si="3"/>
        <v>226372138.89999989</v>
      </c>
      <c r="D19">
        <f t="shared" si="4"/>
        <v>211043951.37379971</v>
      </c>
      <c r="E19">
        <f t="shared" si="0"/>
        <v>203749582.61500001</v>
      </c>
      <c r="F19">
        <f t="shared" si="1"/>
        <v>184520409.77275002</v>
      </c>
    </row>
    <row r="20" spans="1:6" x14ac:dyDescent="0.2">
      <c r="A20">
        <f t="shared" si="2"/>
        <v>180</v>
      </c>
      <c r="B20">
        <v>221862695</v>
      </c>
      <c r="C20">
        <f t="shared" si="3"/>
        <v>235243729.59999987</v>
      </c>
      <c r="D20">
        <f t="shared" si="4"/>
        <v>224189167.2589311</v>
      </c>
      <c r="E20">
        <f t="shared" si="0"/>
        <v>219274866.34</v>
      </c>
      <c r="F20">
        <f t="shared" si="1"/>
        <v>204902889.40600002</v>
      </c>
    </row>
    <row r="21" spans="1:6" x14ac:dyDescent="0.2">
      <c r="A21">
        <f t="shared" si="2"/>
        <v>190</v>
      </c>
      <c r="B21">
        <v>237875568</v>
      </c>
      <c r="C21">
        <f t="shared" si="3"/>
        <v>244115320.29999986</v>
      </c>
      <c r="D21">
        <f t="shared" si="4"/>
        <v>238153154.30306458</v>
      </c>
      <c r="E21">
        <f t="shared" si="0"/>
        <v>235687309.13499999</v>
      </c>
      <c r="F21">
        <f t="shared" si="1"/>
        <v>227680698.52824998</v>
      </c>
    </row>
    <row r="22" spans="1:6" x14ac:dyDescent="0.2">
      <c r="A22">
        <f t="shared" si="2"/>
        <v>200</v>
      </c>
      <c r="B22">
        <v>252986911</v>
      </c>
      <c r="C22">
        <f t="shared" si="3"/>
        <v>252986910.99999985</v>
      </c>
      <c r="D22">
        <f t="shared" si="4"/>
        <v>252986910.99999988</v>
      </c>
      <c r="E22">
        <f t="shared" si="0"/>
        <v>252986911</v>
      </c>
      <c r="F22">
        <f t="shared" si="1"/>
        <v>252986911</v>
      </c>
    </row>
    <row r="23" spans="1:6" x14ac:dyDescent="0.2">
      <c r="A23">
        <v>20</v>
      </c>
      <c r="C23">
        <f>(B22-B2)/A23</f>
        <v>8871590.6999999993</v>
      </c>
      <c r="D23">
        <f>(B22/B2)^(1/A23)</f>
        <v>1.0622866270251388</v>
      </c>
      <c r="E23">
        <f>(B22-B2)/(A22*A22)</f>
        <v>4435.7953500000003</v>
      </c>
      <c r="F23">
        <f>(B22-B2)/(A22*A22*A22)</f>
        <v>22.17897675</v>
      </c>
    </row>
    <row r="25" spans="1:6" x14ac:dyDescent="0.2">
      <c r="A25" t="s">
        <v>23</v>
      </c>
      <c r="B25" t="s">
        <v>19</v>
      </c>
      <c r="C25">
        <v>0</v>
      </c>
      <c r="D25">
        <v>0.1</v>
      </c>
      <c r="E25">
        <v>0.2</v>
      </c>
      <c r="F25">
        <f>1-C25-D25-E25</f>
        <v>0.7</v>
      </c>
    </row>
    <row r="26" spans="1:6" x14ac:dyDescent="0.2">
      <c r="B26" t="s">
        <v>20</v>
      </c>
      <c r="C26">
        <v>0</v>
      </c>
      <c r="D26">
        <v>0.3</v>
      </c>
      <c r="E26">
        <v>0.4</v>
      </c>
      <c r="F26">
        <f>1-C26-D26-E26</f>
        <v>0.29999999999999993</v>
      </c>
    </row>
    <row r="27" spans="1:6" x14ac:dyDescent="0.2">
      <c r="B27" t="s">
        <v>21</v>
      </c>
      <c r="C27">
        <v>0</v>
      </c>
      <c r="D27">
        <v>0.4</v>
      </c>
      <c r="E27">
        <v>0.5</v>
      </c>
      <c r="F27">
        <f>1-C27-D27-E27</f>
        <v>9.9999999999999978E-2</v>
      </c>
    </row>
    <row r="28" spans="1:6" x14ac:dyDescent="0.2">
      <c r="B28" t="s">
        <v>22</v>
      </c>
      <c r="C28">
        <v>0</v>
      </c>
      <c r="D28" s="3">
        <v>0.7</v>
      </c>
      <c r="E28">
        <v>0.3</v>
      </c>
      <c r="F28">
        <f>1-C28-D28-E28</f>
        <v>0</v>
      </c>
    </row>
    <row r="30" spans="1:6" x14ac:dyDescent="0.2">
      <c r="A30" t="str">
        <f t="shared" ref="A30:B51" si="5">A1</f>
        <v>STEP</v>
      </c>
      <c r="B30" t="str">
        <f t="shared" si="5"/>
        <v>AMReX</v>
      </c>
      <c r="C30" t="str">
        <f>B25</f>
        <v>Hybrid 1</v>
      </c>
      <c r="D30" t="str">
        <f>B26</f>
        <v>Hybrid 2</v>
      </c>
      <c r="E30" t="str">
        <f>B27</f>
        <v>Hybrid 3</v>
      </c>
      <c r="F30" t="str">
        <f>B28</f>
        <v>Hybrid 4</v>
      </c>
    </row>
    <row r="31" spans="1:6" x14ac:dyDescent="0.2">
      <c r="A31">
        <f t="shared" si="5"/>
        <v>0</v>
      </c>
      <c r="B31">
        <f t="shared" si="5"/>
        <v>75555097</v>
      </c>
      <c r="C31">
        <f t="shared" ref="C31:C51" si="6">$C$25*C2+$D$25*D2+$E$25*E2+$F$25*F2</f>
        <v>75555097</v>
      </c>
      <c r="D31">
        <f t="shared" ref="D31:D51" si="7">$C$26*C2+$D$26*D2+$E$26*E2+$F$26*F2</f>
        <v>75555097</v>
      </c>
      <c r="E31">
        <f>$C$27*C2+$D$27*D2+$E$27*E2+$F$27*F2</f>
        <v>75555097</v>
      </c>
      <c r="F31">
        <f>$C$28*C2+$D$28*D2+$E$28*E2+$F$28*F2</f>
        <v>75555097</v>
      </c>
    </row>
    <row r="32" spans="1:6" x14ac:dyDescent="0.2">
      <c r="A32">
        <f t="shared" si="5"/>
        <v>10</v>
      </c>
      <c r="B32">
        <f t="shared" si="5"/>
        <v>75555097</v>
      </c>
      <c r="C32">
        <f t="shared" si="6"/>
        <v>76129945.40539372</v>
      </c>
      <c r="D32">
        <f t="shared" si="7"/>
        <v>77151004.151031137</v>
      </c>
      <c r="E32">
        <f t="shared" ref="E32:E51" si="8">$C$27*C3+$D$27*D3+$E$27*E3+$F$27*F3</f>
        <v>77661533.523849875</v>
      </c>
      <c r="F32">
        <f t="shared" ref="F32:F51" si="9">$C$28*C3+$D$28*D3+$E$28*E3+$F$28*F3</f>
        <v>78982421.363181025</v>
      </c>
    </row>
    <row r="33" spans="1:6" x14ac:dyDescent="0.2">
      <c r="A33">
        <f t="shared" si="5"/>
        <v>20</v>
      </c>
      <c r="B33">
        <f t="shared" si="5"/>
        <v>76460964</v>
      </c>
      <c r="C33">
        <f t="shared" si="6"/>
        <v>77004689.863192841</v>
      </c>
      <c r="D33">
        <f t="shared" si="7"/>
        <v>79229634.696378529</v>
      </c>
      <c r="E33">
        <f t="shared" si="8"/>
        <v>80342107.11297138</v>
      </c>
      <c r="F33">
        <f t="shared" si="9"/>
        <v>82881081.199749917</v>
      </c>
    </row>
    <row r="34" spans="1:6" x14ac:dyDescent="0.2">
      <c r="A34">
        <f t="shared" si="5"/>
        <v>30</v>
      </c>
      <c r="B34">
        <f t="shared" si="5"/>
        <v>76460964</v>
      </c>
      <c r="C34">
        <f t="shared" si="6"/>
        <v>78274307.854747832</v>
      </c>
      <c r="D34">
        <f t="shared" si="7"/>
        <v>81836388.131193489</v>
      </c>
      <c r="E34">
        <f t="shared" si="8"/>
        <v>83617428.269416317</v>
      </c>
      <c r="F34">
        <f t="shared" si="9"/>
        <v>87263856.962709785</v>
      </c>
    </row>
    <row r="35" spans="1:6" x14ac:dyDescent="0.2">
      <c r="A35">
        <f t="shared" si="5"/>
        <v>40</v>
      </c>
      <c r="B35">
        <f t="shared" si="5"/>
        <v>78132595</v>
      </c>
      <c r="C35">
        <f t="shared" si="6"/>
        <v>80033890.58302474</v>
      </c>
      <c r="D35">
        <f t="shared" si="7"/>
        <v>85017005.115474209</v>
      </c>
      <c r="E35">
        <f t="shared" si="8"/>
        <v>87508562.381698966</v>
      </c>
      <c r="F35">
        <f t="shared" si="9"/>
        <v>92144325.156373173</v>
      </c>
    </row>
    <row r="36" spans="1:6" x14ac:dyDescent="0.2">
      <c r="A36">
        <f t="shared" si="5"/>
        <v>50</v>
      </c>
      <c r="B36">
        <f t="shared" si="5"/>
        <v>81893560</v>
      </c>
      <c r="C36">
        <f t="shared" si="6"/>
        <v>82378650.055941135</v>
      </c>
      <c r="D36">
        <f t="shared" si="7"/>
        <v>88817588.724073425</v>
      </c>
      <c r="E36">
        <f t="shared" si="8"/>
        <v>92037058.058139578</v>
      </c>
      <c r="F36">
        <f t="shared" si="9"/>
        <v>97536907.919712991</v>
      </c>
    </row>
    <row r="37" spans="1:6" x14ac:dyDescent="0.2">
      <c r="A37">
        <f t="shared" si="5"/>
        <v>60</v>
      </c>
      <c r="B37">
        <f t="shared" si="5"/>
        <v>85864248</v>
      </c>
      <c r="C37">
        <f t="shared" si="6"/>
        <v>85403926.610899046</v>
      </c>
      <c r="D37">
        <f t="shared" si="7"/>
        <v>93284627.02029714</v>
      </c>
      <c r="E37">
        <f t="shared" si="8"/>
        <v>97224977.224996194</v>
      </c>
      <c r="F37">
        <f t="shared" si="9"/>
        <v>103456925.69809335</v>
      </c>
    </row>
    <row r="38" spans="1:6" x14ac:dyDescent="0.2">
      <c r="A38">
        <f t="shared" si="5"/>
        <v>70</v>
      </c>
      <c r="B38">
        <f t="shared" si="5"/>
        <v>93175673</v>
      </c>
      <c r="C38">
        <f t="shared" si="6"/>
        <v>89205196.907995641</v>
      </c>
      <c r="D38">
        <f t="shared" si="7"/>
        <v>98465017.035536915</v>
      </c>
      <c r="E38">
        <f t="shared" si="8"/>
        <v>103094927.09930758</v>
      </c>
      <c r="F38">
        <f t="shared" si="9"/>
        <v>109920653.19574451</v>
      </c>
    </row>
    <row r="39" spans="1:6" x14ac:dyDescent="0.2">
      <c r="A39">
        <f t="shared" si="5"/>
        <v>80</v>
      </c>
      <c r="B39">
        <f t="shared" si="5"/>
        <v>103343985</v>
      </c>
      <c r="C39">
        <f t="shared" si="6"/>
        <v>93878082.421104163</v>
      </c>
      <c r="D39">
        <f t="shared" si="7"/>
        <v>104406090.24251249</v>
      </c>
      <c r="E39">
        <f t="shared" si="8"/>
        <v>109670094.15321666</v>
      </c>
      <c r="F39">
        <f t="shared" si="9"/>
        <v>116945378.81332915</v>
      </c>
    </row>
    <row r="40" spans="1:6" x14ac:dyDescent="0.2">
      <c r="A40">
        <f t="shared" si="5"/>
        <v>90</v>
      </c>
      <c r="B40">
        <f t="shared" si="5"/>
        <v>112954578</v>
      </c>
      <c r="C40">
        <f t="shared" si="6"/>
        <v>99518358.457835555</v>
      </c>
      <c r="D40">
        <f t="shared" si="7"/>
        <v>111155639.61515664</v>
      </c>
      <c r="E40">
        <f t="shared" si="8"/>
        <v>116974280.1938172</v>
      </c>
      <c r="F40">
        <f t="shared" si="9"/>
        <v>124549467.78767382</v>
      </c>
    </row>
    <row r="41" spans="1:6" x14ac:dyDescent="0.2">
      <c r="A41">
        <f t="shared" si="5"/>
        <v>100</v>
      </c>
      <c r="B41">
        <f t="shared" si="5"/>
        <v>121589557</v>
      </c>
      <c r="C41">
        <f t="shared" si="6"/>
        <v>106221963.74132308</v>
      </c>
      <c r="D41">
        <f t="shared" si="7"/>
        <v>118761948.37396923</v>
      </c>
      <c r="E41">
        <f t="shared" si="8"/>
        <v>125031940.69029233</v>
      </c>
      <c r="F41">
        <f t="shared" si="9"/>
        <v>132752429.26426154</v>
      </c>
    </row>
    <row r="42" spans="1:6" x14ac:dyDescent="0.2">
      <c r="A42">
        <f t="shared" si="5"/>
        <v>110</v>
      </c>
      <c r="B42">
        <f t="shared" si="5"/>
        <v>136492004</v>
      </c>
      <c r="C42">
        <f t="shared" si="6"/>
        <v>114085010.58882411</v>
      </c>
      <c r="D42">
        <f t="shared" si="7"/>
        <v>127273820.5218223</v>
      </c>
      <c r="E42">
        <f t="shared" si="8"/>
        <v>133868225.48832142</v>
      </c>
      <c r="F42">
        <f t="shared" si="9"/>
        <v>141574987.54744369</v>
      </c>
    </row>
    <row r="43" spans="1:6" x14ac:dyDescent="0.2">
      <c r="A43">
        <f t="shared" si="5"/>
        <v>120</v>
      </c>
      <c r="B43">
        <f t="shared" si="5"/>
        <v>146030029</v>
      </c>
      <c r="C43">
        <f t="shared" si="6"/>
        <v>123203795.72431244</v>
      </c>
      <c r="D43">
        <f t="shared" si="7"/>
        <v>136740613.2817373</v>
      </c>
      <c r="E43">
        <f t="shared" si="8"/>
        <v>143509022.06044975</v>
      </c>
      <c r="F43">
        <f t="shared" si="9"/>
        <v>151039157.788587</v>
      </c>
    </row>
    <row r="44" spans="1:6" x14ac:dyDescent="0.2">
      <c r="A44">
        <f t="shared" si="5"/>
        <v>130</v>
      </c>
      <c r="B44">
        <f t="shared" si="5"/>
        <v>161696445</v>
      </c>
      <c r="C44">
        <f t="shared" si="6"/>
        <v>133674811.76455078</v>
      </c>
      <c r="D44">
        <f t="shared" si="7"/>
        <v>147212271.55510232</v>
      </c>
      <c r="E44">
        <f t="shared" si="8"/>
        <v>153981001.45037809</v>
      </c>
      <c r="F44">
        <f t="shared" si="9"/>
        <v>161168326.38858038</v>
      </c>
    </row>
    <row r="45" spans="1:6" x14ac:dyDescent="0.2">
      <c r="A45">
        <f t="shared" si="5"/>
        <v>140</v>
      </c>
      <c r="B45">
        <f t="shared" si="5"/>
        <v>172908745</v>
      </c>
      <c r="C45">
        <f t="shared" si="6"/>
        <v>145594759.42059177</v>
      </c>
      <c r="D45">
        <f t="shared" si="7"/>
        <v>158739364.52617526</v>
      </c>
      <c r="E45">
        <f t="shared" si="8"/>
        <v>165311667.07896703</v>
      </c>
      <c r="F45">
        <f t="shared" si="9"/>
        <v>171987336.40834233</v>
      </c>
    </row>
    <row r="46" spans="1:6" x14ac:dyDescent="0.2">
      <c r="A46">
        <f t="shared" si="5"/>
        <v>150</v>
      </c>
      <c r="B46">
        <f t="shared" si="5"/>
        <v>186138830</v>
      </c>
      <c r="C46">
        <f t="shared" si="6"/>
        <v>159060560.4592694</v>
      </c>
      <c r="D46">
        <f t="shared" si="7"/>
        <v>171373124.54655826</v>
      </c>
      <c r="E46">
        <f t="shared" si="8"/>
        <v>177529406.59020269</v>
      </c>
      <c r="F46">
        <f t="shared" si="9"/>
        <v>183522578.29926091</v>
      </c>
    </row>
    <row r="47" spans="1:6" x14ac:dyDescent="0.2">
      <c r="A47">
        <f t="shared" si="5"/>
        <v>160</v>
      </c>
      <c r="B47">
        <f t="shared" si="5"/>
        <v>198741405</v>
      </c>
      <c r="C47">
        <f t="shared" si="6"/>
        <v>174169371.47201812</v>
      </c>
      <c r="D47">
        <f t="shared" si="7"/>
        <v>185165488.44165441</v>
      </c>
      <c r="E47">
        <f t="shared" si="8"/>
        <v>190663546.92647254</v>
      </c>
      <c r="F47">
        <f t="shared" si="9"/>
        <v>195802086.28492695</v>
      </c>
    </row>
    <row r="48" spans="1:6" x14ac:dyDescent="0.2">
      <c r="A48">
        <f t="shared" si="5"/>
        <v>170</v>
      </c>
      <c r="B48">
        <f t="shared" si="5"/>
        <v>213505635</v>
      </c>
      <c r="C48">
        <f t="shared" si="6"/>
        <v>191018598.50130498</v>
      </c>
      <c r="D48">
        <f t="shared" si="7"/>
        <v>200169141.38996488</v>
      </c>
      <c r="E48">
        <f t="shared" si="8"/>
        <v>204744412.83429492</v>
      </c>
      <c r="F48">
        <f t="shared" si="9"/>
        <v>208855640.74615979</v>
      </c>
    </row>
    <row r="49" spans="1:6" x14ac:dyDescent="0.2">
      <c r="A49">
        <f t="shared" si="5"/>
        <v>180</v>
      </c>
      <c r="B49">
        <f t="shared" si="5"/>
        <v>221862695</v>
      </c>
      <c r="C49">
        <f t="shared" si="6"/>
        <v>209705912.57809311</v>
      </c>
      <c r="D49">
        <f t="shared" si="7"/>
        <v>216437563.53547934</v>
      </c>
      <c r="E49">
        <f t="shared" si="8"/>
        <v>219803389.01417246</v>
      </c>
      <c r="F49">
        <f t="shared" si="9"/>
        <v>222714876.98325175</v>
      </c>
    </row>
    <row r="50" spans="1:6" x14ac:dyDescent="0.2">
      <c r="A50">
        <f t="shared" si="5"/>
        <v>190</v>
      </c>
      <c r="B50">
        <f t="shared" si="5"/>
        <v>237875568</v>
      </c>
      <c r="C50">
        <f t="shared" si="6"/>
        <v>230329266.22708142</v>
      </c>
      <c r="D50">
        <f t="shared" si="7"/>
        <v>234025079.50339437</v>
      </c>
      <c r="E50">
        <f t="shared" si="8"/>
        <v>235872986.14155084</v>
      </c>
      <c r="F50">
        <f t="shared" si="9"/>
        <v>237413400.75264519</v>
      </c>
    </row>
    <row r="51" spans="1:6" x14ac:dyDescent="0.2">
      <c r="A51">
        <f t="shared" si="5"/>
        <v>200</v>
      </c>
      <c r="B51">
        <f t="shared" si="5"/>
        <v>252986911</v>
      </c>
      <c r="C51">
        <f t="shared" si="6"/>
        <v>252986911</v>
      </c>
      <c r="D51">
        <f t="shared" si="7"/>
        <v>252986910.99999997</v>
      </c>
      <c r="E51">
        <f t="shared" si="8"/>
        <v>252986910.99999997</v>
      </c>
      <c r="F51">
        <f t="shared" si="9"/>
        <v>252986910.99999988</v>
      </c>
    </row>
    <row r="54" spans="1:6" x14ac:dyDescent="0.2">
      <c r="B54" s="4" t="s">
        <v>35</v>
      </c>
    </row>
    <row r="55" spans="1:6" x14ac:dyDescent="0.2">
      <c r="B55" s="4" t="s">
        <v>31</v>
      </c>
    </row>
    <row r="56" spans="1:6" x14ac:dyDescent="0.2">
      <c r="B56" s="4" t="s">
        <v>32</v>
      </c>
    </row>
    <row r="57" spans="1:6" x14ac:dyDescent="0.2">
      <c r="B57" s="4" t="s">
        <v>34</v>
      </c>
    </row>
    <row r="58" spans="1:6" x14ac:dyDescent="0.2">
      <c r="B58" s="4" t="s">
        <v>33</v>
      </c>
    </row>
    <row r="59" spans="1:6" x14ac:dyDescent="0.2">
      <c r="B59" s="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B236F-C2DD-1C46-A778-E1412D6ED43B}">
  <dimension ref="A1:G51"/>
  <sheetViews>
    <sheetView topLeftCell="A12" workbookViewId="0">
      <selection activeCell="E23" sqref="E23"/>
    </sheetView>
  </sheetViews>
  <sheetFormatPr baseColWidth="10" defaultRowHeight="16" x14ac:dyDescent="0.2"/>
  <sheetData>
    <row r="1" spans="1:7" x14ac:dyDescent="0.2">
      <c r="A1" t="s">
        <v>7</v>
      </c>
      <c r="B1" t="s">
        <v>0</v>
      </c>
      <c r="C1" t="s">
        <v>16</v>
      </c>
      <c r="D1" t="s">
        <v>24</v>
      </c>
      <c r="E1" t="s">
        <v>17</v>
      </c>
      <c r="F1" t="s">
        <v>18</v>
      </c>
      <c r="G1" t="s">
        <v>25</v>
      </c>
    </row>
    <row r="2" spans="1:7" x14ac:dyDescent="0.2">
      <c r="A2">
        <v>0</v>
      </c>
      <c r="B2">
        <v>17826140</v>
      </c>
      <c r="C2">
        <f>B2</f>
        <v>17826140</v>
      </c>
      <c r="D2">
        <f>B2</f>
        <v>17826140</v>
      </c>
      <c r="E2">
        <f>$E$23*A2*A2+$B$2</f>
        <v>17826140</v>
      </c>
      <c r="F2">
        <f>$F$23*A2*A2*A2+$B$2</f>
        <v>17826140</v>
      </c>
      <c r="G2">
        <f>F2</f>
        <v>17826140</v>
      </c>
    </row>
    <row r="3" spans="1:7" x14ac:dyDescent="0.2">
      <c r="A3">
        <f>A2+10</f>
        <v>10</v>
      </c>
      <c r="B3">
        <v>17826140</v>
      </c>
      <c r="C3">
        <f>C2+$C$23</f>
        <v>29041334.800000001</v>
      </c>
      <c r="D3">
        <f>D2*$D$23</f>
        <v>20309857.705546372</v>
      </c>
      <c r="E3">
        <f t="shared" ref="E3:E22" si="0">$E$23*A3*A3+$B$2</f>
        <v>18386899.739999998</v>
      </c>
      <c r="F3">
        <f t="shared" ref="F3:F22" si="1">$F$23*A3*A3*A3+$B$2</f>
        <v>17854177.987</v>
      </c>
      <c r="G3">
        <f>$G$23*LOG(A3)+$B$2</f>
        <v>115305919.23915558</v>
      </c>
    </row>
    <row r="4" spans="1:7" x14ac:dyDescent="0.2">
      <c r="A4">
        <f t="shared" ref="A4:A22" si="2">A3+10</f>
        <v>20</v>
      </c>
      <c r="B4">
        <v>17826140</v>
      </c>
      <c r="C4">
        <f t="shared" ref="C4:C22" si="3">C3+$C$23</f>
        <v>40256529.600000001</v>
      </c>
      <c r="D4">
        <f t="shared" ref="D4:D22" si="4">D3*$D$23</f>
        <v>23139632.024630196</v>
      </c>
      <c r="E4">
        <f t="shared" si="0"/>
        <v>20069178.960000001</v>
      </c>
      <c r="F4">
        <f t="shared" si="1"/>
        <v>18050443.896000002</v>
      </c>
      <c r="G4">
        <f t="shared" ref="G4:G22" si="5">$G$23*LOG(A4)+$B$2</f>
        <v>144650256.76084441</v>
      </c>
    </row>
    <row r="5" spans="1:7" x14ac:dyDescent="0.2">
      <c r="A5">
        <f t="shared" si="2"/>
        <v>30</v>
      </c>
      <c r="B5">
        <v>17826140</v>
      </c>
      <c r="C5">
        <f t="shared" si="3"/>
        <v>51471724.400000006</v>
      </c>
      <c r="D5">
        <f t="shared" si="4"/>
        <v>26363679.056651816</v>
      </c>
      <c r="E5">
        <f t="shared" si="0"/>
        <v>22872977.66</v>
      </c>
      <c r="F5">
        <f t="shared" si="1"/>
        <v>18583165.649</v>
      </c>
      <c r="G5">
        <f t="shared" si="5"/>
        <v>161815593.81953719</v>
      </c>
    </row>
    <row r="6" spans="1:7" x14ac:dyDescent="0.2">
      <c r="A6">
        <f t="shared" si="2"/>
        <v>40</v>
      </c>
      <c r="B6">
        <v>17826140</v>
      </c>
      <c r="C6">
        <f t="shared" si="3"/>
        <v>62686919.200000003</v>
      </c>
      <c r="D6">
        <f t="shared" si="4"/>
        <v>30036932.854521021</v>
      </c>
      <c r="E6">
        <f t="shared" si="0"/>
        <v>26798295.84</v>
      </c>
      <c r="F6">
        <f t="shared" si="1"/>
        <v>19620571.168000001</v>
      </c>
      <c r="G6">
        <f t="shared" si="5"/>
        <v>173994594.28253326</v>
      </c>
    </row>
    <row r="7" spans="1:7" x14ac:dyDescent="0.2">
      <c r="A7">
        <f t="shared" si="2"/>
        <v>50</v>
      </c>
      <c r="B7">
        <v>17826140</v>
      </c>
      <c r="C7">
        <f t="shared" si="3"/>
        <v>73902114</v>
      </c>
      <c r="D7">
        <f t="shared" si="4"/>
        <v>34221981.437729798</v>
      </c>
      <c r="E7">
        <f t="shared" si="0"/>
        <v>31845133.5</v>
      </c>
      <c r="F7">
        <f t="shared" si="1"/>
        <v>21330888.375</v>
      </c>
      <c r="G7">
        <f t="shared" si="5"/>
        <v>183441360.9566223</v>
      </c>
    </row>
    <row r="8" spans="1:7" x14ac:dyDescent="0.2">
      <c r="A8">
        <f t="shared" si="2"/>
        <v>60</v>
      </c>
      <c r="B8">
        <v>47264149</v>
      </c>
      <c r="C8">
        <f t="shared" si="3"/>
        <v>85117308.799999997</v>
      </c>
      <c r="D8">
        <f t="shared" si="4"/>
        <v>38990133.220211521</v>
      </c>
      <c r="E8">
        <f t="shared" si="0"/>
        <v>38013490.640000001</v>
      </c>
      <c r="F8">
        <f t="shared" si="1"/>
        <v>23882345.192000002</v>
      </c>
      <c r="G8">
        <f t="shared" si="5"/>
        <v>191159931.34122604</v>
      </c>
    </row>
    <row r="9" spans="1:7" x14ac:dyDescent="0.2">
      <c r="A9">
        <f t="shared" si="2"/>
        <v>70</v>
      </c>
      <c r="B9">
        <v>80670195</v>
      </c>
      <c r="C9">
        <f t="shared" si="3"/>
        <v>96332503.599999994</v>
      </c>
      <c r="D9">
        <f t="shared" si="4"/>
        <v>44422632.023690633</v>
      </c>
      <c r="E9">
        <f t="shared" si="0"/>
        <v>45303367.259999998</v>
      </c>
      <c r="F9">
        <f t="shared" si="1"/>
        <v>27443169.541000001</v>
      </c>
      <c r="G9">
        <f t="shared" si="5"/>
        <v>197685889.61518842</v>
      </c>
    </row>
    <row r="10" spans="1:7" x14ac:dyDescent="0.2">
      <c r="A10">
        <f t="shared" si="2"/>
        <v>80</v>
      </c>
      <c r="B10">
        <v>101577748</v>
      </c>
      <c r="C10">
        <f t="shared" si="3"/>
        <v>107547698.39999999</v>
      </c>
      <c r="D10">
        <f t="shared" si="4"/>
        <v>50612041.378952719</v>
      </c>
      <c r="E10">
        <f t="shared" si="0"/>
        <v>53714763.359999999</v>
      </c>
      <c r="F10">
        <f t="shared" si="1"/>
        <v>32181589.343999997</v>
      </c>
      <c r="G10">
        <f t="shared" si="5"/>
        <v>203338931.80422211</v>
      </c>
    </row>
    <row r="11" spans="1:7" x14ac:dyDescent="0.2">
      <c r="A11">
        <f t="shared" si="2"/>
        <v>90</v>
      </c>
      <c r="B11">
        <v>126610274</v>
      </c>
      <c r="C11">
        <f t="shared" si="3"/>
        <v>118762893.19999999</v>
      </c>
      <c r="D11">
        <f t="shared" si="4"/>
        <v>57663821.701936297</v>
      </c>
      <c r="E11">
        <f t="shared" si="0"/>
        <v>63247678.939999998</v>
      </c>
      <c r="F11">
        <f t="shared" si="1"/>
        <v>38265832.523000002</v>
      </c>
      <c r="G11">
        <f t="shared" si="5"/>
        <v>208325268.39991879</v>
      </c>
    </row>
    <row r="12" spans="1:7" x14ac:dyDescent="0.2">
      <c r="A12">
        <f t="shared" si="2"/>
        <v>100</v>
      </c>
      <c r="B12">
        <v>147012540</v>
      </c>
      <c r="C12">
        <f t="shared" si="3"/>
        <v>129978087.99999999</v>
      </c>
      <c r="D12">
        <f t="shared" si="4"/>
        <v>65698127.217912734</v>
      </c>
      <c r="E12">
        <f t="shared" si="0"/>
        <v>73902114</v>
      </c>
      <c r="F12">
        <f t="shared" si="1"/>
        <v>45864127</v>
      </c>
      <c r="G12">
        <f t="shared" si="5"/>
        <v>212785698.47831115</v>
      </c>
    </row>
    <row r="13" spans="1:7" x14ac:dyDescent="0.2">
      <c r="A13">
        <f t="shared" si="2"/>
        <v>110</v>
      </c>
      <c r="B13">
        <v>161147836</v>
      </c>
      <c r="C13">
        <f t="shared" si="3"/>
        <v>141193282.79999998</v>
      </c>
      <c r="D13">
        <f t="shared" si="4"/>
        <v>74851853.25127542</v>
      </c>
      <c r="E13">
        <f t="shared" si="0"/>
        <v>85678068.539999992</v>
      </c>
      <c r="F13">
        <f t="shared" si="1"/>
        <v>55144700.697000004</v>
      </c>
      <c r="G13">
        <f t="shared" si="5"/>
        <v>216820648.2896508</v>
      </c>
    </row>
    <row r="14" spans="1:7" x14ac:dyDescent="0.2">
      <c r="A14">
        <f t="shared" si="2"/>
        <v>120</v>
      </c>
      <c r="B14">
        <v>174464954</v>
      </c>
      <c r="C14">
        <f t="shared" si="3"/>
        <v>152408477.59999999</v>
      </c>
      <c r="D14">
        <f t="shared" si="4"/>
        <v>85280968.764401168</v>
      </c>
      <c r="E14">
        <f t="shared" si="0"/>
        <v>98575542.560000002</v>
      </c>
      <c r="F14">
        <f t="shared" si="1"/>
        <v>66275781.536000006</v>
      </c>
      <c r="G14">
        <f t="shared" si="5"/>
        <v>220504268.86291486</v>
      </c>
    </row>
    <row r="15" spans="1:7" x14ac:dyDescent="0.2">
      <c r="A15">
        <f t="shared" si="2"/>
        <v>130</v>
      </c>
      <c r="B15">
        <v>182611900</v>
      </c>
      <c r="C15">
        <f t="shared" si="3"/>
        <v>163623672.40000001</v>
      </c>
      <c r="D15">
        <f t="shared" si="4"/>
        <v>97163173.88936317</v>
      </c>
      <c r="E15">
        <f t="shared" si="0"/>
        <v>112594536.06</v>
      </c>
      <c r="F15">
        <f t="shared" si="1"/>
        <v>79425597.43900001</v>
      </c>
      <c r="G15">
        <f t="shared" si="5"/>
        <v>223892871.30695096</v>
      </c>
    </row>
    <row r="16" spans="1:7" x14ac:dyDescent="0.2">
      <c r="A16">
        <f t="shared" si="2"/>
        <v>140</v>
      </c>
      <c r="B16">
        <v>195946426</v>
      </c>
      <c r="C16">
        <f t="shared" si="3"/>
        <v>174838867.20000002</v>
      </c>
      <c r="D16">
        <f t="shared" si="4"/>
        <v>110700927.73377885</v>
      </c>
      <c r="E16">
        <f t="shared" si="0"/>
        <v>127735049.03999999</v>
      </c>
      <c r="F16">
        <f t="shared" si="1"/>
        <v>94762376.328000009</v>
      </c>
      <c r="G16">
        <f t="shared" si="5"/>
        <v>227030227.13687727</v>
      </c>
    </row>
    <row r="17" spans="1:7" x14ac:dyDescent="0.2">
      <c r="A17">
        <f t="shared" si="2"/>
        <v>150</v>
      </c>
      <c r="B17">
        <v>207366260</v>
      </c>
      <c r="C17">
        <f t="shared" si="3"/>
        <v>186054062.00000003</v>
      </c>
      <c r="D17">
        <f t="shared" si="4"/>
        <v>126124898.05112158</v>
      </c>
      <c r="E17">
        <f t="shared" si="0"/>
        <v>143997081.5</v>
      </c>
      <c r="F17">
        <f t="shared" si="1"/>
        <v>112454346.125</v>
      </c>
      <c r="G17">
        <f t="shared" si="5"/>
        <v>229951035.53700393</v>
      </c>
    </row>
    <row r="18" spans="1:7" x14ac:dyDescent="0.2">
      <c r="A18">
        <f t="shared" si="2"/>
        <v>160</v>
      </c>
      <c r="B18">
        <v>213493876</v>
      </c>
      <c r="C18">
        <f t="shared" si="3"/>
        <v>197269256.80000004</v>
      </c>
      <c r="D18">
        <f t="shared" si="4"/>
        <v>143697891.55391029</v>
      </c>
      <c r="E18">
        <f t="shared" si="0"/>
        <v>161380633.44</v>
      </c>
      <c r="F18">
        <f t="shared" si="1"/>
        <v>132669734.75199999</v>
      </c>
      <c r="G18">
        <f t="shared" si="5"/>
        <v>232683269.32591096</v>
      </c>
    </row>
    <row r="19" spans="1:7" x14ac:dyDescent="0.2">
      <c r="A19">
        <f t="shared" si="2"/>
        <v>170</v>
      </c>
      <c r="B19">
        <v>223451252</v>
      </c>
      <c r="C19">
        <f t="shared" si="3"/>
        <v>208484451.60000005</v>
      </c>
      <c r="D19">
        <f t="shared" si="4"/>
        <v>163719331.83779278</v>
      </c>
      <c r="E19">
        <f t="shared" si="0"/>
        <v>179885704.85999998</v>
      </c>
      <c r="F19">
        <f t="shared" si="1"/>
        <v>155576770.13100001</v>
      </c>
      <c r="G19">
        <f t="shared" si="5"/>
        <v>235249808.46016684</v>
      </c>
    </row>
    <row r="20" spans="1:7" x14ac:dyDescent="0.2">
      <c r="A20">
        <f t="shared" si="2"/>
        <v>180</v>
      </c>
      <c r="B20">
        <v>231824500</v>
      </c>
      <c r="C20">
        <f t="shared" si="3"/>
        <v>219699646.40000007</v>
      </c>
      <c r="D20">
        <f t="shared" si="4"/>
        <v>186530361.21519852</v>
      </c>
      <c r="E20">
        <f t="shared" si="0"/>
        <v>199512295.75999999</v>
      </c>
      <c r="F20">
        <f t="shared" si="1"/>
        <v>181343680.18399999</v>
      </c>
      <c r="G20">
        <f t="shared" si="5"/>
        <v>237669605.92160764</v>
      </c>
    </row>
    <row r="21" spans="1:7" x14ac:dyDescent="0.2">
      <c r="A21">
        <f t="shared" si="2"/>
        <v>190</v>
      </c>
      <c r="B21">
        <v>237447284</v>
      </c>
      <c r="C21">
        <f t="shared" si="3"/>
        <v>230914841.20000008</v>
      </c>
      <c r="D21">
        <f t="shared" si="4"/>
        <v>212519653.38793746</v>
      </c>
      <c r="E21">
        <f t="shared" si="0"/>
        <v>220260406.13999996</v>
      </c>
      <c r="F21">
        <f t="shared" si="1"/>
        <v>210138692.83299997</v>
      </c>
      <c r="G21">
        <f t="shared" si="5"/>
        <v>239958537.96131256</v>
      </c>
    </row>
    <row r="22" spans="1:7" x14ac:dyDescent="0.2">
      <c r="A22">
        <f t="shared" si="2"/>
        <v>200</v>
      </c>
      <c r="B22">
        <v>242130036</v>
      </c>
      <c r="C22">
        <f t="shared" si="3"/>
        <v>242130036.00000009</v>
      </c>
      <c r="D22">
        <f t="shared" si="4"/>
        <v>242130036.0000003</v>
      </c>
      <c r="E22">
        <f t="shared" si="0"/>
        <v>242130036</v>
      </c>
      <c r="F22">
        <f t="shared" si="1"/>
        <v>242130036.00000003</v>
      </c>
      <c r="G22">
        <f t="shared" si="5"/>
        <v>242130036</v>
      </c>
    </row>
    <row r="23" spans="1:7" x14ac:dyDescent="0.2">
      <c r="A23">
        <v>20</v>
      </c>
      <c r="C23">
        <f>(B22-B2)/A23</f>
        <v>11215194.800000001</v>
      </c>
      <c r="D23">
        <f>(B22/B2)^(1/A23)</f>
        <v>1.1393300908411115</v>
      </c>
      <c r="E23">
        <f>(B22-B2)/(A22*A22)</f>
        <v>5607.5973999999997</v>
      </c>
      <c r="F23">
        <f>(B22-B2)/(A22*A22*A22)</f>
        <v>28.037987000000001</v>
      </c>
      <c r="G23">
        <f>(B22-B2)/LOG(A22)</f>
        <v>97479779.239155576</v>
      </c>
    </row>
    <row r="25" spans="1:7" x14ac:dyDescent="0.2">
      <c r="A25" t="s">
        <v>23</v>
      </c>
      <c r="B25" t="s">
        <v>19</v>
      </c>
      <c r="C25">
        <v>0</v>
      </c>
      <c r="D25">
        <v>0</v>
      </c>
      <c r="E25">
        <v>0.1</v>
      </c>
      <c r="F25">
        <v>0.1</v>
      </c>
      <c r="G25">
        <f>1-C25-D25-E25-F25</f>
        <v>0.8</v>
      </c>
    </row>
    <row r="26" spans="1:7" x14ac:dyDescent="0.2">
      <c r="B26" t="s">
        <v>20</v>
      </c>
      <c r="C26">
        <v>0</v>
      </c>
      <c r="D26">
        <v>0</v>
      </c>
      <c r="E26">
        <v>0.2</v>
      </c>
      <c r="F26">
        <v>0.1</v>
      </c>
      <c r="G26">
        <f t="shared" ref="G26:G28" si="6">1-C26-D26-E26-F26</f>
        <v>0.70000000000000007</v>
      </c>
    </row>
    <row r="27" spans="1:7" x14ac:dyDescent="0.2">
      <c r="B27" t="s">
        <v>21</v>
      </c>
      <c r="C27">
        <v>0</v>
      </c>
      <c r="D27">
        <v>0</v>
      </c>
      <c r="E27">
        <v>0.3</v>
      </c>
      <c r="F27">
        <v>0.1</v>
      </c>
      <c r="G27">
        <f t="shared" si="6"/>
        <v>0.6</v>
      </c>
    </row>
    <row r="28" spans="1:7" x14ac:dyDescent="0.2">
      <c r="B28" t="s">
        <v>22</v>
      </c>
      <c r="C28">
        <v>0</v>
      </c>
      <c r="D28" s="3">
        <v>0</v>
      </c>
      <c r="E28">
        <v>0.4</v>
      </c>
      <c r="F28">
        <v>0.1</v>
      </c>
      <c r="G28">
        <f t="shared" si="6"/>
        <v>0.5</v>
      </c>
    </row>
    <row r="30" spans="1:7" x14ac:dyDescent="0.2">
      <c r="A30" t="str">
        <f t="shared" ref="A30:B51" si="7">A1</f>
        <v>STEP</v>
      </c>
      <c r="B30" t="str">
        <f t="shared" si="7"/>
        <v>AMReX</v>
      </c>
      <c r="C30" t="str">
        <f>B25</f>
        <v>Hybrid 1</v>
      </c>
      <c r="D30" t="str">
        <f>B26</f>
        <v>Hybrid 2</v>
      </c>
      <c r="E30" t="str">
        <f>B27</f>
        <v>Hybrid 3</v>
      </c>
      <c r="F30" t="str">
        <f>B28</f>
        <v>Hybrid 4</v>
      </c>
    </row>
    <row r="31" spans="1:7" x14ac:dyDescent="0.2">
      <c r="A31">
        <f t="shared" si="7"/>
        <v>0</v>
      </c>
      <c r="B31">
        <f t="shared" si="7"/>
        <v>17826140</v>
      </c>
      <c r="C31">
        <f>$C$25*C2+$D$25*D2+$E$25*E2+$F$25*F2+$G$25*G2</f>
        <v>17826140</v>
      </c>
      <c r="D31">
        <f>$C$26*C2+$D$26*D2+$E$26*E2+$F$26*F2+$G$26*G2</f>
        <v>17826140</v>
      </c>
      <c r="E31">
        <f>$C$27*C2+$D$27*D2+$E$27*E2+$F$27*F2+$G$27*G2</f>
        <v>17826140</v>
      </c>
      <c r="F31">
        <f>$C$28*C2+$D$28*D2+$E$28*E2+$F$28*F2+$G$28*G2</f>
        <v>17826140</v>
      </c>
    </row>
    <row r="32" spans="1:7" x14ac:dyDescent="0.2">
      <c r="A32">
        <f t="shared" si="7"/>
        <v>10</v>
      </c>
      <c r="B32">
        <f t="shared" si="7"/>
        <v>17826140</v>
      </c>
      <c r="C32">
        <f t="shared" ref="C32:C51" si="8">$C$25*C3+$D$25*D3+$E$25*E3+$F$25*F3+$G$25*G3</f>
        <v>95868843.164024457</v>
      </c>
      <c r="D32">
        <f t="shared" ref="D32:D51" si="9">$C$26*C3+$D$26*D3+$E$26*E3+$F$26*F3+$G$26*G3</f>
        <v>86176941.214108914</v>
      </c>
      <c r="E32">
        <f t="shared" ref="E32:E51" si="10">$C$27*C3+$D$27*D3+$E$27*E3+$F$27*F3+$G$27*G3</f>
        <v>76485039.264193341</v>
      </c>
      <c r="F32">
        <f t="shared" ref="F32:F51" si="11">$C$28*C3+$D$28*D3+$E$28*E3+$F$28*F3+$G$28*G3</f>
        <v>66793137.314277783</v>
      </c>
    </row>
    <row r="33" spans="1:6" x14ac:dyDescent="0.2">
      <c r="A33">
        <f t="shared" si="7"/>
        <v>20</v>
      </c>
      <c r="B33">
        <f t="shared" si="7"/>
        <v>17826140</v>
      </c>
      <c r="C33">
        <f t="shared" si="8"/>
        <v>119532167.69427554</v>
      </c>
      <c r="D33">
        <f t="shared" si="9"/>
        <v>107074059.9141911</v>
      </c>
      <c r="E33">
        <f t="shared" si="10"/>
        <v>94615952.134106651</v>
      </c>
      <c r="F33">
        <f t="shared" si="11"/>
        <v>82157844.354022205</v>
      </c>
    </row>
    <row r="34" spans="1:6" x14ac:dyDescent="0.2">
      <c r="A34">
        <f t="shared" si="7"/>
        <v>30</v>
      </c>
      <c r="B34">
        <f t="shared" si="7"/>
        <v>17826140</v>
      </c>
      <c r="C34">
        <f t="shared" si="8"/>
        <v>133598089.38652976</v>
      </c>
      <c r="D34">
        <f t="shared" si="9"/>
        <v>119703827.77057604</v>
      </c>
      <c r="E34">
        <f t="shared" si="10"/>
        <v>105809566.15462232</v>
      </c>
      <c r="F34">
        <f t="shared" si="11"/>
        <v>91915304.538668603</v>
      </c>
    </row>
    <row r="35" spans="1:6" x14ac:dyDescent="0.2">
      <c r="A35">
        <f t="shared" si="7"/>
        <v>40</v>
      </c>
      <c r="B35">
        <f t="shared" si="7"/>
        <v>17826140</v>
      </c>
      <c r="C35">
        <f t="shared" si="8"/>
        <v>143837562.12682661</v>
      </c>
      <c r="D35">
        <f t="shared" si="9"/>
        <v>129117932.28257328</v>
      </c>
      <c r="E35">
        <f t="shared" si="10"/>
        <v>114398302.43831995</v>
      </c>
      <c r="F35">
        <f t="shared" si="11"/>
        <v>99678672.594066635</v>
      </c>
    </row>
    <row r="36" spans="1:6" x14ac:dyDescent="0.2">
      <c r="A36">
        <f t="shared" si="7"/>
        <v>50</v>
      </c>
      <c r="B36">
        <f t="shared" si="7"/>
        <v>17826140</v>
      </c>
      <c r="C36">
        <f t="shared" si="8"/>
        <v>152070690.95279786</v>
      </c>
      <c r="D36">
        <f t="shared" si="9"/>
        <v>136911068.20713562</v>
      </c>
      <c r="E36">
        <f t="shared" si="10"/>
        <v>121751445.46147338</v>
      </c>
      <c r="F36">
        <f t="shared" si="11"/>
        <v>106591822.71581115</v>
      </c>
    </row>
    <row r="37" spans="1:6" x14ac:dyDescent="0.2">
      <c r="A37">
        <f t="shared" si="7"/>
        <v>60</v>
      </c>
      <c r="B37">
        <f t="shared" si="7"/>
        <v>47264149</v>
      </c>
      <c r="C37">
        <f t="shared" si="8"/>
        <v>159117528.65618086</v>
      </c>
      <c r="D37">
        <f t="shared" si="9"/>
        <v>143802884.58605823</v>
      </c>
      <c r="E37">
        <f t="shared" si="10"/>
        <v>128488240.51593561</v>
      </c>
      <c r="F37">
        <f t="shared" si="11"/>
        <v>113173596.44581303</v>
      </c>
    </row>
    <row r="38" spans="1:6" x14ac:dyDescent="0.2">
      <c r="A38">
        <f t="shared" si="7"/>
        <v>70</v>
      </c>
      <c r="B38">
        <f t="shared" si="7"/>
        <v>80670195</v>
      </c>
      <c r="C38">
        <f t="shared" si="8"/>
        <v>165423365.37225074</v>
      </c>
      <c r="D38">
        <f t="shared" si="9"/>
        <v>150185113.13673192</v>
      </c>
      <c r="E38">
        <f t="shared" si="10"/>
        <v>134946860.90121305</v>
      </c>
      <c r="F38">
        <f t="shared" si="11"/>
        <v>119708608.66569421</v>
      </c>
    </row>
    <row r="39" spans="1:6" x14ac:dyDescent="0.2">
      <c r="A39">
        <f t="shared" si="7"/>
        <v>80</v>
      </c>
      <c r="B39">
        <f t="shared" si="7"/>
        <v>101577748</v>
      </c>
      <c r="C39">
        <f t="shared" si="8"/>
        <v>171260780.71377769</v>
      </c>
      <c r="D39">
        <f t="shared" si="9"/>
        <v>156298363.8693555</v>
      </c>
      <c r="E39">
        <f t="shared" si="10"/>
        <v>141335947.02493325</v>
      </c>
      <c r="F39">
        <f t="shared" si="11"/>
        <v>126373530.18051106</v>
      </c>
    </row>
    <row r="40" spans="1:6" x14ac:dyDescent="0.2">
      <c r="A40">
        <f t="shared" si="7"/>
        <v>90</v>
      </c>
      <c r="B40">
        <f t="shared" si="7"/>
        <v>126610274</v>
      </c>
      <c r="C40">
        <f t="shared" si="8"/>
        <v>176811565.86623505</v>
      </c>
      <c r="D40">
        <f t="shared" si="9"/>
        <v>162303806.92024317</v>
      </c>
      <c r="E40">
        <f t="shared" si="10"/>
        <v>147796047.97425127</v>
      </c>
      <c r="F40">
        <f t="shared" si="11"/>
        <v>133288289.0282594</v>
      </c>
    </row>
    <row r="41" spans="1:6" x14ac:dyDescent="0.2">
      <c r="A41">
        <f t="shared" si="7"/>
        <v>100</v>
      </c>
      <c r="B41">
        <f t="shared" si="7"/>
        <v>147012540</v>
      </c>
      <c r="C41">
        <f t="shared" si="8"/>
        <v>182205182.88264892</v>
      </c>
      <c r="D41">
        <f t="shared" si="9"/>
        <v>168316824.43481782</v>
      </c>
      <c r="E41">
        <f t="shared" si="10"/>
        <v>154428465.9869867</v>
      </c>
      <c r="F41">
        <f t="shared" si="11"/>
        <v>140540107.53915557</v>
      </c>
    </row>
    <row r="42" spans="1:6" x14ac:dyDescent="0.2">
      <c r="A42">
        <f t="shared" si="7"/>
        <v>110</v>
      </c>
      <c r="B42">
        <f t="shared" si="7"/>
        <v>161147836</v>
      </c>
      <c r="C42">
        <f t="shared" si="8"/>
        <v>187538795.55542067</v>
      </c>
      <c r="D42">
        <f t="shared" si="9"/>
        <v>174424537.58045557</v>
      </c>
      <c r="E42">
        <f t="shared" si="10"/>
        <v>161310279.60549045</v>
      </c>
      <c r="F42">
        <f t="shared" si="11"/>
        <v>148196021.63052541</v>
      </c>
    </row>
    <row r="43" spans="1:6" x14ac:dyDescent="0.2">
      <c r="A43">
        <f t="shared" si="7"/>
        <v>120</v>
      </c>
      <c r="B43">
        <f t="shared" si="7"/>
        <v>174464954</v>
      </c>
      <c r="C43">
        <f t="shared" si="8"/>
        <v>192888547.4999319</v>
      </c>
      <c r="D43">
        <f t="shared" si="9"/>
        <v>180695674.86964041</v>
      </c>
      <c r="E43">
        <f t="shared" si="10"/>
        <v>168502802.23934889</v>
      </c>
      <c r="F43">
        <f t="shared" si="11"/>
        <v>156309929.60905743</v>
      </c>
    </row>
    <row r="44" spans="1:6" x14ac:dyDescent="0.2">
      <c r="A44">
        <f t="shared" si="7"/>
        <v>130</v>
      </c>
      <c r="B44">
        <f t="shared" si="7"/>
        <v>182611900</v>
      </c>
      <c r="C44">
        <f t="shared" si="8"/>
        <v>198316310.39546078</v>
      </c>
      <c r="D44">
        <f t="shared" si="9"/>
        <v>187186476.87076569</v>
      </c>
      <c r="E44">
        <f t="shared" si="10"/>
        <v>176056643.34607056</v>
      </c>
      <c r="F44">
        <f t="shared" si="11"/>
        <v>164926809.82137549</v>
      </c>
    </row>
    <row r="45" spans="1:6" x14ac:dyDescent="0.2">
      <c r="A45">
        <f t="shared" si="7"/>
        <v>140</v>
      </c>
      <c r="B45">
        <f t="shared" si="7"/>
        <v>195946426</v>
      </c>
      <c r="C45">
        <f t="shared" si="8"/>
        <v>203873924.24630183</v>
      </c>
      <c r="D45">
        <f t="shared" si="9"/>
        <v>193944406.4366141</v>
      </c>
      <c r="E45">
        <f t="shared" si="10"/>
        <v>184014888.62692636</v>
      </c>
      <c r="F45">
        <f t="shared" si="11"/>
        <v>174085370.81723863</v>
      </c>
    </row>
    <row r="46" spans="1:6" x14ac:dyDescent="0.2">
      <c r="A46">
        <f t="shared" si="7"/>
        <v>150</v>
      </c>
      <c r="B46">
        <f t="shared" si="7"/>
        <v>207366260</v>
      </c>
      <c r="C46">
        <f t="shared" si="8"/>
        <v>209605971.19210315</v>
      </c>
      <c r="D46">
        <f t="shared" si="9"/>
        <v>201010575.78840277</v>
      </c>
      <c r="E46">
        <f t="shared" si="10"/>
        <v>192415180.38470235</v>
      </c>
      <c r="F46">
        <f t="shared" si="11"/>
        <v>183819784.98100197</v>
      </c>
    </row>
    <row r="47" spans="1:6" x14ac:dyDescent="0.2">
      <c r="A47">
        <f t="shared" si="7"/>
        <v>160</v>
      </c>
      <c r="B47">
        <f t="shared" si="7"/>
        <v>213493876</v>
      </c>
      <c r="C47">
        <f t="shared" si="8"/>
        <v>215551652.27992877</v>
      </c>
      <c r="D47">
        <f t="shared" si="9"/>
        <v>208421388.69133767</v>
      </c>
      <c r="E47">
        <f t="shared" si="10"/>
        <v>201291125.10274658</v>
      </c>
      <c r="F47">
        <f t="shared" si="11"/>
        <v>194160861.51415548</v>
      </c>
    </row>
    <row r="48" spans="1:6" x14ac:dyDescent="0.2">
      <c r="A48">
        <f t="shared" si="7"/>
        <v>170</v>
      </c>
      <c r="B48">
        <f t="shared" si="7"/>
        <v>223451252</v>
      </c>
      <c r="C48">
        <f t="shared" si="8"/>
        <v>221746094.26723349</v>
      </c>
      <c r="D48">
        <f t="shared" si="9"/>
        <v>216209683.90721682</v>
      </c>
      <c r="E48">
        <f t="shared" si="10"/>
        <v>210673273.54720011</v>
      </c>
      <c r="F48">
        <f t="shared" si="11"/>
        <v>205136863.18718341</v>
      </c>
    </row>
    <row r="49" spans="1:6" x14ac:dyDescent="0.2">
      <c r="A49">
        <f t="shared" si="7"/>
        <v>180</v>
      </c>
      <c r="B49">
        <f t="shared" si="7"/>
        <v>231824500</v>
      </c>
      <c r="C49">
        <f t="shared" si="8"/>
        <v>228221282.33168614</v>
      </c>
      <c r="D49">
        <f t="shared" si="9"/>
        <v>224405551.31552535</v>
      </c>
      <c r="E49">
        <f t="shared" si="10"/>
        <v>220589820.29936457</v>
      </c>
      <c r="F49">
        <f t="shared" si="11"/>
        <v>216774089.28320384</v>
      </c>
    </row>
    <row r="50" spans="1:6" x14ac:dyDescent="0.2">
      <c r="A50">
        <f t="shared" si="7"/>
        <v>190</v>
      </c>
      <c r="B50">
        <f t="shared" si="7"/>
        <v>237447284</v>
      </c>
      <c r="C50">
        <f t="shared" si="8"/>
        <v>235006740.26635003</v>
      </c>
      <c r="D50">
        <f t="shared" si="9"/>
        <v>233036927.0842188</v>
      </c>
      <c r="E50">
        <f t="shared" si="10"/>
        <v>231067113.90208751</v>
      </c>
      <c r="F50">
        <f t="shared" si="11"/>
        <v>229097300.71995628</v>
      </c>
    </row>
    <row r="51" spans="1:6" x14ac:dyDescent="0.2">
      <c r="A51">
        <f t="shared" si="7"/>
        <v>200</v>
      </c>
      <c r="B51">
        <f t="shared" si="7"/>
        <v>242130036</v>
      </c>
      <c r="C51">
        <f t="shared" si="8"/>
        <v>242130036</v>
      </c>
      <c r="D51">
        <f t="shared" si="9"/>
        <v>242130036.00000003</v>
      </c>
      <c r="E51">
        <f t="shared" si="10"/>
        <v>242130036</v>
      </c>
      <c r="F51">
        <f t="shared" si="11"/>
        <v>242130036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EC0D2-0EE9-B04C-8E45-180CAF165148}">
  <dimension ref="A1:G43"/>
  <sheetViews>
    <sheetView workbookViewId="0">
      <selection activeCell="A39" sqref="A39"/>
    </sheetView>
  </sheetViews>
  <sheetFormatPr baseColWidth="10" defaultRowHeight="16" x14ac:dyDescent="0.2"/>
  <sheetData>
    <row r="1" spans="1:7" x14ac:dyDescent="0.2">
      <c r="A1" t="s">
        <v>7</v>
      </c>
      <c r="B1" t="s">
        <v>0</v>
      </c>
      <c r="C1" t="s">
        <v>16</v>
      </c>
      <c r="D1" t="s">
        <v>24</v>
      </c>
      <c r="E1" t="s">
        <v>17</v>
      </c>
      <c r="F1" t="s">
        <v>18</v>
      </c>
      <c r="G1" t="s">
        <v>25</v>
      </c>
    </row>
    <row r="2" spans="1:7" x14ac:dyDescent="0.2">
      <c r="A2">
        <v>0</v>
      </c>
      <c r="B2">
        <v>17826140</v>
      </c>
      <c r="C2">
        <f>B2</f>
        <v>17826140</v>
      </c>
      <c r="D2">
        <f>B2</f>
        <v>17826140</v>
      </c>
      <c r="E2">
        <f>$E$35*A2*A2+$B$2</f>
        <v>17826140</v>
      </c>
      <c r="F2">
        <f>$F$35*A2*A2*A2+$B$2</f>
        <v>17826140</v>
      </c>
      <c r="G2">
        <f>F2</f>
        <v>17826140</v>
      </c>
    </row>
    <row r="3" spans="1:7" x14ac:dyDescent="0.2">
      <c r="A3">
        <f>A2+10</f>
        <v>10</v>
      </c>
      <c r="B3">
        <v>17826140</v>
      </c>
      <c r="C3">
        <f>C2+$C$35</f>
        <v>22939252.75</v>
      </c>
      <c r="D3">
        <f>D2*$D$35</f>
        <v>19166711.653411362</v>
      </c>
      <c r="E3">
        <f>$E$35*A3*A3+$B$2</f>
        <v>17985924.7734375</v>
      </c>
      <c r="F3">
        <f>$F$35*A3*A3*A3+$B$2</f>
        <v>17831133.274169922</v>
      </c>
      <c r="G3">
        <f>$G$35*LOG(A3)+$B$2</f>
        <v>83139438.371753573</v>
      </c>
    </row>
    <row r="4" spans="1:7" x14ac:dyDescent="0.2">
      <c r="A4">
        <f t="shared" ref="A4:A34" si="0">A3+10</f>
        <v>20</v>
      </c>
      <c r="B4">
        <v>17826140</v>
      </c>
      <c r="C4">
        <f t="shared" ref="C4:C34" si="1">C3+$C$35</f>
        <v>28052365.5</v>
      </c>
      <c r="D4">
        <f t="shared" ref="D4:D34" si="2">D3*$D$35</f>
        <v>20608097.74886851</v>
      </c>
      <c r="E4">
        <f t="shared" ref="E4:E34" si="3">$E$35*A4*A4+$B$2</f>
        <v>18465279.09375</v>
      </c>
      <c r="F4">
        <f t="shared" ref="F4:F34" si="4">$F$35*A4*A4*A4+$B$2</f>
        <v>17866086.193359375</v>
      </c>
      <c r="G4">
        <f t="shared" ref="G4:G34" si="5">$G$35*LOG(A4)+$B$2</f>
        <v>102800700.29740286</v>
      </c>
    </row>
    <row r="5" spans="1:7" x14ac:dyDescent="0.2">
      <c r="A5">
        <f t="shared" si="0"/>
        <v>30</v>
      </c>
      <c r="B5">
        <v>17826140</v>
      </c>
      <c r="C5">
        <f t="shared" si="1"/>
        <v>33165478.25</v>
      </c>
      <c r="D5">
        <f t="shared" si="2"/>
        <v>22157879.792141121</v>
      </c>
      <c r="E5">
        <f t="shared" si="3"/>
        <v>19264202.9609375</v>
      </c>
      <c r="F5">
        <f t="shared" si="4"/>
        <v>17960958.402587891</v>
      </c>
      <c r="G5">
        <f t="shared" si="5"/>
        <v>114301801.24076432</v>
      </c>
    </row>
    <row r="6" spans="1:7" x14ac:dyDescent="0.2">
      <c r="A6">
        <f t="shared" si="0"/>
        <v>40</v>
      </c>
      <c r="B6">
        <v>17826140</v>
      </c>
      <c r="C6">
        <f t="shared" si="1"/>
        <v>38278591</v>
      </c>
      <c r="D6">
        <f t="shared" si="2"/>
        <v>23824209.437764954</v>
      </c>
      <c r="E6">
        <f t="shared" si="3"/>
        <v>20382696.375</v>
      </c>
      <c r="F6">
        <f t="shared" si="4"/>
        <v>18145709.546875</v>
      </c>
      <c r="G6">
        <f t="shared" si="5"/>
        <v>122461962.22305214</v>
      </c>
    </row>
    <row r="7" spans="1:7" x14ac:dyDescent="0.2">
      <c r="A7">
        <f t="shared" si="0"/>
        <v>50</v>
      </c>
      <c r="B7">
        <v>17826140</v>
      </c>
      <c r="C7">
        <f t="shared" si="1"/>
        <v>43391703.75</v>
      </c>
      <c r="D7">
        <f t="shared" si="2"/>
        <v>25615851.365697928</v>
      </c>
      <c r="E7">
        <f t="shared" si="3"/>
        <v>21820759.3359375</v>
      </c>
      <c r="F7">
        <f t="shared" si="4"/>
        <v>18450299.271240234</v>
      </c>
      <c r="G7">
        <f t="shared" si="5"/>
        <v>128791474.81785786</v>
      </c>
    </row>
    <row r="8" spans="1:7" x14ac:dyDescent="0.2">
      <c r="A8">
        <f t="shared" si="0"/>
        <v>60</v>
      </c>
      <c r="B8">
        <v>47264149</v>
      </c>
      <c r="C8">
        <f t="shared" si="1"/>
        <v>48504816.5</v>
      </c>
      <c r="D8">
        <f t="shared" si="2"/>
        <v>27542229.382411212</v>
      </c>
      <c r="E8">
        <f t="shared" si="3"/>
        <v>23578391.84375</v>
      </c>
      <c r="F8">
        <f t="shared" si="4"/>
        <v>18904687.220703125</v>
      </c>
      <c r="G8">
        <f t="shared" si="5"/>
        <v>133963063.16641361</v>
      </c>
    </row>
    <row r="9" spans="1:7" x14ac:dyDescent="0.2">
      <c r="A9">
        <f t="shared" si="0"/>
        <v>70</v>
      </c>
      <c r="B9">
        <v>80670195</v>
      </c>
      <c r="C9">
        <f t="shared" si="1"/>
        <v>53617929.25</v>
      </c>
      <c r="D9">
        <f t="shared" si="2"/>
        <v>29613475.988901116</v>
      </c>
      <c r="E9">
        <f t="shared" si="3"/>
        <v>25655593.8984375</v>
      </c>
      <c r="F9">
        <f t="shared" si="4"/>
        <v>19538833.040283203</v>
      </c>
      <c r="G9">
        <f t="shared" si="5"/>
        <v>138335578.81258887</v>
      </c>
    </row>
    <row r="10" spans="1:7" x14ac:dyDescent="0.2">
      <c r="A10">
        <f t="shared" si="0"/>
        <v>80</v>
      </c>
      <c r="B10">
        <v>101577748</v>
      </c>
      <c r="C10">
        <f t="shared" si="1"/>
        <v>58731042</v>
      </c>
      <c r="D10">
        <f t="shared" si="2"/>
        <v>31840485.676343199</v>
      </c>
      <c r="E10">
        <f t="shared" si="3"/>
        <v>28052365.5</v>
      </c>
      <c r="F10">
        <f t="shared" si="4"/>
        <v>20382696.375</v>
      </c>
      <c r="G10">
        <f t="shared" si="5"/>
        <v>142123224.14870143</v>
      </c>
    </row>
    <row r="11" spans="1:7" x14ac:dyDescent="0.2">
      <c r="A11">
        <f t="shared" si="0"/>
        <v>90</v>
      </c>
      <c r="B11">
        <v>126610274</v>
      </c>
      <c r="C11">
        <f t="shared" si="1"/>
        <v>63844154.75</v>
      </c>
      <c r="D11">
        <f t="shared" si="2"/>
        <v>34234972.229716852</v>
      </c>
      <c r="E11">
        <f t="shared" si="3"/>
        <v>30768706.6484375</v>
      </c>
      <c r="F11">
        <f t="shared" si="4"/>
        <v>21466236.869873047</v>
      </c>
      <c r="G11">
        <f t="shared" si="5"/>
        <v>145464164.10977507</v>
      </c>
    </row>
    <row r="12" spans="1:7" x14ac:dyDescent="0.2">
      <c r="A12">
        <f t="shared" si="0"/>
        <v>100</v>
      </c>
      <c r="B12">
        <v>147012540</v>
      </c>
      <c r="C12">
        <f t="shared" si="1"/>
        <v>68957267.5</v>
      </c>
      <c r="D12">
        <f t="shared" si="2"/>
        <v>36809530.34081009</v>
      </c>
      <c r="E12">
        <f t="shared" si="3"/>
        <v>33804617.34375</v>
      </c>
      <c r="F12">
        <f t="shared" si="4"/>
        <v>22819414.169921875</v>
      </c>
      <c r="G12">
        <f t="shared" si="5"/>
        <v>148452736.74350715</v>
      </c>
    </row>
    <row r="13" spans="1:7" x14ac:dyDescent="0.2">
      <c r="A13">
        <f t="shared" si="0"/>
        <v>110</v>
      </c>
      <c r="B13">
        <v>161147836</v>
      </c>
      <c r="C13">
        <f t="shared" si="1"/>
        <v>74070380.25</v>
      </c>
      <c r="D13">
        <f t="shared" si="2"/>
        <v>39577701.854681037</v>
      </c>
      <c r="E13">
        <f t="shared" si="3"/>
        <v>37160097.5859375</v>
      </c>
      <c r="F13">
        <f t="shared" si="4"/>
        <v>24472187.920166016</v>
      </c>
      <c r="G13">
        <f t="shared" si="5"/>
        <v>151156229.53965434</v>
      </c>
    </row>
    <row r="14" spans="1:7" x14ac:dyDescent="0.2">
      <c r="A14">
        <f t="shared" si="0"/>
        <v>120</v>
      </c>
      <c r="B14">
        <v>174464954</v>
      </c>
      <c r="C14">
        <f t="shared" si="1"/>
        <v>79183493</v>
      </c>
      <c r="D14">
        <f t="shared" si="2"/>
        <v>42554046.998023994</v>
      </c>
      <c r="E14">
        <f t="shared" si="3"/>
        <v>40835147.375</v>
      </c>
      <c r="F14">
        <f t="shared" si="4"/>
        <v>26454517.765625</v>
      </c>
      <c r="G14">
        <f t="shared" si="5"/>
        <v>153624325.09206289</v>
      </c>
    </row>
    <row r="15" spans="1:7" x14ac:dyDescent="0.2">
      <c r="A15">
        <f t="shared" si="0"/>
        <v>130</v>
      </c>
      <c r="B15">
        <v>182611900</v>
      </c>
      <c r="C15">
        <f t="shared" si="1"/>
        <v>84296605.75</v>
      </c>
      <c r="D15">
        <f t="shared" si="2"/>
        <v>45754220.964092128</v>
      </c>
      <c r="E15">
        <f t="shared" si="3"/>
        <v>44829766.7109375</v>
      </c>
      <c r="F15">
        <f t="shared" si="4"/>
        <v>28796363.351318359</v>
      </c>
      <c r="G15">
        <f t="shared" si="5"/>
        <v>155894752.91020143</v>
      </c>
    </row>
    <row r="16" spans="1:7" x14ac:dyDescent="0.2">
      <c r="A16">
        <f t="shared" si="0"/>
        <v>140</v>
      </c>
      <c r="B16">
        <v>195946426</v>
      </c>
      <c r="C16">
        <f t="shared" si="1"/>
        <v>89409718.5</v>
      </c>
      <c r="D16">
        <f t="shared" si="2"/>
        <v>49195056.25700365</v>
      </c>
      <c r="E16">
        <f t="shared" si="3"/>
        <v>49143955.59375</v>
      </c>
      <c r="F16">
        <f t="shared" si="4"/>
        <v>31527684.322265625</v>
      </c>
      <c r="G16">
        <f t="shared" si="5"/>
        <v>157996840.73823816</v>
      </c>
    </row>
    <row r="17" spans="1:7" x14ac:dyDescent="0.2">
      <c r="A17">
        <f t="shared" si="0"/>
        <v>150</v>
      </c>
      <c r="B17">
        <v>207366260</v>
      </c>
      <c r="C17">
        <f t="shared" si="1"/>
        <v>94522831.25</v>
      </c>
      <c r="D17">
        <f t="shared" si="2"/>
        <v>52894651.228551969</v>
      </c>
      <c r="E17">
        <f t="shared" si="3"/>
        <v>53777714.0234375</v>
      </c>
      <c r="F17">
        <f t="shared" si="4"/>
        <v>34678440.323486328</v>
      </c>
      <c r="G17">
        <f t="shared" si="5"/>
        <v>159953837.68686861</v>
      </c>
    </row>
    <row r="18" spans="1:7" x14ac:dyDescent="0.2">
      <c r="A18">
        <f t="shared" si="0"/>
        <v>160</v>
      </c>
      <c r="B18">
        <v>213493876</v>
      </c>
      <c r="C18">
        <f t="shared" si="1"/>
        <v>99635944</v>
      </c>
      <c r="D18">
        <f t="shared" si="2"/>
        <v>56872465.273212068</v>
      </c>
      <c r="E18">
        <f t="shared" si="3"/>
        <v>58731042</v>
      </c>
      <c r="F18">
        <f t="shared" si="4"/>
        <v>38278591</v>
      </c>
      <c r="G18">
        <f t="shared" si="5"/>
        <v>161784486.07435071</v>
      </c>
    </row>
    <row r="19" spans="1:7" x14ac:dyDescent="0.2">
      <c r="A19">
        <f t="shared" si="0"/>
        <v>170</v>
      </c>
      <c r="B19">
        <v>223451252</v>
      </c>
      <c r="C19">
        <f t="shared" si="1"/>
        <v>104749056.75</v>
      </c>
      <c r="D19">
        <f t="shared" si="2"/>
        <v>61149421.182056613</v>
      </c>
      <c r="E19">
        <f t="shared" si="3"/>
        <v>64003939.523437507</v>
      </c>
      <c r="F19">
        <f t="shared" si="4"/>
        <v>42358095.996826172</v>
      </c>
      <c r="G19">
        <f t="shared" si="5"/>
        <v>163504115.90493515</v>
      </c>
    </row>
    <row r="20" spans="1:7" x14ac:dyDescent="0.2">
      <c r="A20">
        <f t="shared" si="0"/>
        <v>180</v>
      </c>
      <c r="B20">
        <v>231824500</v>
      </c>
      <c r="C20">
        <f t="shared" si="1"/>
        <v>109862169.5</v>
      </c>
      <c r="D20">
        <f t="shared" si="2"/>
        <v>65748015.193950236</v>
      </c>
      <c r="E20">
        <f t="shared" si="3"/>
        <v>69596406.59375</v>
      </c>
      <c r="F20">
        <f t="shared" si="4"/>
        <v>46946914.958984375</v>
      </c>
      <c r="G20">
        <f t="shared" si="5"/>
        <v>165125426.03542435</v>
      </c>
    </row>
    <row r="21" spans="1:7" x14ac:dyDescent="0.2">
      <c r="A21">
        <f t="shared" si="0"/>
        <v>190</v>
      </c>
      <c r="B21">
        <v>237447284</v>
      </c>
      <c r="C21">
        <f t="shared" si="1"/>
        <v>114975282.25</v>
      </c>
      <c r="D21">
        <f t="shared" si="2"/>
        <v>70692435.322877139</v>
      </c>
      <c r="E21">
        <f t="shared" si="3"/>
        <v>75508443.2109375</v>
      </c>
      <c r="F21">
        <f t="shared" si="4"/>
        <v>52075007.531494141</v>
      </c>
      <c r="G21">
        <f t="shared" si="5"/>
        <v>166659053.85473999</v>
      </c>
    </row>
    <row r="22" spans="1:7" x14ac:dyDescent="0.2">
      <c r="A22">
        <f t="shared" si="0"/>
        <v>200</v>
      </c>
      <c r="B22">
        <v>242130036</v>
      </c>
      <c r="C22">
        <f t="shared" si="1"/>
        <v>120088395</v>
      </c>
      <c r="D22">
        <f t="shared" si="2"/>
        <v>76008688.583788648</v>
      </c>
      <c r="E22">
        <f t="shared" si="3"/>
        <v>81740049.375</v>
      </c>
      <c r="F22">
        <f t="shared" si="4"/>
        <v>57772333.359375</v>
      </c>
      <c r="G22">
        <f t="shared" si="5"/>
        <v>168113998.66915643</v>
      </c>
    </row>
    <row r="23" spans="1:7" x14ac:dyDescent="0.2">
      <c r="A23">
        <f t="shared" si="0"/>
        <v>210</v>
      </c>
      <c r="B23">
        <v>249719924</v>
      </c>
      <c r="C23">
        <f t="shared" si="1"/>
        <v>125201507.75</v>
      </c>
      <c r="D23">
        <f t="shared" si="2"/>
        <v>81724737.786162168</v>
      </c>
      <c r="E23">
        <f t="shared" si="3"/>
        <v>88291225.0859375</v>
      </c>
      <c r="F23">
        <f t="shared" si="4"/>
        <v>64068852.087646484</v>
      </c>
      <c r="G23">
        <f t="shared" si="5"/>
        <v>169497941.68159962</v>
      </c>
    </row>
    <row r="24" spans="1:7" x14ac:dyDescent="0.2">
      <c r="A24">
        <f t="shared" si="0"/>
        <v>220</v>
      </c>
      <c r="B24">
        <v>234923580</v>
      </c>
      <c r="C24">
        <f t="shared" si="1"/>
        <v>130314620.5</v>
      </c>
      <c r="D24">
        <f t="shared" si="2"/>
        <v>87870648.614788294</v>
      </c>
      <c r="E24">
        <f t="shared" si="3"/>
        <v>95161970.34375</v>
      </c>
      <c r="F24">
        <f t="shared" si="4"/>
        <v>70994523.361328125</v>
      </c>
      <c r="G24">
        <f t="shared" si="5"/>
        <v>170817491.46530363</v>
      </c>
    </row>
    <row r="25" spans="1:7" x14ac:dyDescent="0.2">
      <c r="A25">
        <f t="shared" si="0"/>
        <v>230</v>
      </c>
      <c r="B25">
        <v>238944558</v>
      </c>
      <c r="C25">
        <f t="shared" si="1"/>
        <v>135427733.25</v>
      </c>
      <c r="D25">
        <f t="shared" si="2"/>
        <v>94478747.77141197</v>
      </c>
      <c r="E25">
        <f t="shared" si="3"/>
        <v>102352285.14843751</v>
      </c>
      <c r="F25">
        <f t="shared" si="4"/>
        <v>78579306.825439453</v>
      </c>
      <c r="G25">
        <f t="shared" si="5"/>
        <v>172078374.82669294</v>
      </c>
    </row>
    <row r="26" spans="1:7" x14ac:dyDescent="0.2">
      <c r="A26">
        <f t="shared" si="0"/>
        <v>240</v>
      </c>
      <c r="B26">
        <v>228116782</v>
      </c>
      <c r="C26">
        <f t="shared" si="1"/>
        <v>140540846</v>
      </c>
      <c r="D26">
        <f t="shared" si="2"/>
        <v>101583793.00903249</v>
      </c>
      <c r="E26">
        <f t="shared" si="3"/>
        <v>109862169.50000001</v>
      </c>
      <c r="F26">
        <f t="shared" si="4"/>
        <v>86853162.125000015</v>
      </c>
      <c r="G26">
        <f t="shared" si="5"/>
        <v>173285587.01771218</v>
      </c>
    </row>
    <row r="27" spans="1:7" x14ac:dyDescent="0.2">
      <c r="A27">
        <f t="shared" si="0"/>
        <v>250</v>
      </c>
      <c r="B27">
        <v>223138094</v>
      </c>
      <c r="C27">
        <f t="shared" si="1"/>
        <v>145653958.75</v>
      </c>
      <c r="D27">
        <f t="shared" si="2"/>
        <v>109223155.95322098</v>
      </c>
      <c r="E27">
        <f t="shared" si="3"/>
        <v>117691623.3984375</v>
      </c>
      <c r="F27">
        <f t="shared" si="4"/>
        <v>95846048.905029297</v>
      </c>
      <c r="G27">
        <f t="shared" si="5"/>
        <v>174443511.26396215</v>
      </c>
    </row>
    <row r="28" spans="1:7" x14ac:dyDescent="0.2">
      <c r="A28">
        <f t="shared" si="0"/>
        <v>260</v>
      </c>
      <c r="B28">
        <v>222737710</v>
      </c>
      <c r="C28">
        <f t="shared" si="1"/>
        <v>150767071.5</v>
      </c>
      <c r="D28">
        <f t="shared" si="2"/>
        <v>117437018.67207186</v>
      </c>
      <c r="E28">
        <f t="shared" si="3"/>
        <v>125840646.84375</v>
      </c>
      <c r="F28">
        <f t="shared" si="4"/>
        <v>105587926.81054688</v>
      </c>
      <c r="G28">
        <f t="shared" si="5"/>
        <v>175556014.83585069</v>
      </c>
    </row>
    <row r="29" spans="1:7" x14ac:dyDescent="0.2">
      <c r="A29">
        <f t="shared" si="0"/>
        <v>270</v>
      </c>
      <c r="B29">
        <v>210447658</v>
      </c>
      <c r="C29">
        <f t="shared" si="1"/>
        <v>155880184.25</v>
      </c>
      <c r="D29">
        <f t="shared" si="2"/>
        <v>126268585.02872115</v>
      </c>
      <c r="E29">
        <f t="shared" si="3"/>
        <v>134309239.8359375</v>
      </c>
      <c r="F29">
        <f t="shared" si="4"/>
        <v>116108755.48657227</v>
      </c>
      <c r="G29">
        <f t="shared" si="5"/>
        <v>176626526.97878584</v>
      </c>
    </row>
    <row r="30" spans="1:7" x14ac:dyDescent="0.2">
      <c r="A30">
        <f t="shared" si="0"/>
        <v>280</v>
      </c>
      <c r="B30">
        <v>207819050</v>
      </c>
      <c r="C30">
        <f t="shared" si="1"/>
        <v>160993297</v>
      </c>
      <c r="D30">
        <f t="shared" si="2"/>
        <v>135764307.92811865</v>
      </c>
      <c r="E30">
        <f t="shared" si="3"/>
        <v>143097402.375</v>
      </c>
      <c r="F30">
        <f t="shared" si="4"/>
        <v>127438494.578125</v>
      </c>
      <c r="G30">
        <f t="shared" si="5"/>
        <v>177658102.66388747</v>
      </c>
    </row>
    <row r="31" spans="1:7" x14ac:dyDescent="0.2">
      <c r="A31">
        <f t="shared" si="0"/>
        <v>290</v>
      </c>
      <c r="B31">
        <v>203693354</v>
      </c>
      <c r="C31">
        <f t="shared" si="1"/>
        <v>166106409.75</v>
      </c>
      <c r="D31">
        <f t="shared" si="2"/>
        <v>145974133.65334278</v>
      </c>
      <c r="E31">
        <f t="shared" si="3"/>
        <v>152205134.4609375</v>
      </c>
      <c r="F31">
        <f t="shared" si="4"/>
        <v>139607103.73022461</v>
      </c>
      <c r="G31">
        <f t="shared" si="5"/>
        <v>178653475.14678314</v>
      </c>
    </row>
    <row r="32" spans="1:7" x14ac:dyDescent="0.2">
      <c r="A32">
        <f t="shared" si="0"/>
        <v>300</v>
      </c>
      <c r="B32">
        <v>186651385</v>
      </c>
      <c r="C32">
        <f t="shared" si="1"/>
        <v>171219522.5</v>
      </c>
      <c r="D32">
        <f t="shared" si="2"/>
        <v>156951764.57663593</v>
      </c>
      <c r="E32">
        <f t="shared" si="3"/>
        <v>161632436.09375</v>
      </c>
      <c r="F32">
        <f t="shared" si="4"/>
        <v>152644542.58789065</v>
      </c>
      <c r="G32">
        <f t="shared" si="5"/>
        <v>179615099.61251789</v>
      </c>
    </row>
    <row r="33" spans="1:7" x14ac:dyDescent="0.2">
      <c r="A33">
        <f t="shared" si="0"/>
        <v>310</v>
      </c>
      <c r="B33">
        <v>196764877</v>
      </c>
      <c r="C33">
        <f t="shared" si="1"/>
        <v>176332635.25</v>
      </c>
      <c r="D33">
        <f t="shared" si="2"/>
        <v>168754941.62698624</v>
      </c>
      <c r="E33">
        <f t="shared" si="3"/>
        <v>171379307.2734375</v>
      </c>
      <c r="F33">
        <f t="shared" si="4"/>
        <v>166580770.79614258</v>
      </c>
      <c r="G33">
        <f t="shared" si="5"/>
        <v>180545189.66135523</v>
      </c>
    </row>
    <row r="34" spans="1:7" x14ac:dyDescent="0.2">
      <c r="A34">
        <f t="shared" si="0"/>
        <v>320</v>
      </c>
      <c r="B34">
        <v>181445748</v>
      </c>
      <c r="C34">
        <f t="shared" si="1"/>
        <v>181445748</v>
      </c>
      <c r="D34">
        <f t="shared" si="2"/>
        <v>181445747.99999949</v>
      </c>
      <c r="E34">
        <f t="shared" si="3"/>
        <v>181445748</v>
      </c>
      <c r="F34">
        <f t="shared" si="4"/>
        <v>181445748</v>
      </c>
      <c r="G34">
        <f t="shared" si="5"/>
        <v>181445748</v>
      </c>
    </row>
    <row r="35" spans="1:7" x14ac:dyDescent="0.2">
      <c r="A35">
        <v>32</v>
      </c>
      <c r="C35">
        <f>(B34-B2)/A35</f>
        <v>5113112.75</v>
      </c>
      <c r="D35">
        <f>(B34/B2)^(1/A35)</f>
        <v>1.0752025762958981</v>
      </c>
      <c r="E35">
        <f>(B34-B2)/(A34*A34)</f>
        <v>1597.8477343750001</v>
      </c>
      <c r="F35">
        <f>(B34-B2)/(A34*A34*A34)</f>
        <v>4.9932741699218752</v>
      </c>
      <c r="G35">
        <f>(B34-B2)/LOG(A34)</f>
        <v>65313298.371753573</v>
      </c>
    </row>
    <row r="37" spans="1:7" x14ac:dyDescent="0.2">
      <c r="A37" t="s">
        <v>26</v>
      </c>
    </row>
    <row r="38" spans="1:7" x14ac:dyDescent="0.2">
      <c r="A38">
        <v>321</v>
      </c>
    </row>
    <row r="43" spans="1:7" x14ac:dyDescent="0.2">
      <c r="D43" s="3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7DD01-D212-A341-9B93-1EDA1DA85900}">
  <dimension ref="A1:G45"/>
  <sheetViews>
    <sheetView tabSelected="1" workbookViewId="0">
      <selection activeCell="M36" sqref="M36"/>
    </sheetView>
  </sheetViews>
  <sheetFormatPr baseColWidth="10" defaultRowHeight="16" x14ac:dyDescent="0.2"/>
  <sheetData>
    <row r="1" spans="1:7" x14ac:dyDescent="0.2">
      <c r="A1" t="s">
        <v>7</v>
      </c>
      <c r="B1" t="s">
        <v>0</v>
      </c>
      <c r="C1" t="s">
        <v>16</v>
      </c>
      <c r="D1" t="s">
        <v>24</v>
      </c>
      <c r="E1" t="s">
        <v>17</v>
      </c>
      <c r="F1" t="s">
        <v>18</v>
      </c>
      <c r="G1" t="s">
        <v>25</v>
      </c>
    </row>
    <row r="2" spans="1:7" x14ac:dyDescent="0.2">
      <c r="A2">
        <v>0</v>
      </c>
      <c r="B2">
        <v>17475070</v>
      </c>
      <c r="C2">
        <f>B2</f>
        <v>17475070</v>
      </c>
      <c r="D2">
        <f>B2</f>
        <v>17475070</v>
      </c>
      <c r="E2">
        <f>$E$37*A2*A2+$B$2</f>
        <v>17475070</v>
      </c>
      <c r="F2">
        <f>$F$37*A2*A2*A2+$B$2</f>
        <v>17475070</v>
      </c>
      <c r="G2">
        <f>F2</f>
        <v>17475070</v>
      </c>
    </row>
    <row r="3" spans="1:7" x14ac:dyDescent="0.2">
      <c r="A3">
        <f>A2+10</f>
        <v>10</v>
      </c>
      <c r="B3">
        <v>16931152</v>
      </c>
      <c r="C3">
        <f>C2+$C$37</f>
        <v>19014704.882352941</v>
      </c>
      <c r="D3">
        <f>D2*$D$37</f>
        <v>18201717.860953975</v>
      </c>
      <c r="E3">
        <f>$E$37*A3*A3+$B$2</f>
        <v>17520353.378892735</v>
      </c>
      <c r="F3">
        <f>$F$37*A3*A3*A3+$B$2</f>
        <v>17476401.864085082</v>
      </c>
      <c r="G3">
        <f>$G$37*LOG(A3)+$B$2</f>
        <v>38153727.699888021</v>
      </c>
    </row>
    <row r="4" spans="1:7" x14ac:dyDescent="0.2">
      <c r="A4">
        <f t="shared" ref="A4:A33" si="0">A3+10</f>
        <v>20</v>
      </c>
      <c r="B4">
        <v>17622526</v>
      </c>
      <c r="C4">
        <f t="shared" ref="C4:C36" si="1">C3+$C$37</f>
        <v>20554339.764705881</v>
      </c>
      <c r="D4">
        <f t="shared" ref="D4:D36" si="2">D3*$D$37</f>
        <v>18958581.172480054</v>
      </c>
      <c r="E4">
        <f t="shared" ref="E4:E36" si="3">$E$37*A4*A4+$B$2</f>
        <v>17656203.515570935</v>
      </c>
      <c r="F4">
        <f t="shared" ref="F4:F36" si="4">$F$37*A4*A4*A4+$B$2</f>
        <v>17485724.912680645</v>
      </c>
      <c r="G4">
        <f t="shared" ref="G4:G36" si="5">$G$37*LOG(A4)+$B$2</f>
        <v>44378623.937622264</v>
      </c>
    </row>
    <row r="5" spans="1:7" x14ac:dyDescent="0.2">
      <c r="A5">
        <f t="shared" si="0"/>
        <v>30</v>
      </c>
      <c r="B5">
        <v>18138622</v>
      </c>
      <c r="C5">
        <f t="shared" si="1"/>
        <v>22093974.647058822</v>
      </c>
      <c r="D5">
        <f t="shared" si="2"/>
        <v>19746916.352579761</v>
      </c>
      <c r="E5">
        <f t="shared" si="3"/>
        <v>17882620.410034601</v>
      </c>
      <c r="F5">
        <f t="shared" si="4"/>
        <v>17511030.330297172</v>
      </c>
      <c r="G5">
        <f t="shared" si="5"/>
        <v>48019954.807576999</v>
      </c>
    </row>
    <row r="6" spans="1:7" x14ac:dyDescent="0.2">
      <c r="A6">
        <f t="shared" si="0"/>
        <v>40</v>
      </c>
      <c r="B6">
        <v>18875728</v>
      </c>
      <c r="C6">
        <f t="shared" si="1"/>
        <v>23633609.529411763</v>
      </c>
      <c r="D6">
        <f t="shared" si="2"/>
        <v>20568032.063592032</v>
      </c>
      <c r="E6">
        <f t="shared" si="3"/>
        <v>18199604.062283736</v>
      </c>
      <c r="F6">
        <f t="shared" si="4"/>
        <v>17560309.301445145</v>
      </c>
      <c r="G6">
        <f t="shared" si="5"/>
        <v>50603520.175356492</v>
      </c>
    </row>
    <row r="7" spans="1:7" x14ac:dyDescent="0.2">
      <c r="A7">
        <f t="shared" si="0"/>
        <v>50</v>
      </c>
      <c r="B7">
        <v>22635856</v>
      </c>
      <c r="C7">
        <f t="shared" si="1"/>
        <v>25173244.411764704</v>
      </c>
      <c r="D7">
        <f t="shared" si="2"/>
        <v>21423291.384615753</v>
      </c>
      <c r="E7">
        <f t="shared" si="3"/>
        <v>18607154.47231834</v>
      </c>
      <c r="F7">
        <f t="shared" si="4"/>
        <v>17641553.010635048</v>
      </c>
      <c r="G7">
        <f t="shared" si="5"/>
        <v>52607489.162041791</v>
      </c>
    </row>
    <row r="8" spans="1:7" x14ac:dyDescent="0.2">
      <c r="A8">
        <f t="shared" si="0"/>
        <v>60</v>
      </c>
      <c r="B8">
        <v>25437520</v>
      </c>
      <c r="C8">
        <f t="shared" si="1"/>
        <v>26712879.294117644</v>
      </c>
      <c r="D8">
        <f t="shared" si="2"/>
        <v>22314114.074265912</v>
      </c>
      <c r="E8">
        <f t="shared" si="3"/>
        <v>19105271.64013841</v>
      </c>
      <c r="F8">
        <f t="shared" si="4"/>
        <v>17762752.642377365</v>
      </c>
      <c r="G8">
        <f t="shared" si="5"/>
        <v>54244851.045311235</v>
      </c>
    </row>
    <row r="9" spans="1:7" x14ac:dyDescent="0.2">
      <c r="A9">
        <f t="shared" si="0"/>
        <v>70</v>
      </c>
      <c r="B9">
        <v>25732432</v>
      </c>
      <c r="C9">
        <f t="shared" si="1"/>
        <v>28252514.176470585</v>
      </c>
      <c r="D9">
        <f t="shared" si="2"/>
        <v>23241978.927519627</v>
      </c>
      <c r="E9">
        <f t="shared" si="3"/>
        <v>19693955.565743946</v>
      </c>
      <c r="F9">
        <f t="shared" si="4"/>
        <v>17931899.381182577</v>
      </c>
      <c r="G9">
        <f t="shared" si="5"/>
        <v>55629220.792189099</v>
      </c>
    </row>
    <row r="10" spans="1:7" x14ac:dyDescent="0.2">
      <c r="A10">
        <f t="shared" si="0"/>
        <v>80</v>
      </c>
      <c r="B10">
        <v>27280894</v>
      </c>
      <c r="C10">
        <f t="shared" si="1"/>
        <v>29792149.058823526</v>
      </c>
      <c r="D10">
        <f t="shared" si="2"/>
        <v>24208426.230564453</v>
      </c>
      <c r="E10">
        <f t="shared" si="3"/>
        <v>20373206.249134947</v>
      </c>
      <c r="F10">
        <f t="shared" si="4"/>
        <v>18156984.411561165</v>
      </c>
      <c r="G10">
        <f t="shared" si="5"/>
        <v>56828416.413090743</v>
      </c>
    </row>
    <row r="11" spans="1:7" x14ac:dyDescent="0.2">
      <c r="A11">
        <f t="shared" si="0"/>
        <v>90</v>
      </c>
      <c r="B11">
        <v>28829182</v>
      </c>
      <c r="C11">
        <f t="shared" si="1"/>
        <v>31331783.941176467</v>
      </c>
      <c r="D11">
        <f t="shared" si="2"/>
        <v>25215060.31772415</v>
      </c>
      <c r="E11">
        <f t="shared" si="3"/>
        <v>21143023.690311417</v>
      </c>
      <c r="F11">
        <f t="shared" si="4"/>
        <v>18445998.918023612</v>
      </c>
      <c r="G11">
        <f t="shared" si="5"/>
        <v>57886181.915265977</v>
      </c>
    </row>
    <row r="12" spans="1:7" x14ac:dyDescent="0.2">
      <c r="A12">
        <f t="shared" si="0"/>
        <v>100</v>
      </c>
      <c r="B12">
        <v>30377470</v>
      </c>
      <c r="C12">
        <f t="shared" si="1"/>
        <v>32871418.823529407</v>
      </c>
      <c r="D12">
        <f t="shared" si="2"/>
        <v>26263552.234706443</v>
      </c>
      <c r="E12">
        <f t="shared" si="3"/>
        <v>22003407.889273357</v>
      </c>
      <c r="F12">
        <f t="shared" si="4"/>
        <v>18806934.0850804</v>
      </c>
      <c r="G12">
        <f t="shared" si="5"/>
        <v>58832385.399776034</v>
      </c>
    </row>
    <row r="13" spans="1:7" x14ac:dyDescent="0.2">
      <c r="A13">
        <f t="shared" si="0"/>
        <v>110</v>
      </c>
      <c r="B13">
        <v>31925758</v>
      </c>
      <c r="C13">
        <f t="shared" si="1"/>
        <v>34411053.705882348</v>
      </c>
      <c r="D13">
        <f t="shared" si="2"/>
        <v>27355642.512593884</v>
      </c>
      <c r="E13">
        <f t="shared" si="3"/>
        <v>22954358.846020762</v>
      </c>
      <c r="F13">
        <f t="shared" si="4"/>
        <v>19247781.097242013</v>
      </c>
      <c r="G13">
        <f t="shared" si="5"/>
        <v>59688330.567442201</v>
      </c>
    </row>
    <row r="14" spans="1:7" x14ac:dyDescent="0.2">
      <c r="A14">
        <f t="shared" si="0"/>
        <v>120</v>
      </c>
      <c r="B14">
        <v>33474046</v>
      </c>
      <c r="C14">
        <f t="shared" si="1"/>
        <v>35950688.588235289</v>
      </c>
      <c r="D14">
        <f t="shared" si="2"/>
        <v>28493144.057182722</v>
      </c>
      <c r="E14">
        <f t="shared" si="3"/>
        <v>23995876.560553633</v>
      </c>
      <c r="F14">
        <f t="shared" si="4"/>
        <v>19776531.13901893</v>
      </c>
      <c r="G14">
        <f t="shared" si="5"/>
        <v>60469747.283045478</v>
      </c>
    </row>
    <row r="15" spans="1:7" x14ac:dyDescent="0.2">
      <c r="A15">
        <f t="shared" si="0"/>
        <v>130</v>
      </c>
      <c r="B15">
        <v>35022334</v>
      </c>
      <c r="C15">
        <f t="shared" si="1"/>
        <v>37490323.47058823</v>
      </c>
      <c r="D15">
        <f t="shared" si="2"/>
        <v>29677945.158466171</v>
      </c>
      <c r="E15">
        <f t="shared" si="3"/>
        <v>25127961.032871973</v>
      </c>
      <c r="F15">
        <f t="shared" si="4"/>
        <v>20401175.394921638</v>
      </c>
      <c r="G15">
        <f t="shared" si="5"/>
        <v>61188580.979306862</v>
      </c>
    </row>
    <row r="16" spans="1:7" x14ac:dyDescent="0.2">
      <c r="A16">
        <f t="shared" si="0"/>
        <v>140</v>
      </c>
      <c r="B16">
        <v>36570626</v>
      </c>
      <c r="C16">
        <f t="shared" si="1"/>
        <v>39029958.35294117</v>
      </c>
      <c r="D16">
        <f t="shared" si="2"/>
        <v>30912012.625257943</v>
      </c>
      <c r="E16">
        <f t="shared" si="3"/>
        <v>26350612.262975778</v>
      </c>
      <c r="F16">
        <f t="shared" si="4"/>
        <v>21129705.049460616</v>
      </c>
      <c r="G16">
        <f t="shared" si="5"/>
        <v>61854117.029923342</v>
      </c>
    </row>
    <row r="17" spans="1:7" x14ac:dyDescent="0.2">
      <c r="A17">
        <f t="shared" si="0"/>
        <v>150</v>
      </c>
      <c r="B17">
        <v>37824002</v>
      </c>
      <c r="C17">
        <f t="shared" si="1"/>
        <v>40569593.235294111</v>
      </c>
      <c r="D17">
        <f t="shared" si="2"/>
        <v>32197395.050159588</v>
      </c>
      <c r="E17">
        <f t="shared" si="3"/>
        <v>27663830.250865053</v>
      </c>
      <c r="F17">
        <f t="shared" si="4"/>
        <v>21970111.287146345</v>
      </c>
      <c r="G17">
        <f t="shared" si="5"/>
        <v>62473716.269730777</v>
      </c>
    </row>
    <row r="18" spans="1:7" x14ac:dyDescent="0.2">
      <c r="A18">
        <f t="shared" si="0"/>
        <v>160</v>
      </c>
      <c r="B18">
        <v>38856368</v>
      </c>
      <c r="C18">
        <f t="shared" si="1"/>
        <v>42109228.117647052</v>
      </c>
      <c r="D18">
        <f t="shared" si="2"/>
        <v>33536226.210291632</v>
      </c>
      <c r="E18">
        <f t="shared" si="3"/>
        <v>29067614.996539794</v>
      </c>
      <c r="F18">
        <f t="shared" si="4"/>
        <v>22930385.292489313</v>
      </c>
      <c r="G18">
        <f t="shared" si="5"/>
        <v>63053312.650824979</v>
      </c>
    </row>
    <row r="19" spans="1:7" x14ac:dyDescent="0.2">
      <c r="A19">
        <f t="shared" si="0"/>
        <v>170</v>
      </c>
      <c r="B19">
        <v>40404656</v>
      </c>
      <c r="C19">
        <f t="shared" si="1"/>
        <v>43648862.999999993</v>
      </c>
      <c r="D19">
        <f t="shared" si="2"/>
        <v>34930728.609433785</v>
      </c>
      <c r="E19">
        <f t="shared" si="3"/>
        <v>30561966.5</v>
      </c>
      <c r="F19">
        <f t="shared" si="4"/>
        <v>24018518.25</v>
      </c>
      <c r="G19">
        <f t="shared" si="5"/>
        <v>63597759.762265772</v>
      </c>
    </row>
    <row r="20" spans="1:7" x14ac:dyDescent="0.2">
      <c r="A20">
        <f t="shared" si="0"/>
        <v>180</v>
      </c>
      <c r="B20">
        <v>41952944</v>
      </c>
      <c r="C20">
        <f t="shared" si="1"/>
        <v>45188497.882352933</v>
      </c>
      <c r="D20">
        <f t="shared" si="2"/>
        <v>36383217.167454377</v>
      </c>
      <c r="E20">
        <f t="shared" si="3"/>
        <v>32146884.761245675</v>
      </c>
      <c r="F20">
        <f t="shared" si="4"/>
        <v>25242501.344188888</v>
      </c>
      <c r="G20">
        <f t="shared" si="5"/>
        <v>64111078.153000213</v>
      </c>
    </row>
    <row r="21" spans="1:7" x14ac:dyDescent="0.2">
      <c r="A21">
        <f t="shared" si="0"/>
        <v>190</v>
      </c>
      <c r="B21">
        <v>43501232</v>
      </c>
      <c r="C21">
        <f t="shared" si="1"/>
        <v>46728132.764705874</v>
      </c>
      <c r="D21">
        <f t="shared" si="2"/>
        <v>37896103.06315349</v>
      </c>
      <c r="E21">
        <f t="shared" si="3"/>
        <v>33822369.78027682</v>
      </c>
      <c r="F21">
        <f t="shared" si="4"/>
        <v>26610325.759566456</v>
      </c>
      <c r="G21">
        <f t="shared" si="5"/>
        <v>64596635.696490757</v>
      </c>
    </row>
    <row r="22" spans="1:7" x14ac:dyDescent="0.2">
      <c r="A22">
        <f t="shared" si="0"/>
        <v>200</v>
      </c>
      <c r="B22">
        <v>45049520</v>
      </c>
      <c r="C22">
        <f t="shared" si="1"/>
        <v>48267767.647058815</v>
      </c>
      <c r="D22">
        <f t="shared" si="2"/>
        <v>39471897.736899115</v>
      </c>
      <c r="E22">
        <f t="shared" si="3"/>
        <v>35588421.557093427</v>
      </c>
      <c r="F22">
        <f t="shared" si="4"/>
        <v>28129982.68064319</v>
      </c>
      <c r="G22">
        <f t="shared" si="5"/>
        <v>65057281.637510277</v>
      </c>
    </row>
    <row r="23" spans="1:7" x14ac:dyDescent="0.2">
      <c r="A23">
        <f t="shared" si="0"/>
        <v>210</v>
      </c>
      <c r="B23">
        <v>46597808</v>
      </c>
      <c r="C23">
        <f t="shared" si="1"/>
        <v>49807402.529411756</v>
      </c>
      <c r="D23">
        <f t="shared" si="2"/>
        <v>41113217.059700795</v>
      </c>
      <c r="E23">
        <f t="shared" si="3"/>
        <v>37445040.091695502</v>
      </c>
      <c r="F23">
        <f t="shared" si="4"/>
        <v>29809463.291929573</v>
      </c>
      <c r="G23">
        <f t="shared" si="5"/>
        <v>65495447.899878077</v>
      </c>
    </row>
    <row r="24" spans="1:7" x14ac:dyDescent="0.2">
      <c r="A24">
        <f t="shared" si="0"/>
        <v>220</v>
      </c>
      <c r="B24">
        <v>47851184</v>
      </c>
      <c r="C24">
        <f t="shared" si="1"/>
        <v>51347037.411764696</v>
      </c>
      <c r="D24">
        <f t="shared" si="2"/>
        <v>42822785.675641567</v>
      </c>
      <c r="E24">
        <f t="shared" si="3"/>
        <v>39392225.384083048</v>
      </c>
      <c r="F24">
        <f t="shared" si="4"/>
        <v>31656758.777936086</v>
      </c>
      <c r="G24">
        <f t="shared" si="5"/>
        <v>65913226.805176444</v>
      </c>
    </row>
    <row r="25" spans="1:7" x14ac:dyDescent="0.2">
      <c r="A25">
        <f t="shared" si="0"/>
        <v>230</v>
      </c>
      <c r="B25">
        <v>49399472</v>
      </c>
      <c r="C25">
        <f t="shared" si="1"/>
        <v>52886672.294117637</v>
      </c>
      <c r="D25">
        <f t="shared" si="2"/>
        <v>44603441.524876826</v>
      </c>
      <c r="E25">
        <f t="shared" si="3"/>
        <v>41429977.434256062</v>
      </c>
      <c r="F25">
        <f t="shared" si="4"/>
        <v>33679860.323173217</v>
      </c>
      <c r="G25">
        <f t="shared" si="5"/>
        <v>66312431.501305066</v>
      </c>
    </row>
    <row r="26" spans="1:7" x14ac:dyDescent="0.2">
      <c r="A26">
        <f t="shared" si="0"/>
        <v>240</v>
      </c>
      <c r="B26">
        <v>50948104</v>
      </c>
      <c r="C26">
        <f t="shared" si="1"/>
        <v>54426307.176470578</v>
      </c>
      <c r="D26">
        <f t="shared" si="2"/>
        <v>46458140.554708324</v>
      </c>
      <c r="E26">
        <f t="shared" si="3"/>
        <v>43558296.242214531</v>
      </c>
      <c r="F26">
        <f t="shared" si="4"/>
        <v>35886759.112151437</v>
      </c>
      <c r="G26">
        <f t="shared" si="5"/>
        <v>66694643.520779721</v>
      </c>
    </row>
    <row r="27" spans="1:7" x14ac:dyDescent="0.2">
      <c r="A27">
        <f t="shared" si="0"/>
        <v>250</v>
      </c>
      <c r="B27">
        <v>52054198</v>
      </c>
      <c r="C27">
        <f t="shared" si="1"/>
        <v>55965942.058823518</v>
      </c>
      <c r="D27">
        <f t="shared" si="2"/>
        <v>48389961.62655399</v>
      </c>
      <c r="E27">
        <f t="shared" si="3"/>
        <v>45777181.807958476</v>
      </c>
      <c r="F27">
        <f t="shared" si="4"/>
        <v>38285446.329381227</v>
      </c>
      <c r="G27">
        <f t="shared" si="5"/>
        <v>67061250.624195568</v>
      </c>
    </row>
    <row r="28" spans="1:7" x14ac:dyDescent="0.2">
      <c r="A28">
        <f t="shared" si="0"/>
        <v>260</v>
      </c>
      <c r="B28">
        <v>53602318</v>
      </c>
      <c r="C28">
        <f t="shared" si="1"/>
        <v>57505576.941176459</v>
      </c>
      <c r="D28">
        <f t="shared" si="2"/>
        <v>50402111.626959167</v>
      </c>
      <c r="E28">
        <f t="shared" si="3"/>
        <v>48086634.131487891</v>
      </c>
      <c r="F28">
        <f t="shared" si="4"/>
        <v>40883913.15937309</v>
      </c>
      <c r="G28">
        <f t="shared" si="5"/>
        <v>67413477.217041105</v>
      </c>
    </row>
    <row r="29" spans="1:7" x14ac:dyDescent="0.2">
      <c r="A29">
        <f t="shared" si="0"/>
        <v>270</v>
      </c>
      <c r="B29">
        <v>55593142</v>
      </c>
      <c r="C29">
        <f t="shared" si="1"/>
        <v>59045211.8235294</v>
      </c>
      <c r="D29">
        <f t="shared" si="2"/>
        <v>52497930.791133814</v>
      </c>
      <c r="E29">
        <f t="shared" si="3"/>
        <v>50486653.212802768</v>
      </c>
      <c r="F29">
        <f t="shared" si="4"/>
        <v>43690150.786637485</v>
      </c>
      <c r="G29">
        <f t="shared" si="5"/>
        <v>67752409.022954956</v>
      </c>
    </row>
    <row r="30" spans="1:7" x14ac:dyDescent="0.2">
      <c r="A30">
        <f t="shared" si="0"/>
        <v>280</v>
      </c>
      <c r="B30">
        <v>57436174</v>
      </c>
      <c r="C30">
        <f t="shared" si="1"/>
        <v>60584846.705882341</v>
      </c>
      <c r="D30">
        <f t="shared" si="2"/>
        <v>54680898.247852862</v>
      </c>
      <c r="E30">
        <f t="shared" si="3"/>
        <v>52977239.051903114</v>
      </c>
      <c r="F30">
        <f t="shared" si="4"/>
        <v>46712150.39568492</v>
      </c>
      <c r="G30">
        <f t="shared" si="5"/>
        <v>68079013.267657578</v>
      </c>
    </row>
    <row r="31" spans="1:7" x14ac:dyDescent="0.2">
      <c r="A31">
        <f t="shared" si="0"/>
        <v>290</v>
      </c>
      <c r="B31">
        <v>59795470</v>
      </c>
      <c r="C31">
        <f t="shared" si="1"/>
        <v>62124481.588235281</v>
      </c>
      <c r="D31">
        <f t="shared" si="2"/>
        <v>56954637.794924453</v>
      </c>
      <c r="E31">
        <f t="shared" si="3"/>
        <v>55558391.648788929</v>
      </c>
      <c r="F31">
        <f t="shared" si="4"/>
        <v>49957903.171025842</v>
      </c>
      <c r="G31">
        <f t="shared" si="5"/>
        <v>68394155.319442093</v>
      </c>
    </row>
    <row r="32" spans="1:7" x14ac:dyDescent="0.2">
      <c r="A32">
        <f t="shared" si="0"/>
        <v>300</v>
      </c>
      <c r="B32">
        <v>61786302</v>
      </c>
      <c r="C32">
        <f t="shared" si="1"/>
        <v>63664116.470588222</v>
      </c>
      <c r="D32">
        <f t="shared" si="2"/>
        <v>59322923.914813556</v>
      </c>
      <c r="E32">
        <f t="shared" si="3"/>
        <v>58230111.003460214</v>
      </c>
      <c r="F32">
        <f t="shared" si="4"/>
        <v>53435400.297170766</v>
      </c>
      <c r="G32">
        <f t="shared" si="5"/>
        <v>68698612.50746502</v>
      </c>
    </row>
    <row r="33" spans="1:7" x14ac:dyDescent="0.2">
      <c r="A33">
        <f t="shared" si="0"/>
        <v>310</v>
      </c>
      <c r="B33">
        <v>63629504</v>
      </c>
      <c r="C33">
        <f t="shared" si="1"/>
        <v>65203751.352941163</v>
      </c>
      <c r="D33">
        <f t="shared" si="2"/>
        <v>61789688.040407032</v>
      </c>
      <c r="E33">
        <f t="shared" si="3"/>
        <v>60992397.115916952</v>
      </c>
      <c r="F33">
        <f t="shared" si="4"/>
        <v>57152632.958630167</v>
      </c>
      <c r="G33">
        <f t="shared" si="5"/>
        <v>68993085.673412144</v>
      </c>
    </row>
    <row r="34" spans="1:7" x14ac:dyDescent="0.2">
      <c r="A34">
        <v>320</v>
      </c>
      <c r="B34">
        <v>65177792</v>
      </c>
      <c r="C34">
        <f t="shared" si="1"/>
        <v>66743386.235294104</v>
      </c>
      <c r="D34">
        <f t="shared" si="2"/>
        <v>64359025.081321619</v>
      </c>
      <c r="E34">
        <f t="shared" si="3"/>
        <v>63845249.986159168</v>
      </c>
      <c r="F34">
        <f t="shared" si="4"/>
        <v>61117592.339914516</v>
      </c>
      <c r="G34">
        <f t="shared" si="5"/>
        <v>69278208.888559222</v>
      </c>
    </row>
    <row r="35" spans="1:7" x14ac:dyDescent="0.2">
      <c r="A35">
        <v>330</v>
      </c>
      <c r="B35">
        <v>67537090</v>
      </c>
      <c r="C35">
        <f t="shared" si="1"/>
        <v>68283021.117647052</v>
      </c>
      <c r="D35">
        <f t="shared" si="2"/>
        <v>67035200.221588627</v>
      </c>
      <c r="E35">
        <f t="shared" si="3"/>
        <v>66788669.614186853</v>
      </c>
      <c r="F35">
        <f t="shared" si="4"/>
        <v>65338269.625534296</v>
      </c>
      <c r="G35">
        <f t="shared" si="5"/>
        <v>69554557.675131187</v>
      </c>
    </row>
    <row r="36" spans="1:7" x14ac:dyDescent="0.2">
      <c r="A36">
        <v>340</v>
      </c>
      <c r="B36">
        <v>69822656</v>
      </c>
      <c r="C36">
        <f t="shared" si="1"/>
        <v>69822656</v>
      </c>
      <c r="D36">
        <f t="shared" si="2"/>
        <v>69822655.999999762</v>
      </c>
      <c r="E36">
        <f t="shared" si="3"/>
        <v>69822656</v>
      </c>
      <c r="F36">
        <f t="shared" si="4"/>
        <v>69822656</v>
      </c>
      <c r="G36">
        <f t="shared" si="5"/>
        <v>69822656</v>
      </c>
    </row>
    <row r="37" spans="1:7" x14ac:dyDescent="0.2">
      <c r="A37">
        <v>34</v>
      </c>
      <c r="C37">
        <f>(B36-B2)/A37</f>
        <v>1539634.8823529412</v>
      </c>
      <c r="D37">
        <f>(B36/B2)^(1/A37)</f>
        <v>1.041581971400056</v>
      </c>
      <c r="E37">
        <f>(B36-B2)/(A36*A36)</f>
        <v>452.83378892733566</v>
      </c>
      <c r="F37">
        <f>(B36-B2)/(A36*A36*A36)</f>
        <v>1.3318640850803989</v>
      </c>
      <c r="G37">
        <f>(B36-B2)/LOG(A36)</f>
        <v>20678657.699888017</v>
      </c>
    </row>
    <row r="39" spans="1:7" x14ac:dyDescent="0.2">
      <c r="A39" t="s">
        <v>26</v>
      </c>
    </row>
    <row r="40" spans="1:7" x14ac:dyDescent="0.2">
      <c r="A40">
        <v>344</v>
      </c>
    </row>
    <row r="45" spans="1:7" x14ac:dyDescent="0.2">
      <c r="D45" s="3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92E8C-41F3-D34E-A9D1-C631AB4207F1}">
  <dimension ref="A1:G42"/>
  <sheetViews>
    <sheetView workbookViewId="0">
      <selection activeCell="I33" sqref="I33"/>
    </sheetView>
  </sheetViews>
  <sheetFormatPr baseColWidth="10" defaultRowHeight="16" x14ac:dyDescent="0.2"/>
  <sheetData>
    <row r="1" spans="1:7" x14ac:dyDescent="0.2">
      <c r="A1" t="s">
        <v>7</v>
      </c>
      <c r="B1" t="s">
        <v>0</v>
      </c>
      <c r="C1" t="s">
        <v>16</v>
      </c>
      <c r="D1" t="s">
        <v>24</v>
      </c>
      <c r="E1" t="s">
        <v>17</v>
      </c>
      <c r="F1" t="s">
        <v>18</v>
      </c>
      <c r="G1" t="s">
        <v>25</v>
      </c>
    </row>
    <row r="2" spans="1:7" x14ac:dyDescent="0.2">
      <c r="A2">
        <v>0</v>
      </c>
      <c r="B2">
        <v>4804988</v>
      </c>
      <c r="C2">
        <f>B2</f>
        <v>4804988</v>
      </c>
      <c r="D2">
        <f>B2</f>
        <v>4804988</v>
      </c>
      <c r="E2">
        <f>$E$34*A2*A2+$B$2</f>
        <v>4804988</v>
      </c>
      <c r="F2">
        <f>$F$34*A2*A2*A2+$B$2</f>
        <v>4804988</v>
      </c>
      <c r="G2">
        <f>F2</f>
        <v>4804988</v>
      </c>
    </row>
    <row r="3" spans="1:7" x14ac:dyDescent="0.2">
      <c r="A3">
        <f>A2+10</f>
        <v>10</v>
      </c>
      <c r="B3">
        <v>20650161</v>
      </c>
      <c r="C3">
        <f>C2+$C$34</f>
        <v>13457809.741935484</v>
      </c>
      <c r="D3">
        <f>D2*$D$34</f>
        <v>5473817.3732775506</v>
      </c>
      <c r="E3">
        <f>$E$34*A3*A3+$B$2</f>
        <v>5084111.2819979191</v>
      </c>
      <c r="F3">
        <f>$F$34*A3*A3*A3+$B$2</f>
        <v>4813991.9768386427</v>
      </c>
      <c r="G3">
        <f>$G$34*LOG(A3)+$B$2</f>
        <v>112472001.85184072</v>
      </c>
    </row>
    <row r="4" spans="1:7" x14ac:dyDescent="0.2">
      <c r="A4">
        <f t="shared" ref="A4:A32" si="0">A3+10</f>
        <v>20</v>
      </c>
      <c r="B4">
        <v>20650161</v>
      </c>
      <c r="C4">
        <f t="shared" ref="C4:C33" si="1">C3+$C$34</f>
        <v>22110631.483870968</v>
      </c>
      <c r="D4">
        <f t="shared" ref="D4:D33" si="2">D3*$D$34</f>
        <v>6235744.3215248706</v>
      </c>
      <c r="E4">
        <f>$E$34*A4*A4+$B$2</f>
        <v>5921481.1279916754</v>
      </c>
      <c r="F4">
        <f>$F$34*A4*A4*A4+$B$2</f>
        <v>4877019.81470914</v>
      </c>
      <c r="G4">
        <f>$G$34*LOG(A4)+$B$2</f>
        <v>144883002.56481415</v>
      </c>
    </row>
    <row r="5" spans="1:7" x14ac:dyDescent="0.2">
      <c r="A5">
        <f t="shared" si="0"/>
        <v>30</v>
      </c>
      <c r="B5">
        <v>25240522</v>
      </c>
      <c r="C5">
        <f t="shared" si="1"/>
        <v>30763453.225806452</v>
      </c>
      <c r="D5">
        <f t="shared" si="2"/>
        <v>7103727.543644161</v>
      </c>
      <c r="E5">
        <f>$E$34*A5*A5+$B$2</f>
        <v>7317097.5379812699</v>
      </c>
      <c r="F5">
        <f>$F$34*A5*A5*A5+$B$2</f>
        <v>5048095.3746433491</v>
      </c>
      <c r="G5">
        <f>$G$34*LOG(A5)+$B$2</f>
        <v>163842222.59275022</v>
      </c>
    </row>
    <row r="6" spans="1:7" x14ac:dyDescent="0.2">
      <c r="A6">
        <f t="shared" si="0"/>
        <v>40</v>
      </c>
      <c r="B6">
        <v>36713579</v>
      </c>
      <c r="C6">
        <f t="shared" si="1"/>
        <v>39416274.967741936</v>
      </c>
      <c r="D6">
        <f t="shared" si="2"/>
        <v>8092529.5221194457</v>
      </c>
      <c r="E6">
        <f>$E$34*A6*A6+$B$2</f>
        <v>9270960.5119667016</v>
      </c>
      <c r="F6">
        <f>$F$34*A6*A6*A6+$B$2</f>
        <v>5381242.5176731227</v>
      </c>
      <c r="G6">
        <f>$G$34*LOG(A6)+$B$2</f>
        <v>177294003.27778754</v>
      </c>
    </row>
    <row r="7" spans="1:7" x14ac:dyDescent="0.2">
      <c r="A7">
        <f t="shared" si="0"/>
        <v>50</v>
      </c>
      <c r="B7">
        <v>44742443</v>
      </c>
      <c r="C7">
        <f t="shared" si="1"/>
        <v>48069096.709677421</v>
      </c>
      <c r="D7">
        <f t="shared" si="2"/>
        <v>9218967.6003226023</v>
      </c>
      <c r="E7">
        <f>$E$34*A7*A7+$B$2</f>
        <v>11783070.049947971</v>
      </c>
      <c r="F7">
        <f>$F$34*A7*A7*A7+$B$2</f>
        <v>5930485.1048303181</v>
      </c>
      <c r="G7">
        <f>$G$34*LOG(A7)+$B$2</f>
        <v>187728014.99070802</v>
      </c>
    </row>
    <row r="8" spans="1:7" x14ac:dyDescent="0.2">
      <c r="A8">
        <f t="shared" si="0"/>
        <v>60</v>
      </c>
      <c r="B8">
        <v>56215500</v>
      </c>
      <c r="C8">
        <f t="shared" si="1"/>
        <v>56721918.451612905</v>
      </c>
      <c r="D8">
        <f t="shared" si="2"/>
        <v>10502200.008476341</v>
      </c>
      <c r="E8">
        <f>$E$34*A8*A8+$B$2</f>
        <v>14853426.151925078</v>
      </c>
      <c r="F8">
        <f>$F$34*A8*A8*A8+$B$2</f>
        <v>6749846.9971467899</v>
      </c>
      <c r="G8">
        <f>$G$34*LOG(A8)+$B$2</f>
        <v>196253223.30572367</v>
      </c>
    </row>
    <row r="9" spans="1:7" x14ac:dyDescent="0.2">
      <c r="A9">
        <f t="shared" si="0"/>
        <v>70</v>
      </c>
      <c r="B9">
        <v>60805861</v>
      </c>
      <c r="C9">
        <f t="shared" si="1"/>
        <v>65374740.193548389</v>
      </c>
      <c r="D9">
        <f t="shared" si="2"/>
        <v>11964051.702945655</v>
      </c>
      <c r="E9">
        <f>$E$34*A9*A9+$B$2</f>
        <v>18482028.81789802</v>
      </c>
      <c r="F9">
        <f>$F$34*A9*A9*A9+$B$2</f>
        <v>7893352.0556543926</v>
      </c>
      <c r="G9">
        <f>$G$34*LOG(A9)+$B$2</f>
        <v>203461184.23221916</v>
      </c>
    </row>
    <row r="10" spans="1:7" x14ac:dyDescent="0.2">
      <c r="A10">
        <f t="shared" si="0"/>
        <v>80</v>
      </c>
      <c r="B10">
        <v>73424374</v>
      </c>
      <c r="C10">
        <f t="shared" si="1"/>
        <v>74027561.935483873</v>
      </c>
      <c r="D10">
        <f t="shared" si="2"/>
        <v>13629385.560666289</v>
      </c>
      <c r="E10">
        <f>$E$34*A10*A10+$B$2</f>
        <v>22668878.047866806</v>
      </c>
      <c r="F10">
        <f>$F$34*A10*A10*A10+$B$2</f>
        <v>9415024.1413849816</v>
      </c>
      <c r="G10">
        <f>$G$34*LOG(A10)+$B$2</f>
        <v>209705003.99076095</v>
      </c>
    </row>
    <row r="11" spans="1:7" x14ac:dyDescent="0.2">
      <c r="A11">
        <f t="shared" si="0"/>
        <v>90</v>
      </c>
      <c r="B11">
        <v>80307070</v>
      </c>
      <c r="C11">
        <f t="shared" si="1"/>
        <v>82680383.677419364</v>
      </c>
      <c r="D11">
        <f t="shared" si="2"/>
        <v>15526525.241909726</v>
      </c>
      <c r="E11">
        <f>$E$34*A11*A11+$B$2</f>
        <v>27413973.841831427</v>
      </c>
      <c r="F11">
        <f>$F$34*A11*A11*A11+$B$2</f>
        <v>11368887.115370415</v>
      </c>
      <c r="G11">
        <f>$G$34*LOG(A11)+$B$2</f>
        <v>215212443.33365977</v>
      </c>
    </row>
    <row r="12" spans="1:7" x14ac:dyDescent="0.2">
      <c r="A12">
        <f t="shared" si="0"/>
        <v>100</v>
      </c>
      <c r="B12">
        <v>84897431</v>
      </c>
      <c r="C12">
        <f t="shared" si="1"/>
        <v>91333205.419354856</v>
      </c>
      <c r="D12">
        <f t="shared" si="2"/>
        <v>17687736.913348772</v>
      </c>
      <c r="E12">
        <f>$E$34*A12*A12+$B$2</f>
        <v>32717316.199791886</v>
      </c>
      <c r="F12">
        <f>$F$34*A12*A12*A12+$B$2</f>
        <v>13808964.838642543</v>
      </c>
      <c r="G12">
        <f>$G$34*LOG(A12)+$B$2</f>
        <v>220139015.70368144</v>
      </c>
    </row>
    <row r="13" spans="1:7" x14ac:dyDescent="0.2">
      <c r="A13">
        <f t="shared" si="0"/>
        <v>110</v>
      </c>
      <c r="B13">
        <v>97516656</v>
      </c>
      <c r="C13">
        <f t="shared" si="1"/>
        <v>99986027.161290348</v>
      </c>
      <c r="D13">
        <f t="shared" si="2"/>
        <v>20149778.024471894</v>
      </c>
      <c r="E13">
        <f>$E$34*A13*A13+$B$2</f>
        <v>38578905.121748179</v>
      </c>
      <c r="F13">
        <f>$F$34*A13*A13*A13+$B$2</f>
        <v>16789281.172233224</v>
      </c>
      <c r="G13">
        <f>$G$34*LOG(A13)+$B$2</f>
        <v>224595642.50997692</v>
      </c>
    </row>
    <row r="14" spans="1:7" x14ac:dyDescent="0.2">
      <c r="A14">
        <f t="shared" si="0"/>
        <v>120</v>
      </c>
      <c r="B14">
        <v>104399352</v>
      </c>
      <c r="C14">
        <f t="shared" si="1"/>
        <v>108638848.90322584</v>
      </c>
      <c r="D14">
        <f t="shared" si="2"/>
        <v>22954522.470824163</v>
      </c>
      <c r="E14">
        <f>$E$34*A14*A14+$B$2</f>
        <v>44998740.607700311</v>
      </c>
      <c r="F14">
        <f>$F$34*A14*A14*A14+$B$2</f>
        <v>20363859.977174319</v>
      </c>
      <c r="G14">
        <f>$G$34*LOG(A14)+$B$2</f>
        <v>228664224.01869705</v>
      </c>
    </row>
    <row r="15" spans="1:7" x14ac:dyDescent="0.2">
      <c r="A15">
        <f t="shared" si="0"/>
        <v>130</v>
      </c>
      <c r="B15">
        <v>117017873</v>
      </c>
      <c r="C15">
        <f t="shared" si="1"/>
        <v>117291670.64516133</v>
      </c>
      <c r="D15">
        <f t="shared" si="2"/>
        <v>26149672.776724361</v>
      </c>
      <c r="E15">
        <f>$E$34*A15*A15+$B$2</f>
        <v>51976822.65764828</v>
      </c>
      <c r="F15">
        <f>$F$34*A15*A15*A15+$B$2</f>
        <v>24586725.114497665</v>
      </c>
      <c r="G15">
        <f>$G$34*LOG(A15)+$B$2</f>
        <v>232406956.19482681</v>
      </c>
    </row>
    <row r="16" spans="1:7" x14ac:dyDescent="0.2">
      <c r="A16">
        <f t="shared" si="0"/>
        <v>140</v>
      </c>
      <c r="B16">
        <v>121608234</v>
      </c>
      <c r="C16">
        <f t="shared" si="1"/>
        <v>125944492.38709682</v>
      </c>
      <c r="D16">
        <f t="shared" si="2"/>
        <v>29789571.410117324</v>
      </c>
      <c r="E16">
        <f>$E$34*A16*A16+$B$2</f>
        <v>59513151.271592088</v>
      </c>
      <c r="F16">
        <f>$F$34*A16*A16*A16+$B$2</f>
        <v>29511900.445235141</v>
      </c>
      <c r="G16">
        <f>$G$34*LOG(A16)+$B$2</f>
        <v>235872184.94519258</v>
      </c>
    </row>
    <row r="17" spans="1:7" x14ac:dyDescent="0.2">
      <c r="A17">
        <f t="shared" si="0"/>
        <v>150</v>
      </c>
      <c r="B17">
        <v>133081291</v>
      </c>
      <c r="C17">
        <f t="shared" si="1"/>
        <v>134597314.12903231</v>
      </c>
      <c r="D17">
        <f t="shared" si="2"/>
        <v>33936125.028239913</v>
      </c>
      <c r="E17">
        <f>$E$34*A17*A17+$B$2</f>
        <v>67607726.449531734</v>
      </c>
      <c r="F17">
        <f>$F$34*A17*A17*A17+$B$2</f>
        <v>35193409.830418579</v>
      </c>
      <c r="G17">
        <f>$G$34*LOG(A17)+$B$2</f>
        <v>239098235.73161757</v>
      </c>
    </row>
    <row r="18" spans="1:7" x14ac:dyDescent="0.2">
      <c r="A18">
        <f t="shared" si="0"/>
        <v>160</v>
      </c>
      <c r="B18">
        <v>141110155</v>
      </c>
      <c r="C18">
        <f t="shared" si="1"/>
        <v>143250135.87096781</v>
      </c>
      <c r="D18">
        <f t="shared" si="2"/>
        <v>38659857.373483293</v>
      </c>
      <c r="E18">
        <f>$E$34*A18*A18+$B$2</f>
        <v>76260548.191467226</v>
      </c>
      <c r="F18">
        <f>$F$34*A18*A18*A18+$B$2</f>
        <v>41685277.131079853</v>
      </c>
      <c r="G18">
        <f>$G$34*LOG(A18)+$B$2</f>
        <v>242116004.70373437</v>
      </c>
    </row>
    <row r="19" spans="1:7" x14ac:dyDescent="0.2">
      <c r="A19">
        <f t="shared" si="0"/>
        <v>170</v>
      </c>
      <c r="B19">
        <v>152583212</v>
      </c>
      <c r="C19">
        <f t="shared" si="1"/>
        <v>151902957.6129033</v>
      </c>
      <c r="D19">
        <f t="shared" si="2"/>
        <v>44041108.726890698</v>
      </c>
      <c r="E19">
        <f>$E$34*A19*A19+$B$2</f>
        <v>85471616.49739854</v>
      </c>
      <c r="F19">
        <f>$F$34*A19*A19*A19+$B$2</f>
        <v>49041526.208250821</v>
      </c>
      <c r="G19">
        <f>$G$34*LOG(A19)+$B$2</f>
        <v>244950762.91385782</v>
      </c>
    </row>
    <row r="20" spans="1:7" x14ac:dyDescent="0.2">
      <c r="A20">
        <f t="shared" si="0"/>
        <v>180</v>
      </c>
      <c r="B20">
        <v>157173573</v>
      </c>
      <c r="C20">
        <f t="shared" si="1"/>
        <v>160555779.35483879</v>
      </c>
      <c r="D20">
        <f t="shared" si="2"/>
        <v>50171402.319352277</v>
      </c>
      <c r="E20">
        <f>$E$34*A20*A20+$B$2</f>
        <v>95240931.367325708</v>
      </c>
      <c r="F20">
        <f>$F$34*A20*A20*A20+$B$2</f>
        <v>57316180.922963314</v>
      </c>
      <c r="G20">
        <f>$G$34*LOG(A20)+$B$2</f>
        <v>247623444.04663315</v>
      </c>
    </row>
    <row r="21" spans="1:7" x14ac:dyDescent="0.2">
      <c r="A21">
        <f t="shared" si="0"/>
        <v>190</v>
      </c>
      <c r="B21">
        <v>169792078</v>
      </c>
      <c r="C21">
        <f t="shared" si="1"/>
        <v>169208601.09677428</v>
      </c>
      <c r="D21">
        <f t="shared" si="2"/>
        <v>57155000.940141395</v>
      </c>
      <c r="E21">
        <f>$E$34*A21*A21+$B$2</f>
        <v>105568492.80124868</v>
      </c>
      <c r="F21">
        <f>$F$34*A21*A21*A21+$B$2</f>
        <v>66563265.1362492</v>
      </c>
      <c r="G21">
        <f>$G$34*LOG(A21)+$B$2</f>
        <v>250151583.51872015</v>
      </c>
    </row>
    <row r="22" spans="1:7" x14ac:dyDescent="0.2">
      <c r="A22">
        <f t="shared" si="0"/>
        <v>200</v>
      </c>
      <c r="B22">
        <v>176674774</v>
      </c>
      <c r="C22">
        <f t="shared" si="1"/>
        <v>177861422.83870977</v>
      </c>
      <c r="D22">
        <f t="shared" si="2"/>
        <v>65110680.217274368</v>
      </c>
      <c r="E22">
        <f>$E$34*A22*A22+$B$2</f>
        <v>116454300.79916754</v>
      </c>
      <c r="F22">
        <f>$F$34*A22*A22*A22+$B$2</f>
        <v>76836802.709140345</v>
      </c>
      <c r="G22">
        <f>$G$34*LOG(A22)+$B$2</f>
        <v>252550016.41665486</v>
      </c>
    </row>
    <row r="23" spans="1:7" x14ac:dyDescent="0.2">
      <c r="A23">
        <f t="shared" si="0"/>
        <v>210</v>
      </c>
      <c r="B23">
        <v>181265135</v>
      </c>
      <c r="C23">
        <f t="shared" si="1"/>
        <v>186514244.58064526</v>
      </c>
      <c r="D23">
        <f t="shared" si="2"/>
        <v>74173748.729286194</v>
      </c>
      <c r="E23">
        <f>$E$34*A23*A23+$B$2</f>
        <v>127898355.3610822</v>
      </c>
      <c r="F23">
        <f>$F$34*A23*A23*A23+$B$2</f>
        <v>88190817.502668589</v>
      </c>
      <c r="G23">
        <f>$G$34*LOG(A23)+$B$2</f>
        <v>254831404.97312865</v>
      </c>
    </row>
    <row r="24" spans="1:7" x14ac:dyDescent="0.2">
      <c r="A24">
        <f t="shared" si="0"/>
        <v>220</v>
      </c>
      <c r="B24">
        <v>193884360</v>
      </c>
      <c r="C24">
        <f t="shared" si="1"/>
        <v>195167066.32258075</v>
      </c>
      <c r="D24">
        <f t="shared" si="2"/>
        <v>84498349.306073278</v>
      </c>
      <c r="E24">
        <f>$E$34*A24*A24+$B$2</f>
        <v>139900656.48699272</v>
      </c>
      <c r="F24">
        <f>$F$34*A24*A24*A24+$B$2</f>
        <v>100679333.37786581</v>
      </c>
      <c r="G24">
        <f>$G$34*LOG(A24)+$B$2</f>
        <v>257006643.22295034</v>
      </c>
    </row>
    <row r="25" spans="1:7" x14ac:dyDescent="0.2">
      <c r="A25">
        <f t="shared" si="0"/>
        <v>230</v>
      </c>
      <c r="B25">
        <v>200767056</v>
      </c>
      <c r="C25">
        <f t="shared" si="1"/>
        <v>203819888.06451625</v>
      </c>
      <c r="D25">
        <f t="shared" si="2"/>
        <v>96260080.658860952</v>
      </c>
      <c r="E25">
        <f>$E$34*A25*A25+$B$2</f>
        <v>152461204.17689908</v>
      </c>
      <c r="F25">
        <f>$F$34*A25*A25*A25+$B$2</f>
        <v>114356374.19576383</v>
      </c>
      <c r="G25">
        <f>$G$34*LOG(A25)+$B$2</f>
        <v>259085171.63478401</v>
      </c>
    </row>
    <row r="26" spans="1:7" x14ac:dyDescent="0.2">
      <c r="A26">
        <f t="shared" si="0"/>
        <v>240</v>
      </c>
      <c r="B26">
        <v>213385577</v>
      </c>
      <c r="C26">
        <f t="shared" si="1"/>
        <v>212472709.80645174</v>
      </c>
      <c r="D26">
        <f t="shared" si="2"/>
        <v>109658983.92744611</v>
      </c>
      <c r="E26">
        <f>$E$34*A26*A26+$B$2</f>
        <v>165579998.43080124</v>
      </c>
      <c r="F26">
        <f>$F$34*A26*A26*A26+$B$2</f>
        <v>129275963.81739454</v>
      </c>
      <c r="G26">
        <f>$G$34*LOG(A26)+$B$2</f>
        <v>261075224.73167047</v>
      </c>
    </row>
    <row r="27" spans="1:7" x14ac:dyDescent="0.2">
      <c r="A27">
        <f t="shared" si="0"/>
        <v>250</v>
      </c>
      <c r="B27">
        <v>217975938</v>
      </c>
      <c r="C27">
        <f t="shared" si="1"/>
        <v>221125531.54838723</v>
      </c>
      <c r="D27">
        <f t="shared" si="2"/>
        <v>124922944.93930438</v>
      </c>
      <c r="E27">
        <f>$E$34*A27*A27+$B$2</f>
        <v>179257039.24869925</v>
      </c>
      <c r="F27">
        <f>$F$34*A27*A27*A27+$B$2</f>
        <v>145492126.10378975</v>
      </c>
      <c r="G27">
        <f>$G$34*LOG(A27)+$B$2</f>
        <v>262984028.12957531</v>
      </c>
    </row>
    <row r="28" spans="1:7" x14ac:dyDescent="0.2">
      <c r="A28">
        <f t="shared" si="0"/>
        <v>260</v>
      </c>
      <c r="B28">
        <v>229448995</v>
      </c>
      <c r="C28">
        <f t="shared" si="1"/>
        <v>229778353.29032272</v>
      </c>
      <c r="D28">
        <f t="shared" si="2"/>
        <v>142311570.04549423</v>
      </c>
      <c r="E28">
        <f>$E$34*A28*A28+$B$2</f>
        <v>193492326.63059312</v>
      </c>
      <c r="F28">
        <f>$F$34*A28*A28*A28+$B$2</f>
        <v>163058884.91598132</v>
      </c>
      <c r="G28">
        <f>$G$34*LOG(A28)+$B$2</f>
        <v>264817956.9078002</v>
      </c>
    </row>
    <row r="29" spans="1:7" x14ac:dyDescent="0.2">
      <c r="A29">
        <f t="shared" si="0"/>
        <v>270</v>
      </c>
      <c r="B29">
        <v>237477843</v>
      </c>
      <c r="C29">
        <f t="shared" si="1"/>
        <v>238431175.03225821</v>
      </c>
      <c r="D29">
        <f t="shared" si="2"/>
        <v>162120601.45278853</v>
      </c>
      <c r="E29">
        <f>$E$34*A29*A29+$B$2</f>
        <v>208285860.5764828</v>
      </c>
      <c r="F29">
        <f>$F$34*A29*A29*A29+$B$2</f>
        <v>182030264.11500117</v>
      </c>
      <c r="G29">
        <f>$G$34*LOG(A29)+$B$2</f>
        <v>266582664.07456928</v>
      </c>
    </row>
    <row r="30" spans="1:7" x14ac:dyDescent="0.2">
      <c r="A30">
        <f t="shared" si="0"/>
        <v>280</v>
      </c>
      <c r="B30">
        <v>242068204</v>
      </c>
      <c r="C30">
        <f t="shared" si="1"/>
        <v>247083996.7741937</v>
      </c>
      <c r="D30">
        <f t="shared" si="2"/>
        <v>184686947.14710623</v>
      </c>
      <c r="E30">
        <f>$E$34*A30*A30+$B$2</f>
        <v>223637641.08636835</v>
      </c>
      <c r="F30">
        <f>$F$34*A30*A30*A30+$B$2</f>
        <v>202460287.56188112</v>
      </c>
      <c r="G30">
        <f>$G$34*LOG(A30)+$B$2</f>
        <v>268283185.65816599</v>
      </c>
    </row>
    <row r="31" spans="1:7" x14ac:dyDescent="0.2">
      <c r="A31">
        <f t="shared" si="0"/>
        <v>290</v>
      </c>
      <c r="B31">
        <v>253541261</v>
      </c>
      <c r="C31">
        <f t="shared" si="1"/>
        <v>255736818.5161292</v>
      </c>
      <c r="D31">
        <f t="shared" si="2"/>
        <v>210394410.95616117</v>
      </c>
      <c r="E31">
        <f>$E$34*A31*A31+$B$2</f>
        <v>239547668.16024974</v>
      </c>
      <c r="F31">
        <f>$F$34*A31*A31*A31+$B$2</f>
        <v>224402979.11765301</v>
      </c>
      <c r="G31">
        <f>$G$34*LOG(A31)+$B$2</f>
        <v>269924027.34853172</v>
      </c>
    </row>
    <row r="32" spans="1:7" x14ac:dyDescent="0.2">
      <c r="A32">
        <f t="shared" si="0"/>
        <v>300</v>
      </c>
      <c r="B32">
        <v>261569405</v>
      </c>
      <c r="C32">
        <f t="shared" si="1"/>
        <v>264389640.25806469</v>
      </c>
      <c r="D32">
        <f t="shared" si="2"/>
        <v>239680220.20707059</v>
      </c>
      <c r="E32">
        <f>$E$34*A32*A32+$B$2</f>
        <v>256015941.79812694</v>
      </c>
      <c r="F32">
        <f>$F$34*A32*A32*A32+$B$2</f>
        <v>247912362.64334863</v>
      </c>
      <c r="G32">
        <f>$G$34*LOG(A32)+$B$2</f>
        <v>271509236.44459099</v>
      </c>
    </row>
    <row r="33" spans="1:7" x14ac:dyDescent="0.2">
      <c r="A33">
        <v>310</v>
      </c>
      <c r="B33">
        <v>273042462</v>
      </c>
      <c r="C33">
        <f t="shared" si="1"/>
        <v>273042462.00000018</v>
      </c>
      <c r="D33">
        <f t="shared" si="2"/>
        <v>273042461.99999917</v>
      </c>
      <c r="E33">
        <f>$E$34*A33*A33+$B$2</f>
        <v>273042462</v>
      </c>
      <c r="F33">
        <f>$F$34*A33*A33*A33+$B$2</f>
        <v>273042462</v>
      </c>
      <c r="G33">
        <f>$G$34*LOG(A33)+$B$2</f>
        <v>273042462</v>
      </c>
    </row>
    <row r="34" spans="1:7" x14ac:dyDescent="0.2">
      <c r="A34">
        <v>31</v>
      </c>
      <c r="C34">
        <f>(B33-B2)/A34</f>
        <v>8652821.7419354841</v>
      </c>
      <c r="D34">
        <f>(B33/B2)^(1/A34)</f>
        <v>1.1391948061634183</v>
      </c>
      <c r="E34">
        <f>(B33-B2)/(A33*A33)</f>
        <v>2791.2328199791882</v>
      </c>
      <c r="F34">
        <f>(B33-B2)/(A33*A33*A33)</f>
        <v>9.0039768386425436</v>
      </c>
      <c r="G34">
        <f>(B33-B2)/LOG(A33)</f>
        <v>107667013.85184072</v>
      </c>
    </row>
    <row r="36" spans="1:7" x14ac:dyDescent="0.2">
      <c r="A36" t="s">
        <v>26</v>
      </c>
    </row>
    <row r="37" spans="1:7" x14ac:dyDescent="0.2">
      <c r="A37">
        <v>313</v>
      </c>
    </row>
    <row r="42" spans="1:7" x14ac:dyDescent="0.2">
      <c r="D42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sedov_2d_cyl</vt:lpstr>
      <vt:lpstr>s2d_case4_cfl3_maxl2</vt:lpstr>
      <vt:lpstr>s2d_case4_cfl4_maxl2</vt:lpstr>
      <vt:lpstr>s2d_case4_cfl6_maxl2</vt:lpstr>
      <vt:lpstr>s2d_case4_cfl6_maxl4</vt:lpstr>
      <vt:lpstr>acoustic_pulse_maxl4</vt:lpstr>
      <vt:lpstr>acoustic_pulse_maxl4_finish</vt:lpstr>
      <vt:lpstr>double_mach_reflections_max4</vt:lpstr>
      <vt:lpstr>oddeven_maxl4</vt:lpstr>
      <vt:lpstr>RT_maxl4</vt:lpstr>
      <vt:lpstr>Sedov_maxl4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2021-11-11T14:27:19Z</dcterms:created>
  <dcterms:modified xsi:type="dcterms:W3CDTF">2021-12-09T20:57:27Z</dcterms:modified>
</cp:coreProperties>
</file>