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4370"/>
  </bookViews>
  <sheets>
    <sheet name="Components_cost" sheetId="1" r:id="rId1"/>
    <sheet name="Apps_to_BB_to_Components" sheetId="2" r:id="rId2"/>
  </sheets>
  <definedNames>
    <definedName name="_xlnm.Print_Titles" localSheetId="1">Apps_to_BB_to_Components!$8:$8</definedName>
    <definedName name="_xlnm.Print_Titles" localSheetId="0">Components_cost!$9:$9</definedName>
  </definedNames>
  <calcPr calcId="145621"/>
</workbook>
</file>

<file path=xl/calcChain.xml><?xml version="1.0" encoding="utf-8"?>
<calcChain xmlns="http://schemas.openxmlformats.org/spreadsheetml/2006/main">
  <c r="F128" i="1" l="1"/>
  <c r="E127" i="1"/>
  <c r="D127" i="1"/>
  <c r="E126" i="1"/>
  <c r="D126" i="1"/>
  <c r="E125" i="1"/>
  <c r="D125" i="1"/>
  <c r="E124" i="1"/>
  <c r="D124" i="1"/>
  <c r="E123" i="1"/>
  <c r="D123" i="1"/>
  <c r="F123" i="1" s="1"/>
  <c r="E122" i="1"/>
  <c r="D122" i="1"/>
  <c r="E121" i="1"/>
  <c r="D121" i="1"/>
  <c r="F121" i="1" s="1"/>
  <c r="E120" i="1"/>
  <c r="D120" i="1"/>
  <c r="E119" i="1"/>
  <c r="D119" i="1"/>
  <c r="F119" i="1" s="1"/>
  <c r="E118" i="1"/>
  <c r="D118" i="1"/>
  <c r="E117" i="1"/>
  <c r="D117" i="1"/>
  <c r="F117" i="1" s="1"/>
  <c r="E116" i="1"/>
  <c r="D116" i="1"/>
  <c r="E115" i="1"/>
  <c r="D115" i="1"/>
  <c r="F115" i="1" s="1"/>
  <c r="E114" i="1"/>
  <c r="D114" i="1"/>
  <c r="F114" i="1" s="1"/>
  <c r="E113" i="1"/>
  <c r="D113" i="1"/>
  <c r="E112" i="1"/>
  <c r="D112" i="1"/>
  <c r="E111" i="1"/>
  <c r="D111" i="1"/>
  <c r="F111" i="1" s="1"/>
  <c r="E110" i="1"/>
  <c r="D110" i="1"/>
  <c r="F110" i="1" s="1"/>
  <c r="E109" i="1"/>
  <c r="D109" i="1"/>
  <c r="E108" i="1"/>
  <c r="D108" i="1"/>
  <c r="E107" i="1"/>
  <c r="D107" i="1"/>
  <c r="F107" i="1" s="1"/>
  <c r="E106" i="1"/>
  <c r="D106" i="1"/>
  <c r="F106" i="1" s="1"/>
  <c r="E105" i="1"/>
  <c r="D105" i="1"/>
  <c r="E104" i="1"/>
  <c r="D104" i="1"/>
  <c r="E103" i="1"/>
  <c r="D103" i="1"/>
  <c r="F103" i="1" s="1"/>
  <c r="E102" i="1"/>
  <c r="D102" i="1"/>
  <c r="F102" i="1" s="1"/>
  <c r="E101" i="1"/>
  <c r="D101" i="1"/>
  <c r="E100" i="1"/>
  <c r="D100" i="1"/>
  <c r="E99" i="1"/>
  <c r="D99" i="1"/>
  <c r="E98" i="1"/>
  <c r="D98" i="1"/>
  <c r="F98" i="1" s="1"/>
  <c r="E97" i="1"/>
  <c r="D97" i="1"/>
  <c r="E96" i="1"/>
  <c r="D96" i="1"/>
  <c r="E95" i="1"/>
  <c r="D95" i="1"/>
  <c r="E94" i="1"/>
  <c r="D94" i="1"/>
  <c r="F94" i="1" s="1"/>
  <c r="E93" i="1"/>
  <c r="D93" i="1"/>
  <c r="E92" i="1"/>
  <c r="D92" i="1"/>
  <c r="E91" i="1"/>
  <c r="D91" i="1"/>
  <c r="E90" i="1"/>
  <c r="D90" i="1"/>
  <c r="F90" i="1" s="1"/>
  <c r="E89" i="1"/>
  <c r="D89" i="1"/>
  <c r="F89" i="1" s="1"/>
  <c r="E88" i="1"/>
  <c r="D88" i="1"/>
  <c r="E87" i="1"/>
  <c r="D87" i="1"/>
  <c r="E86" i="1"/>
  <c r="D86" i="1"/>
  <c r="F86" i="1" s="1"/>
  <c r="E85" i="1"/>
  <c r="D85" i="1"/>
  <c r="F85" i="1" s="1"/>
  <c r="E84" i="1"/>
  <c r="D84" i="1"/>
  <c r="E83" i="1"/>
  <c r="D83" i="1"/>
  <c r="F83" i="1" s="1"/>
  <c r="E82" i="1"/>
  <c r="D82" i="1"/>
  <c r="E81" i="1"/>
  <c r="D81" i="1"/>
  <c r="E80" i="1"/>
  <c r="D80" i="1"/>
  <c r="E79" i="1"/>
  <c r="D79" i="1"/>
  <c r="F79" i="1" s="1"/>
  <c r="E78" i="1"/>
  <c r="D78" i="1"/>
  <c r="E77" i="1"/>
  <c r="D77" i="1"/>
  <c r="E76" i="1"/>
  <c r="D76" i="1"/>
  <c r="E75" i="1"/>
  <c r="D75" i="1"/>
  <c r="F75" i="1" s="1"/>
  <c r="E74" i="1"/>
  <c r="D74" i="1"/>
  <c r="E73" i="1"/>
  <c r="D73" i="1"/>
  <c r="F73" i="1" s="1"/>
  <c r="E72" i="1"/>
  <c r="D72" i="1"/>
  <c r="E71" i="1"/>
  <c r="D71" i="1"/>
  <c r="F71" i="1" s="1"/>
  <c r="E70" i="1"/>
  <c r="D70" i="1"/>
  <c r="E69" i="1"/>
  <c r="D69" i="1"/>
  <c r="F69" i="1" s="1"/>
  <c r="E68" i="1"/>
  <c r="D68" i="1"/>
  <c r="E67" i="1"/>
  <c r="D67" i="1"/>
  <c r="F67" i="1" s="1"/>
  <c r="E66" i="1"/>
  <c r="D66" i="1"/>
  <c r="E65" i="1"/>
  <c r="D65" i="1"/>
  <c r="F65" i="1" s="1"/>
  <c r="E64" i="1"/>
  <c r="D64" i="1"/>
  <c r="F63" i="1"/>
  <c r="E62" i="1"/>
  <c r="D62" i="1"/>
  <c r="C62" i="1"/>
  <c r="E61" i="1"/>
  <c r="D61" i="1"/>
  <c r="F61" i="1" s="1"/>
  <c r="E60" i="1"/>
  <c r="D60" i="1"/>
  <c r="E59" i="1"/>
  <c r="D59" i="1"/>
  <c r="F59" i="1" s="1"/>
  <c r="C58" i="1"/>
  <c r="E58" i="1" s="1"/>
  <c r="E57" i="1"/>
  <c r="D57" i="1"/>
  <c r="F56" i="1"/>
  <c r="E55" i="1"/>
  <c r="D55" i="1"/>
  <c r="C54" i="1"/>
  <c r="D54" i="1" s="1"/>
  <c r="E53" i="1"/>
  <c r="D53" i="1"/>
  <c r="F52" i="1"/>
  <c r="E51" i="1"/>
  <c r="D51" i="1"/>
  <c r="C50" i="1"/>
  <c r="E49" i="1"/>
  <c r="D49" i="1"/>
  <c r="E48" i="1"/>
  <c r="D48" i="1"/>
  <c r="E47" i="1"/>
  <c r="D47" i="1"/>
  <c r="F46" i="1"/>
  <c r="C46" i="1"/>
  <c r="F45" i="1"/>
  <c r="C45" i="1" s="1"/>
  <c r="F44" i="1"/>
  <c r="C44" i="1" s="1"/>
  <c r="F43" i="1"/>
  <c r="F42" i="1"/>
  <c r="F41" i="1"/>
  <c r="F40" i="1"/>
  <c r="E39" i="1"/>
  <c r="D39" i="1"/>
  <c r="E38" i="1"/>
  <c r="D38" i="1"/>
  <c r="F38" i="1" s="1"/>
  <c r="E37" i="1"/>
  <c r="D37" i="1"/>
  <c r="F36" i="1"/>
  <c r="E35" i="1"/>
  <c r="D35" i="1"/>
  <c r="F35" i="1" s="1"/>
  <c r="E34" i="1"/>
  <c r="D34" i="1"/>
  <c r="E33" i="1"/>
  <c r="D33" i="1"/>
  <c r="E32" i="1"/>
  <c r="D32" i="1"/>
  <c r="E31" i="1"/>
  <c r="D31" i="1"/>
  <c r="F31" i="1" s="1"/>
  <c r="E30" i="1"/>
  <c r="D30" i="1"/>
  <c r="E29" i="1"/>
  <c r="D29" i="1"/>
  <c r="E28" i="1"/>
  <c r="D28" i="1"/>
  <c r="E27" i="1"/>
  <c r="D27" i="1"/>
  <c r="F27" i="1" s="1"/>
  <c r="E26" i="1"/>
  <c r="D26" i="1"/>
  <c r="E25" i="1"/>
  <c r="D25" i="1"/>
  <c r="E24" i="1"/>
  <c r="D24" i="1"/>
  <c r="E23" i="1"/>
  <c r="D23" i="1"/>
  <c r="F23" i="1" s="1"/>
  <c r="E22" i="1"/>
  <c r="D22" i="1"/>
  <c r="E21" i="1"/>
  <c r="D21" i="1"/>
  <c r="E20" i="1"/>
  <c r="D20" i="1"/>
  <c r="E19" i="1"/>
  <c r="D19" i="1"/>
  <c r="F19" i="1" s="1"/>
  <c r="E18" i="1"/>
  <c r="D18" i="1"/>
  <c r="E17" i="1"/>
  <c r="D17" i="1"/>
  <c r="E16" i="1"/>
  <c r="D16" i="1"/>
  <c r="F16" i="1" s="1"/>
  <c r="E15" i="1"/>
  <c r="D15" i="1"/>
  <c r="F15" i="1" s="1"/>
  <c r="E14" i="1"/>
  <c r="D14" i="1"/>
  <c r="E13" i="1"/>
  <c r="D13" i="1"/>
  <c r="E12" i="1"/>
  <c r="D12" i="1"/>
  <c r="F12" i="1" s="1"/>
  <c r="E11" i="1"/>
  <c r="D11" i="1"/>
  <c r="F11" i="1" s="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1" i="1" s="1"/>
  <c r="A132" i="1" s="1"/>
  <c r="A133" i="1" s="1"/>
  <c r="E10" i="1"/>
  <c r="D10" i="1"/>
  <c r="F10" i="1" s="1"/>
  <c r="F109" i="1" l="1"/>
  <c r="F47" i="1"/>
  <c r="F57" i="1"/>
  <c r="F14" i="1"/>
  <c r="F18" i="1"/>
  <c r="F22" i="1"/>
  <c r="F26" i="1"/>
  <c r="F30" i="1"/>
  <c r="F34" i="1"/>
  <c r="F99" i="1"/>
  <c r="F68" i="1"/>
  <c r="F72" i="1"/>
  <c r="F76" i="1"/>
  <c r="F84" i="1"/>
  <c r="F88" i="1"/>
  <c r="F92" i="1"/>
  <c r="F100" i="1"/>
  <c r="F104" i="1"/>
  <c r="F108" i="1"/>
  <c r="F116" i="1"/>
  <c r="F120" i="1"/>
  <c r="F124" i="1"/>
  <c r="F125" i="1"/>
  <c r="F39" i="1"/>
  <c r="F87" i="1"/>
  <c r="F91" i="1"/>
  <c r="F95" i="1"/>
  <c r="F122" i="1"/>
  <c r="F126" i="1"/>
  <c r="C126" i="1" s="1"/>
  <c r="F20" i="1"/>
  <c r="F24" i="1"/>
  <c r="F28" i="1"/>
  <c r="F32" i="1"/>
  <c r="F81" i="1"/>
  <c r="F62" i="1"/>
  <c r="F66" i="1"/>
  <c r="F77" i="1"/>
  <c r="F97" i="1"/>
  <c r="F48" i="1"/>
  <c r="F53" i="1"/>
  <c r="F70" i="1"/>
  <c r="F74" i="1"/>
  <c r="F78" i="1"/>
  <c r="F82" i="1"/>
  <c r="F93" i="1"/>
  <c r="F101" i="1"/>
  <c r="F105" i="1"/>
  <c r="F113" i="1"/>
  <c r="F51" i="1"/>
  <c r="F55" i="1"/>
  <c r="F127" i="1"/>
  <c r="C127" i="1" s="1"/>
  <c r="F37" i="1"/>
  <c r="F60" i="1"/>
  <c r="F118" i="1"/>
  <c r="F49" i="1"/>
  <c r="F13" i="1"/>
  <c r="F17" i="1"/>
  <c r="F21" i="1"/>
  <c r="F25" i="1"/>
  <c r="F29" i="1"/>
  <c r="F33" i="1"/>
  <c r="F64" i="1"/>
  <c r="F80" i="1"/>
  <c r="F96" i="1"/>
  <c r="F112" i="1"/>
  <c r="D58" i="1"/>
  <c r="F58" i="1" s="1"/>
  <c r="D50" i="1"/>
  <c r="E54" i="1"/>
  <c r="E50" i="1"/>
  <c r="F54" i="1"/>
  <c r="F50" i="1" l="1"/>
</calcChain>
</file>

<file path=xl/sharedStrings.xml><?xml version="1.0" encoding="utf-8"?>
<sst xmlns="http://schemas.openxmlformats.org/spreadsheetml/2006/main" count="3338" uniqueCount="479">
  <si>
    <t>Components Cost Table:</t>
  </si>
  <si>
    <t xml:space="preserve">This table provides unit cost estimates for each of the cost components. </t>
  </si>
  <si>
    <t xml:space="preserve"> A Mode value is given, along with a minimum and maximum. For the min and max, if there was no data to base these on, a +/- 50% from the Mode value is used, based on a discussion with Noblis Cost Analysis SME.</t>
  </si>
  <si>
    <t xml:space="preserve">Note that the user will be able to override the default unit cost; if so, it will be a fixed cost without variability. </t>
  </si>
  <si>
    <t>Variability Factor:</t>
  </si>
  <si>
    <t>Unit Costs</t>
  </si>
  <si>
    <t>Comp ID</t>
  </si>
  <si>
    <t>Components</t>
  </si>
  <si>
    <t>Most Likely (Mode)</t>
  </si>
  <si>
    <t xml:space="preserve">Min </t>
  </si>
  <si>
    <t>Max</t>
  </si>
  <si>
    <t>Average</t>
  </si>
  <si>
    <t>Component Description</t>
  </si>
  <si>
    <t>Cost Estimate Source</t>
  </si>
  <si>
    <t>App for mobile device: AFVCFI</t>
  </si>
  <si>
    <t>This is the AFVCFI application on a Multimodal Traveler's mobile device.</t>
  </si>
  <si>
    <t>Mode value provided by Noblis SME; assuming relatively low cost mobile app.</t>
  </si>
  <si>
    <t>App for mobile device: ATIS</t>
  </si>
  <si>
    <t>This is the ATIS application on a Multimodal Traveler's mobile device.</t>
  </si>
  <si>
    <t>App for mobile device: CED</t>
  </si>
  <si>
    <r>
      <t xml:space="preserve">This is the Connected Eco-Driving application </t>
    </r>
    <r>
      <rPr>
        <sz val="11"/>
        <color theme="1"/>
        <rFont val="Calibri"/>
        <family val="2"/>
      </rPr>
      <t>on a Light vehicle driver's, Transit bus driver's, or Truck driver's mobile device.</t>
    </r>
  </si>
  <si>
    <t>App for mobile device: DER</t>
  </si>
  <si>
    <t>This is the Dynamic Eco-Routing application on a Light vehicle driver's, Transit bus driver's, or Truck driver's mobile device.</t>
  </si>
  <si>
    <t>App for mobile device: D-RIDE</t>
  </si>
  <si>
    <t>This is the D-RIDE application on a Multimodal Traveler's mobile device. Assume the dispatching cost is imbedded in the app cost.</t>
  </si>
  <si>
    <t>App for mobile device: ELM</t>
  </si>
  <si>
    <t>This is the Eco-Lanes Management application on a Light Vehicle Driver's, Transit Driver's, or Truck Driver's mobile device.</t>
  </si>
  <si>
    <t>App for mobile device: EMDSS</t>
  </si>
  <si>
    <t>This is the Enhanced MDSS application on a Light Vehicle Driver's, Transit Driver's, or Truck Driver's mobile device.</t>
  </si>
  <si>
    <t>App for mobile device: ESH</t>
  </si>
  <si>
    <t>This is the Eco-Speed Harmonization application on a Multimodal Traveler's mobile device.</t>
  </si>
  <si>
    <t>App for mobile device: ETI</t>
  </si>
  <si>
    <t>This is the Eco-Traveler Information application on a Multimodal Traveler's mobile device.</t>
  </si>
  <si>
    <t>App for mobile device: EVAC</t>
  </si>
  <si>
    <t>This is the EVAC application on a Multimodal Traveler's mobile device.</t>
  </si>
  <si>
    <t>App for mobile device: INC-ZONE</t>
  </si>
  <si>
    <t>This is the INC-ZONE application on a Multimodal Traveler's mobile device.</t>
  </si>
  <si>
    <t>App for mobile device: I-SIG</t>
  </si>
  <si>
    <t>This is the I-SIG application on a Multimodal Traveler's mobile device.</t>
  </si>
  <si>
    <t>App for mobile device: MAW</t>
  </si>
  <si>
    <t>This is the MAW application on a Light Vehicle Driver's, Transit Driver's, or Truck Driver's mobile device.</t>
  </si>
  <si>
    <t>App for mobile device: ODS</t>
  </si>
  <si>
    <t>This is the CV-enabled Origin-Destination Studies application on a Light Vehicle Driver's mobile device.</t>
  </si>
  <si>
    <t>App for mobile device: PBPM</t>
  </si>
  <si>
    <t>This is the PBPM application on a Light Vehicle Driver's mobile device.</t>
  </si>
  <si>
    <t>App for mobile device: PED-SIG</t>
  </si>
  <si>
    <t>This is the PED-SIG application on a Multimodal Traveler's mobile device.</t>
  </si>
  <si>
    <t>App for mobile device: PETM</t>
  </si>
  <si>
    <t>This is the PETM application on a Light Vehicle Driver's mobile device.</t>
  </si>
  <si>
    <t>App for mobile device: PSCWT</t>
  </si>
  <si>
    <t>This is the PSCWT application on a Multimodal Traveler's mobile device.</t>
  </si>
  <si>
    <t>App for mobile device: Q-WARN</t>
  </si>
  <si>
    <t>This is the Q-WARN application on a Multimodal Traveler's mobile device.</t>
  </si>
  <si>
    <t>App for mobile device: SPD-HARM</t>
  </si>
  <si>
    <t>This is the SPD-HARM application on a Multimodal Traveler's mobile device.</t>
  </si>
  <si>
    <t>App for mobile device: T-CONNECT</t>
  </si>
  <si>
    <t>This is the T-CONNECT application on a Multimodal Traveler's mobile device.</t>
  </si>
  <si>
    <t>App for mobile device: T-DISP</t>
  </si>
  <si>
    <t>This is the T-DISP application on a Multimodal Traveler's mobile device.</t>
  </si>
  <si>
    <t>App for mobile device: VDT</t>
  </si>
  <si>
    <t>This is the VDT application on a Light Vehicle Driver's, Transit Driver's, or Truck Driver's mobile device.</t>
  </si>
  <si>
    <t>App for mobile device: WxTINFO</t>
  </si>
  <si>
    <t>This is the WxTINFO application on a Multimodal Traveler's mobile device.</t>
  </si>
  <si>
    <t>App for mobile device: WZTI</t>
  </si>
  <si>
    <t xml:space="preserve"> </t>
  </si>
  <si>
    <t>This is the WZTI application on a Light Vehicle Driver's mobile device.</t>
  </si>
  <si>
    <t>App Support (per user)</t>
  </si>
  <si>
    <t>This is user support, upgrades, maintenance, dispatching (if required), etc. for the CV applications on a Multimodal Traveler's mobile device.</t>
  </si>
  <si>
    <t>Mode value provided by Noblis SME.</t>
  </si>
  <si>
    <t>Backhaul communications upgrade</t>
  </si>
  <si>
    <t>This is the backhaul for establishing connectivity to back end servers and traffic management centers (TMCs). These are the initial costs for backhaul per site, including planning, design, hardware and labor. The costs vary depending on the infrastructure that is already in place.</t>
  </si>
  <si>
    <t>AASHTO National CV Field Infrastructure Footprint Analysis Draft Report v1 (May 2, 2014), p. 101 (Table 15 - Estimated Backhaul Upgrade Costs). Mode and Max value based on estimated 70% of traffic signals requiring a “hard ” upgrade or a completely new backhaul system in Table 15. Min value represents the case where high bandwidth backhaul connection exists already, and only integration of existing equipment is required.</t>
  </si>
  <si>
    <t>CACC Vehicle OBU Integration Modification</t>
  </si>
  <si>
    <t>Additional Integration of the after-market equipment with the CAN bus needs to be done to automate control of the vehicle (brake and throttle).</t>
  </si>
  <si>
    <t xml:space="preserve">Noblis SME provided this cost for integration - see http://spectrum.ieee.org/cars-that-think/transportation/self-driving/cruise-automation-upgrade-your-car for source for the $10K estimate. Granted this includes the sensors for the RP-1, and it’s not actually available yet, but on the other hand, you have to pick the right vehicle to get the cost this low. If a car already has drive by wire, then it’s a lot easier than adding in mechanical actuators. A lot of cars have throttle by wire, but not brake by wire or steer by wire. </t>
  </si>
  <si>
    <t>Cars</t>
  </si>
  <si>
    <t>This is the optional cost to purchase a new light vehicle.</t>
  </si>
  <si>
    <t>Costs for Toyota Camry, Honda Accord, and Ford Fusion from http://usnews.rankingsandreviews.com/cars-trucks/rankings/ were averaged.</t>
  </si>
  <si>
    <t>Data Acquisition System</t>
  </si>
  <si>
    <t>This is an optional video data acquisition system as described in AASHTO Footprint Analysis Draft Report v1 p. 110-111 .</t>
  </si>
  <si>
    <t>Cost estimate (mode) came from AASHTO Footprint Analysis Draft Report v1 p. 111, Table 21, Video Data Collection System. Installation costs are covered by the After-market device (OBU) installation, listed separately in CO-PILOT.</t>
  </si>
  <si>
    <t>Driver Training Hours: Transit Vehicles</t>
  </si>
  <si>
    <t>Compensation for Driver Training time is based on payment for the hours spent in training.</t>
  </si>
  <si>
    <t xml:space="preserve">Mode value came from the median National Hourly rate for Bus Drivers from the Bureau of Labor Statistics (BLS), May 2013, at http://www.bls.gov/oes/current/oes533021.htm.  The 10% value from BLS was used as the Min, and the Max was based on an expansion of the 90th percentile using the method of Garvey, Probability Methods for Cost Uncertainty Analysis, 2000. </t>
  </si>
  <si>
    <t>Driver Training Hours: Light Vehicles</t>
  </si>
  <si>
    <t>Driver Training Hours: Trucks</t>
  </si>
  <si>
    <t xml:space="preserve">Mode value came from the median National Hourly rate for Heavy and Tractor-Trailer Truck Drivers from the Bureau of Labor Statistics (BLS), May 2013, at http://www.bls.gov/oes/current/oes533032.htm.  The 10% value from BLS was used as the Min, and the Max was based on an expansion of the 90th percentile using the method of Garvey, Probability Methods for Cost Uncertainty Analysis, 2000. </t>
  </si>
  <si>
    <t>Driver Training Hours: Public Safety Vehicles</t>
  </si>
  <si>
    <t>Electric Cars</t>
  </si>
  <si>
    <t>This is the optional cost to purchase a new all-electric car.</t>
  </si>
  <si>
    <t>http://www.greencarreports.com/news/1080871_electric-car-price-guide-every-2012-2013-plug-in-car-with-specs : range is $25K - $95K for electric cars</t>
  </si>
  <si>
    <t>Electric Transit Buses</t>
  </si>
  <si>
    <t>This is the optional cost to purchase a new all-electric transit bus.</t>
  </si>
  <si>
    <t>BYD all-electric K9 bus at $550,000 (http://www.pluginamerica.org/vehicles/byd-auto-electric-bus) and Proterra's buses are approximately $850,0000 (http://www.businessinsider.com/proterra-electric-buses-spur-more-teslas-2014-6 ) .</t>
  </si>
  <si>
    <t>Electric Trucks</t>
  </si>
  <si>
    <t>This is the optional cost to purchase a new all-electric light or medium duty truck.</t>
  </si>
  <si>
    <t>All-electric delivery vans such as the Navistar eStar, Smith Electric Vehicles' Newton Van, a walk-in step van developed by Enova and Freightliner Custom Chassis, EVI USA, Boulder Electric and Electrorides' ZeroTruck, at http://www.truckinginfo.com/channel/fuel-smarts/article/story/2012/07/electricity-gives-trucking-industry-a-power-boost.aspx.</t>
  </si>
  <si>
    <t>Heavy Trucks</t>
  </si>
  <si>
    <t>This is the optional cost to purchase a new Class 6 truck.</t>
  </si>
  <si>
    <t>Cost estimate (mode) came from Commercial Truck Trader at http://www.commercialtrucktrader.com/research/tools/price-checker, cost for Medium Duty Class 6 trucks (Class 6 FORD F650).</t>
  </si>
  <si>
    <t>Hybrid Transit Buses</t>
  </si>
  <si>
    <t>This is the optional cost to purchase a new hybrid transit bus.</t>
  </si>
  <si>
    <t>USDOT FTA Document FTA-WV-26-7004.2007.1, “Transit Bus Life Cycle Cost and Year 2007 Emissions Estimation”, at http://www.fta.dot.gov/documents/WVU_FTA_LCC_Final_Report_07-23-2007.pdf , Figure 1 Hybrid Bus cost, adjusted for inflation.</t>
  </si>
  <si>
    <t>Inductive Loop Detectors</t>
  </si>
  <si>
    <t>This are the Inductive loop detectors that can count vehicles and support mobility applications.</t>
  </si>
  <si>
    <t>Cost estimate is from Noblis SME. Validated for reasonableness with entries in ITS Costs Database (2008 - 2011) for Detector Cables / Loop Detectors which specifically included installation costs.</t>
  </si>
  <si>
    <t>Light vehicle OBU</t>
  </si>
  <si>
    <t xml:space="preserve">This is the DSRC After-market device which can run applications, transmit/receive BSMs, and issue alerts to drivers. </t>
  </si>
  <si>
    <t xml:space="preserve">AASHTO Footprint Analysis Draft Report v1, p. 111, Table 21, including the DSRC After-market device, installation, and integration. </t>
  </si>
  <si>
    <t>Light vehicle software package</t>
  </si>
  <si>
    <t>This is the licensing cost for the application software package, including all CV applications in the light vehicle.</t>
  </si>
  <si>
    <t xml:space="preserve">Mode value for application software package cost per vehicle provided by Noblis SME. </t>
  </si>
  <si>
    <t>Light vehicle wheel displacement modification for pothole detection</t>
  </si>
  <si>
    <t xml:space="preserve">This is required for pothole detection as wheel displacement is not likely in the BSM or carried on the CAN bus.   </t>
  </si>
  <si>
    <t>Mode value provided by Noblis SME</t>
  </si>
  <si>
    <t>Mobile (cellular-based) carry-in device</t>
  </si>
  <si>
    <t>Cellular-based carry-in mobile device, could be used within a light or other vehicle</t>
  </si>
  <si>
    <t>Mobile device cellular data plan for 18 months</t>
  </si>
  <si>
    <t>This is the cellular data plan (which may include voice and texting as well) covering data needs for all CV applications on the mobile device. Although 2GB Data may be sufficient for all CV applications using cellular on a device, the variability in the CO-PILOT costs takes into account possible greater data usage.</t>
  </si>
  <si>
    <t>Verizon Single Line Cell Phone plan includes 2GB Data, unlimited voice and texting for $50 / month with Verizon Edge. Or, Family Plan for 4 devices sharing 10 GB Data for  $160. Sprint offers unlimited talk, text, and data for $60 / month.</t>
  </si>
  <si>
    <t>Mobile device upgrade e.g. Qualcomm with DSRC chip</t>
  </si>
  <si>
    <t>This integrates dedicated short-range communications (DSRC) technology into a mobile device's chipset.</t>
  </si>
  <si>
    <t>Multimodal Traveler Training Hours</t>
  </si>
  <si>
    <t>Compensation for Multimodal Traveler Training time is based on payment for the hours spent in training.</t>
  </si>
  <si>
    <t>Optical Detection System</t>
  </si>
  <si>
    <t>This is the advanced video image detection system which does the visual detection, including pedestrian detection and detecting the presence, distance, and speed of each vehicle within its coverage zone; and generates a set of simulated Basic Safety Messages in real-time to drive the localized V2I safety apps.</t>
  </si>
  <si>
    <t>Noblis SMEs provided an estimate of $250K for an upper end optical system; based on the cost of a system that a deployment was looking at in 2012.  Assume System includes sufficient cameras for all approaches.</t>
  </si>
  <si>
    <t>Public safety vehicle OBU</t>
  </si>
  <si>
    <t xml:space="preserve">AASHTO Footprint Analysis Draft Report v1, p. 111, including the DSRC After-market device, installation, and integration. </t>
  </si>
  <si>
    <t>Public safety vehicle OBU additional features for PREEMPT</t>
  </si>
  <si>
    <t>Additional features for the Public Safety OBU needed for the PREEMPT app</t>
  </si>
  <si>
    <t>Public safety vehicle software package</t>
  </si>
  <si>
    <t>This is the application software package, including all CV applications in the public safety vehicle.</t>
  </si>
  <si>
    <t>Mode value provided by Noblis SME; used cost assumptions for Light Vehicles' software package. This package covers all apps in the Public Safety vehicle.</t>
  </si>
  <si>
    <t>Pucks (Sub-surface temperature sensors)</t>
  </si>
  <si>
    <t>These are the sub-surface temperature/road condition sensors ("pucks").</t>
  </si>
  <si>
    <t>State DOT representatives provided estimate of a Vaisala Sub-surface temperature sensor, with 200M attached cable, for $574 each. Assuming installation a $500 installation cost brings it to $1,100.</t>
  </si>
  <si>
    <t>Roadside Equipment (RSEs)</t>
  </si>
  <si>
    <t xml:space="preserve">This is the DSRC Roadside Equipment.  Includes the DSRC RSU, RSU Incidentals, Communication Connection equipment, Power connection equipment, and additional installation equipment. Installation costs include Installation labor and inspection. The hardware and installation costs assume that the RSU deployment takes place at a location that is already equipped with power supplies and a pole or other suitable mounting location. </t>
  </si>
  <si>
    <t xml:space="preserve">See AASHTO Footprint Analysis Draft Report v1 p. 97, includes equipment and installation costs in Tables 10 and 11. </t>
  </si>
  <si>
    <t>RSE Planning &amp; Design</t>
  </si>
  <si>
    <t>These are the necessary activities associated with RSE planning and design on a per site basis, including Radio Survey, MAP/GID generation, Planning, Design, Construction, System Integration and License, and Traffic Control.</t>
  </si>
  <si>
    <t xml:space="preserve">AASHTO Footprint Analysis Draft Report v1 p. 98 (Table 12 - - Planning and Design Costs per Site).  </t>
  </si>
  <si>
    <t>Road Weather Information System (RWIS) pavement and atmospheric sensor system</t>
  </si>
  <si>
    <t>Road Weather Information System (RWIS) includes passive pavement and atmospheric sensors for temperature and frost detection, plus accessories such as the RPU, cables, communication modules, surge protection, power supply, cabinet, etc. Installation has been factored in.</t>
  </si>
  <si>
    <t>State DOT representatives provided estimate from a Lufft Road Weather Information System (RWIS) which included pro passive pavement and atmospheric sensors, plus accessories such as the RPU, cables, communication modules, surge protection, power supply,cabinet, etc. for $16,414. Assuming a $10K installation cost brings it to $26K.</t>
  </si>
  <si>
    <t>Signal controllers</t>
  </si>
  <si>
    <t>These are upgrades to existing signal controllers to support Connected Vehicle activities, which are required for approximately 2/3 of all of the controllers in the United States. Includes hardware cost, cables and labor to install and program each controller.</t>
  </si>
  <si>
    <t>AASHTO Footprint Analysis Draft Report v1 Table 18 p. 104. Validated for reasonableness with entries in ITS Costs Database for  Signal Controllers.</t>
  </si>
  <si>
    <t>Software Development &amp; Testing: AFVCFI</t>
  </si>
  <si>
    <t>This is the development cost for the AFV Charging / Fueling Information application.</t>
  </si>
  <si>
    <t xml:space="preserve">This application has not yet been developed =&gt; Noblis SME put it in the highest development cost category. </t>
  </si>
  <si>
    <t>Software Development &amp; Testing: ATIS</t>
  </si>
  <si>
    <t>This is the development cost for the ATIS 2.0 application.</t>
  </si>
  <si>
    <t>This application has not yet been developed =&gt; Noblis SME put it in the highest development cost category.</t>
  </si>
  <si>
    <t>Software Development &amp; Testing: BSW-LCW</t>
  </si>
  <si>
    <t>This is the development cost for the BSW/LCW application.</t>
  </si>
  <si>
    <t>This application has been deployed for pilots, and while software is proprietary, there are multiple suppliers that can produce and license it =&gt; Noblis SME put it in the middle development cost category.</t>
  </si>
  <si>
    <t>Software Development &amp; Testing: CACC</t>
  </si>
  <si>
    <t>This is the development cost for the Cooperative Adaptive Cruise Control (CACC) application. Additional CACC TMC software if the infrastructure is providing gap recommendations, in addition to the main CACC software, is not included.</t>
  </si>
  <si>
    <t>Implementations of CACC have been very limited ("Dutch Connect&amp;Drive project implemented CACC in seven Toyota Prius vehicles in 2009-2010." http://en.wikipedia.org/wiki/Cooperative_Adaptive_Cruise_Control).  On the related E-CACC, J.D. said "to me this isn’t really a near-term application. Yes, there have been some test but I do not think this application is ready for a real-world deployment". Therefore, am assuming this should be in the highest development cost category.</t>
  </si>
  <si>
    <t>Software Development &amp; Testing: CED</t>
  </si>
  <si>
    <t>This is the development cost for the Connected Eco-Driving application.</t>
  </si>
  <si>
    <t>Noblis SME put it in the middle development cost category.</t>
  </si>
  <si>
    <t>Software Development &amp; Testing: CSW</t>
  </si>
  <si>
    <t>This is the development cost for the CSW application.</t>
  </si>
  <si>
    <t>Software Development &amp; Testing: DER</t>
  </si>
  <si>
    <t>This is the development cost for the Dynamic Eco-Routing application.</t>
  </si>
  <si>
    <t>Software Development &amp; Testing: DNPW</t>
  </si>
  <si>
    <t>This is the development cost for the DNPW application.</t>
  </si>
  <si>
    <t>Software Development &amp; Testing: DO</t>
  </si>
  <si>
    <t>This is the development cost for the Drayage Optimization (DO) application.</t>
  </si>
  <si>
    <t>Software Development &amp; Testing: D-RIDE</t>
  </si>
  <si>
    <t>This is the development cost for the D-RIDE application.</t>
  </si>
  <si>
    <t>This application is of low complexity =&gt; Noblis SME put it in the lowest development cost category.</t>
  </si>
  <si>
    <t>Software Development &amp; Testing: EADSI</t>
  </si>
  <si>
    <t>This is the development cost for the EADSI application.</t>
  </si>
  <si>
    <t>This application may be mostly developed already =&gt; Noblis SME put it in the lowest development cost category.</t>
  </si>
  <si>
    <t>Software Development &amp; Testing: ECACC</t>
  </si>
  <si>
    <t>This is the development cost for the Eco-Cooperative Adaptive Cruise Control (ECACC) application.</t>
  </si>
  <si>
    <t>Noblis SME said "to me this isn’t really a near-term application. Yes, there have been some test but I do not think this application is ready for a real-world deployment". Therefore, am assuming this should be in the highest development cost category.</t>
  </si>
  <si>
    <t>Software Development &amp; Testing: EEBL</t>
  </si>
  <si>
    <t>This is the development cost for the EEBL application.</t>
  </si>
  <si>
    <t>Software Development &amp; Testing: ELMC</t>
  </si>
  <si>
    <t>This is the development cost for the Eco-Lanes Management - cellular application.</t>
  </si>
  <si>
    <t>This application has not yet been developed =&gt; Noblis SME put it in the highest development cost category, although the cost will depend on the level of implementation.</t>
  </si>
  <si>
    <t>Software Development &amp; Testing: ELMD</t>
  </si>
  <si>
    <t>This is the development cost for the Eco-Lanes Management - DSRC application.</t>
  </si>
  <si>
    <t>Software Development &amp; Testing: EMDSS</t>
  </si>
  <si>
    <t>This is the development cost for the Enhanced MDSS (Maintenance Decision Support System) application.</t>
  </si>
  <si>
    <t>This application may be mostly developed already; EMDSS is added some extra functionality to MDSS =&gt; Noblis SME put it in the lowest development cost category.</t>
  </si>
  <si>
    <t>Software Development &amp; Testing: ERM</t>
  </si>
  <si>
    <t>This is the development cost for the Eco-Ramp Metering application.</t>
  </si>
  <si>
    <t>Software Development &amp; Testing: ESP</t>
  </si>
  <si>
    <t>This is the development cost for the Eco-Smart Parking application.</t>
  </si>
  <si>
    <t>Software Development &amp; Testing: ESH</t>
  </si>
  <si>
    <t>This is the development cost for the Eco-Speed Harmonization application.</t>
  </si>
  <si>
    <t>Noblis SME put this app in the middle development cost category.</t>
  </si>
  <si>
    <t>Software Development &amp; Testing: ETSP</t>
  </si>
  <si>
    <t>This is the development cost for the Eco-Traffic Signal Priority application.</t>
  </si>
  <si>
    <t>Noblis SME put this app in the lowest development cost category.</t>
  </si>
  <si>
    <t>Software Development &amp; Testing: ETST</t>
  </si>
  <si>
    <t>This is the development cost for the Eco-Traffic Signal Timing application.</t>
  </si>
  <si>
    <t>Software Development &amp; Testing: ETI</t>
  </si>
  <si>
    <t>This is the development cost for the Eco-Traveler Information application.</t>
  </si>
  <si>
    <t>Assuming the maturity of this one is like ATIS: This application has not yet been developed =&gt; Noblis SME put it in the highest development cost category.</t>
  </si>
  <si>
    <t>Software Development &amp; Testing: EVAC</t>
  </si>
  <si>
    <t>This is the development cost for the Emergency Communications and Evacuation (EVAC) application.</t>
  </si>
  <si>
    <t>Noblis SME put this application in the lowest development cost category.</t>
  </si>
  <si>
    <t>Software Development &amp; Testing: FCW</t>
  </si>
  <si>
    <t>This is the development cost for the FCW application.</t>
  </si>
  <si>
    <t>Software Development &amp; Testing: FSDTPP</t>
  </si>
  <si>
    <t>This is the development cost for the FSDTPP (Freight-Specific Dynamic Travel Planning and Performance) application.</t>
  </si>
  <si>
    <t>Software Development &amp; Testing: FSP</t>
  </si>
  <si>
    <t>This is the development cost for the FSP (Freight Signal Priority) application.</t>
  </si>
  <si>
    <t>Software Development &amp; Testing: IMA</t>
  </si>
  <si>
    <t>This is the development cost for the IMA application.</t>
  </si>
  <si>
    <t>Software Development &amp; Testing: INC-ZONE</t>
  </si>
  <si>
    <t>This is the development cost for the INC-ZONE application.</t>
  </si>
  <si>
    <t>Software Development &amp; Testing: I-SIG</t>
  </si>
  <si>
    <t>This is the development cost for the I-SIG application.</t>
  </si>
  <si>
    <t>Software Development &amp; Testing: LTA</t>
  </si>
  <si>
    <t>This is the development cost for the LTA application.</t>
  </si>
  <si>
    <t>Software Development &amp; Testing: LEZM</t>
  </si>
  <si>
    <t>This is the development cost for the Low Emissions Zone Management application.</t>
  </si>
  <si>
    <t>Noblis SME put this app in the highest development cost category.</t>
  </si>
  <si>
    <t>Software Development &amp; Testing: MAW</t>
  </si>
  <si>
    <t>This is the development cost for the Motorist Advisories and Warnings application.</t>
  </si>
  <si>
    <t>This application may be mostly developed already; MAW is adding weather functionality to an existing app =&gt; Noblis SME put it in the lowest development cost category.</t>
  </si>
  <si>
    <t>Software Development &amp; Testing: ODS</t>
  </si>
  <si>
    <t>This is the development cost for the CV-enabled Origin-Destination Studies (ODS) application.</t>
  </si>
  <si>
    <t>Software Development &amp; Testing: PBPM</t>
  </si>
  <si>
    <t>This is the development cost for the Probe-based Pavement Maintenance (PBPM) application.</t>
  </si>
  <si>
    <t>Software Development &amp; Testing: PETM</t>
  </si>
  <si>
    <t>This is the development cost for the Probe-enabled Traffic Monitoring (PETM) application.</t>
  </si>
  <si>
    <t>Software Development &amp; Testing: PED-SIG</t>
  </si>
  <si>
    <t>This is the development cost for the PED-SIG application.</t>
  </si>
  <si>
    <t>Software Development &amp; Testing: PREEMPT</t>
  </si>
  <si>
    <t>This is the development cost for the T-CONNECT application.</t>
  </si>
  <si>
    <t>Software Development &amp; Testing: PSCWT</t>
  </si>
  <si>
    <t>This is the development cost for the PSCWT application.</t>
  </si>
  <si>
    <t>Software Development &amp; Testing: Q-WARN</t>
  </si>
  <si>
    <t>This is the development cost for the Q-WARN application.</t>
  </si>
  <si>
    <t>Software Development &amp; Testing: RESP-STG</t>
  </si>
  <si>
    <t>This is the development cost for the RESP-STG application.</t>
  </si>
  <si>
    <t>Software Development &amp; Testing: RLVW</t>
  </si>
  <si>
    <t>This is the development cost for the RLVW application.</t>
  </si>
  <si>
    <t>Software Development &amp; Testing: RSWZW</t>
  </si>
  <si>
    <t>This is the development cost for the RSWZW application.</t>
  </si>
  <si>
    <t>Software Development &amp; Testing: SPD-HARM</t>
  </si>
  <si>
    <t>This is the development cost for the SPD-HARM application.</t>
  </si>
  <si>
    <t>Software Development &amp; Testing: SSGA</t>
  </si>
  <si>
    <t>This is the development cost for the SSGA application.</t>
  </si>
  <si>
    <t>Software Development &amp; Testing: STP</t>
  </si>
  <si>
    <t>This is the development cost for the Smart Truck Parking (STP) application.</t>
  </si>
  <si>
    <t>Software Development &amp; Testing: SWIW</t>
  </si>
  <si>
    <t>This is the development cost for the Spot Weather Impact Warning (SWIW) application.</t>
  </si>
  <si>
    <t>Software Development &amp; Testing: T-CONNECT</t>
  </si>
  <si>
    <t>Software Development &amp; Testing: T-DISP</t>
  </si>
  <si>
    <t>This is the development cost for the T-DISP application.</t>
  </si>
  <si>
    <t>Software Development &amp; Testing: TMIA</t>
  </si>
  <si>
    <t>This is the development cost for the CV-enabled Turning Movement &amp; Intersection Analysis (TMIA) application.</t>
  </si>
  <si>
    <t>Software Development &amp; Testing: TSP</t>
  </si>
  <si>
    <t>This is the development cost for the TSP application.</t>
  </si>
  <si>
    <t>Software Development &amp; Testing: VCTS</t>
  </si>
  <si>
    <t>This is the development cost for the Vehicle Classification-based Traffic Studies (VCTS) application.</t>
  </si>
  <si>
    <t>This application is of medium complexity  =&gt; Noblis SME put it in the middle development cost category.</t>
  </si>
  <si>
    <t>Software Development &amp; Testing: VDT</t>
  </si>
  <si>
    <t>This is the development cost for the Vehicle Data Translator (VDT) application.</t>
  </si>
  <si>
    <t>This application has been around for 5-6 years  =&gt; Noblis SME put it in the lowest development cost category.</t>
  </si>
  <si>
    <t>Software Development &amp; Testing: VTRFBW</t>
  </si>
  <si>
    <t>This is the development cost for the VTWFBW application.</t>
  </si>
  <si>
    <t>Software Development &amp; Testing: WI</t>
  </si>
  <si>
    <t>This is the development cost for the Wireless Inspection (WI) application.</t>
  </si>
  <si>
    <t>Software Development &amp; Testing: WxTINFO</t>
  </si>
  <si>
    <t>This is the development cost for the WxTINFO application.</t>
  </si>
  <si>
    <t>Software Development &amp; Testing: WZTI</t>
  </si>
  <si>
    <t>This is the development cost for the Work Zone Traveler Information application.</t>
  </si>
  <si>
    <t xml:space="preserve">Transit Retrofit kit / OBU                </t>
  </si>
  <si>
    <t xml:space="preserve">This is the DSRC After-market device which can run applications, transmit/receive BSMs, and issue alerts to drivers, and connects to the vehicle CANbus and has a graphic display. </t>
  </si>
  <si>
    <t xml:space="preserve">Mode estimate came from Noblis SME. Includes the DSRC After-market device, installation and integration. </t>
  </si>
  <si>
    <t>Transit software package</t>
  </si>
  <si>
    <t>This is the licensing cost for the application software package, including all CV applications in the transit vehicle.</t>
  </si>
  <si>
    <t>Truck Retrofit kit / OBU</t>
  </si>
  <si>
    <t>Truck software package</t>
  </si>
  <si>
    <t>This is the application software package, including all CV applications in the truck.</t>
  </si>
  <si>
    <t xml:space="preserve">Mode value provided by Noblis SME, assuming that the software cost per vehicle for trucks would be similar to those for transit vehicles. </t>
  </si>
  <si>
    <t>Wireless Inductive In Ground Charging System</t>
  </si>
  <si>
    <r>
      <t xml:space="preserve">This is the Wireless Inductive in ground charging system, including the </t>
    </r>
    <r>
      <rPr>
        <sz val="11"/>
        <color rgb="FF000000"/>
        <rFont val="Calibri"/>
        <family val="2"/>
        <scheme val="minor"/>
      </rPr>
      <t>transmitting pad at the charging location, and installation costs to tear up the road, install the devices, and get power to the pad.</t>
    </r>
  </si>
  <si>
    <t>Min and Max values provided by vendor.</t>
  </si>
  <si>
    <t>Wireless Inductive Bus/Truck Secondary Receiver System</t>
  </si>
  <si>
    <r>
      <t>This is the Wireless Inductive on vehicle secondary receiver system for transit / heavier vehicles, including the</t>
    </r>
    <r>
      <rPr>
        <sz val="11"/>
        <color rgb="FF000000"/>
        <rFont val="Calibri"/>
        <family val="2"/>
        <scheme val="minor"/>
      </rPr>
      <t xml:space="preserve"> receiver pad on the vehicle and associated installation. </t>
    </r>
  </si>
  <si>
    <t>Wireless Inductive Light Vehicle Secondary Receiver System</t>
  </si>
  <si>
    <r>
      <t>This is the Wireless Inductive on vehicle secondary receiver system for light vehicles, including the</t>
    </r>
    <r>
      <rPr>
        <sz val="11"/>
        <color rgb="FF000000"/>
        <rFont val="Calibri"/>
        <family val="2"/>
        <scheme val="minor"/>
      </rPr>
      <t xml:space="preserve"> receiver pad on the vehicle and associated installation. </t>
    </r>
  </si>
  <si>
    <t>Min value for equipment only from Evatran’s PLUGLESS wireless charging kit ($2,470); installation added. Max value based on heavier vehicles estimate. Mode value skewed toward min.</t>
  </si>
  <si>
    <t>Systems Engineering</t>
  </si>
  <si>
    <t>14% of total other One Time costs</t>
  </si>
  <si>
    <t>Includes Concept Development, System Requirements, System Requirements Specification (SyRS), Architecture, System Design, and Integration.</t>
  </si>
  <si>
    <t>Outreach</t>
  </si>
  <si>
    <t>6% of total other One Time costs</t>
  </si>
  <si>
    <t>Includes site visitors, videos, websites, etc.</t>
  </si>
  <si>
    <t>O&amp;M</t>
  </si>
  <si>
    <t>7% of other costs, except Outreach</t>
  </si>
  <si>
    <t>Operations and Maintenance</t>
  </si>
  <si>
    <t>Apps to Building Blocks to Components and Quantities Table:</t>
  </si>
  <si>
    <t xml:space="preserve">This table maps each Application to Building Blocks (i.e., locations / entities) that require components for the application, and to the individual components. </t>
  </si>
  <si>
    <t>The quantity of the component are in terms of number for each unit of the Building Block for that application; training components are in terms of hours per driver.</t>
  </si>
  <si>
    <t>The Source column provides a reference for background information on the application or the assumptions for the component.</t>
  </si>
  <si>
    <t>Apps to Building Blocks to Components and Quantities Mapping:</t>
  </si>
  <si>
    <t>Category</t>
  </si>
  <si>
    <t>Application</t>
  </si>
  <si>
    <t>BuildingBlocks</t>
  </si>
  <si>
    <t>Quantity_per_BB</t>
  </si>
  <si>
    <t>Sources</t>
  </si>
  <si>
    <t>V2I Safety</t>
  </si>
  <si>
    <t>Red Light Violation Warning - DSRC (RLVW)</t>
  </si>
  <si>
    <t>Signalized Intersections</t>
  </si>
  <si>
    <t>See http://www.iteris.com/cvria/html/applications/app57.html;  AASHTO p. 126; and CONOPS at http://ntl.bts.gov/lib/48000/48500/48523/272C82A5.pdf.</t>
  </si>
  <si>
    <t>AASHTO Footprint Analysis p. 104, which assumes upgrade to 2/3 of existing signal controllers is required. Note: total quantity of controllers will be rounded to nearest whole number.</t>
  </si>
  <si>
    <t xml:space="preserve">AASHTO Footprint Analysis states that Backhaul Comm is Optional for this application (p. 126). </t>
  </si>
  <si>
    <t>Transit Vehicles</t>
  </si>
  <si>
    <t>Light Vehicles</t>
  </si>
  <si>
    <t>Drivers for Transit Vehicles</t>
  </si>
  <si>
    <t>Drivers for Light Vehicles</t>
  </si>
  <si>
    <t>Curve Speed Warning - DSRC (CSW)</t>
  </si>
  <si>
    <t>Freeway Segments</t>
  </si>
  <si>
    <t>http://www.iteris.com/cvria/html/applications/app13.html#tab-3; AASHTO Footprint Analysis, p. 128 (note that no Backhaul Comm is needed). Assuming that typcially two RSEs are needed - one at each end, depending on the geometry of the curve - based on the Safety Pilot deployment.</t>
  </si>
  <si>
    <t>Trucks</t>
  </si>
  <si>
    <t>Drivers for Trucks</t>
  </si>
  <si>
    <t>Stop Sign Gap Assist - DSRC (SSGA)</t>
  </si>
  <si>
    <t>Unsignalized Intersections</t>
  </si>
  <si>
    <t>See http://www.iteris.com/cvria/html/applications/app70.html#tab-3;  AASHTO p. 127.</t>
  </si>
  <si>
    <t xml:space="preserve">AASHTO Footprint Analysis states that there is no Backhaul Comm needed for this application (p. 127). </t>
  </si>
  <si>
    <t>Spot Weather Impact Warning - DSRC (SWIW)</t>
  </si>
  <si>
    <t xml:space="preserve">http://www.iteris.com/cvria/html/applications/app74.html#tab-3. http://www.its.dot.gov/pilots/pdf/CV_Applications_descriptions.pdf: "An application that warns drivers of local hazardous weather conditions by relaying management center and other weather data to roadside equipment, which then re-broadcasts to nearby vehicles". http://istcolloq.gsfc.nasa.gov/spring2014/presentations/cronin.pdf - slide 19. Iteris says "For non-equipped vehicles the alerts or warnings will be provided via roadway signage." </t>
  </si>
  <si>
    <t>Reduced Speed-Work Zone Warning - DSRC (RSWZW)</t>
  </si>
  <si>
    <t>http://www.iteris.com/cvria/html/applications/app60.html#tab-3.  http://www.its.dot.gov/pilots/pdf/CV_Applications_descriptions.pdf: "An application that utilizes roadside equipment to broadcast alerts to drivers warning them to reduce speed, change lanes, or come to a stop within work zones". AASHTO Footprint Analysis, p. 128. (note that no Backhaul Comm is needed).</t>
  </si>
  <si>
    <t>Pedestrian in Signalized Crosswalk Warning - DSRC (PSCWT)</t>
  </si>
  <si>
    <t>See http://www.iteris.com/cvria/html/applications/app51.html#tab-3; AASHTO p. 129; "Transit Vehicle-to-Infrastructure (V2I) Applications: Near Term Research and Development / Transit Bus-Pedestrian/Cyclist Crossing Safety Application: Operational Concept" document, Publication Number: FHWA-JPO-14-129, dated June 2014</t>
  </si>
  <si>
    <t xml:space="preserve">AASHTO Footprint Analysis states that Backhaul Comm is Optional for this application (p. 129). </t>
  </si>
  <si>
    <t>Multimodal Travelers</t>
  </si>
  <si>
    <t>V2V Safety</t>
  </si>
  <si>
    <t xml:space="preserve">Emergency Electronic Brake Lights - DSRC (EEBL) </t>
  </si>
  <si>
    <t>See http://www.iteris.com/cvria/html/applications/app23.html#tab-3; not in AASHTO</t>
  </si>
  <si>
    <t>Forward Collision Warning - DSRC (FCW)</t>
  </si>
  <si>
    <t>See http://www.iteris.com/cvria/html/applications/app31.html#tab-3; not in AASHTO</t>
  </si>
  <si>
    <t xml:space="preserve">Intersection Movement Assist - DSRC (IMA) </t>
  </si>
  <si>
    <t>See http://www.iteris.com/cvria/html/applications/app36.html#tab-3; not in AASHTO</t>
  </si>
  <si>
    <t xml:space="preserve">Left Turn Assist - DSRC (LTA) </t>
  </si>
  <si>
    <t>Not in AASHTO or iteris.com; see http://www.its.dot.gov/cicas/</t>
  </si>
  <si>
    <t xml:space="preserve">Blind Spot-Lane Change Warning - DSRC (BSW-LCW) </t>
  </si>
  <si>
    <t>http://www.iteris.com/cvria/html/applications/app7.html#tab-3. http://www.its.dot.gov/pilots/pdf/CV_Applications_descriptions.pdf: "An application where alerts are displayed to the driver that indicate the presence of same-direction traffic in an adjacent lane (Blind Spot Warning), or alerts given to drivers during host vehicle lane changes (Lane Change Warning) to help the driver avoid crashes associated with potentially unsafe lane changes"</t>
  </si>
  <si>
    <t xml:space="preserve">Do Not Pass Warning - DSRC (DNPW) </t>
  </si>
  <si>
    <t>http://www.iteris.com/cvria/html/applications/app16.html#tab-3. http://www.its.dot.gov/pilots/pdf/CV_Applications_descriptions.pdf: "An application where alerts are given to drivers to help avoid a head-on crash resulting from passing maneuvers"</t>
  </si>
  <si>
    <t>Vehicle Turning Right in Front of Bus Warning - DSRC (VTRFBW)</t>
  </si>
  <si>
    <t>http://www.iteris.com/cvria/html/applications/app81.html#tab-3. http://www.its.dot.gov/pilots/pdf/CV_Applications_descriptions.pdf: "An application that warns transit bus operators of the presence of vehicles attempting to go around the bus to make a right turn as the bus departs from a bus stop".</t>
  </si>
  <si>
    <t>Agency Data</t>
  </si>
  <si>
    <t>Probe-based Pavement Maintenance - Cellular (PBPM)</t>
  </si>
  <si>
    <t>AASHTO Footprint Analysis, p. 164 and p. 59-61 on DOT System Operations and Maintenance. http://www.its.dot.gov/pilots/pdf/CV_Applications_descriptions.pdf: "An application that allows vehicle to automatically report potholes or other pavement anomalies". Assume that a carry-in cellular device is used to coordinate messaging with the DOT HQ; no DSRC. Assume the mobile device has a sensitive accelerometer;  Apple has included an accelerometer in every generation of iPhone, iPad, and iPod touch, as well as in every iPod nano since the 4th generation and we assume these are sensitive enough. (e.g., iphone 4 models have sensitivities of between 1 and 4 mg/digit depending on a bit setting). Individual wheel displacement will require some additional modifications. Per Noblis SME, this is required for pothole detection as wheel displacement is not likely in the BSM or carried on the CAN bus. No other devices needed. AASHTO says that Backhaul comm is required even if cellular; however, we are assuming it is not required. For Agency Data apps that use cellular, assuming the mobile device needs to be purchased and data plan costs are covered by the deployment.</t>
  </si>
  <si>
    <t>Probe-enabled Traffic Monitoring - Cellular (PETM)</t>
  </si>
  <si>
    <t xml:space="preserve">AASHTO Footprint Analysis p. 164; http://www.its.dot.gov/pilots/pdf/CV_Applications_descriptions.pdf: "An application to transmit real time traffic data between vehicles." Assuming cellular; no DSRC. Light Vehicles only. For Agency Data apps that use cellular, assuming the mobile device needs to be purchased and data plan costs are covered by the deployment. </t>
  </si>
  <si>
    <t>Vehicle Classification-based Traffic Studies - DSRC (VCTS)</t>
  </si>
  <si>
    <t xml:space="preserve">AASHTO Footprint Analysis, p. 164. http://www.its.dot.gov/pilots/pdf/CV_Applications_descriptions.pdf: "An application that would allow sorting of vehicle behavior data by vehicle type".  Assume uses DSRC; AASHTO does not list a cellular option for this application.  Noblis SME indicated this applies to Trucks. Assuming the RSEs are on Freeway segments. </t>
  </si>
  <si>
    <t xml:space="preserve">AASHTO Footprint Analysis states that Backhaul Comm is Optional for this application (p. 164). </t>
  </si>
  <si>
    <t>CV-enabled Turning Movement and Intersection Analysis - DSRC (TMIA)</t>
  </si>
  <si>
    <r>
      <t xml:space="preserve">AASHTO Footprint Analysis, p. 164. http://www.its.dot.gov/pilots/pdf/CV_Applications_descriptions.pdf: "An application that uses paths self-reported by vehicles to track turning ratios, delay, and other intersection metrics". </t>
    </r>
    <r>
      <rPr>
        <sz val="11"/>
        <rFont val="Calibri"/>
        <family val="2"/>
        <scheme val="minor"/>
      </rPr>
      <t xml:space="preserve">AASHTO indicates only DSRC for this app. RSEs would be at intersections. Noblis SME indicated light vehicles only for this application. </t>
    </r>
  </si>
  <si>
    <t xml:space="preserve">AASHTO Footprint Analysis states that Backhaul Comm is Optional for this application (p. 164).  </t>
  </si>
  <si>
    <t>CV-enabled Origin-Destination Studies - Cellular (ODS)</t>
  </si>
  <si>
    <t>AASHTO Footprint Analysis, p. 163. http://www.its.dot.gov/pilots/pdf/CV_Applications_descriptions.pdf: "An application that uses connected vehicle technology to monitor the beginning and end points of a vehicle’s journey and extrapolate the route in between". AASHTO says either DSRC or cellular; we are assuming cellular. Noblis SME indicated these would NOT be DOT light vehicles, so assuming the driver's own mobile device is used and quantity = 0 for mobile device. May need to compensate drivers, but that is not incorporated, except to pay for their cellular data plan.</t>
  </si>
  <si>
    <t>Work Zone Traveler Information - Cellular (WZTI)</t>
  </si>
  <si>
    <t>http://www.its.dot.gov/pilots/pdf/CV_Applications_descriptions.pdf: "An application that monitors and aggregates work zone traffic data". No detail in AASHTO report. These are agency (DOT) light vehicles. Similar to probe-based applications. Assuming cellular rather than DSRC. For Agency Data apps that use cellular, assuming the mobile device needs to be purchased and data plan costs are covered by the deployment.</t>
  </si>
  <si>
    <t>Alternative (probably Karl wouldn't agree): Assume DSRC, with RSEs along freeway segments in the work zone, and Data Acquisition Systems. See Reduced Speed-Work Zone Warning</t>
  </si>
  <si>
    <t>Environment</t>
  </si>
  <si>
    <t>Eco-Approach and Departure at Signalized Intersections - DSRC (EADSI)</t>
  </si>
  <si>
    <t>See http://www.iteris.com/cvria/html/applications/app66.html#tab-3; AASHTO p. 142. 
Assuming DSRC. Detectors may be required to collect information on queue lengths at intersections (especially with low CV penetration rates). Detectors would be an optional cost. Need a few detectors for each approach. Assume each intersection has two detectors per approach lane, with 4 approaches having 1 lane each, for a total of 8 detectors per intersection.</t>
  </si>
  <si>
    <t>AASHTO Footprint Analysis states that Backhaul Comm is Required for this application (p. 142), although Noblis SMEs state that it is optional for most scenarios.</t>
  </si>
  <si>
    <t>Eco-Traffic Signal Timing - DSRC (ETST)</t>
  </si>
  <si>
    <t>See http://www.iteris.com/cvria/html/applications/app21.html#tab-3; AASHTO p. 144. 
Assuming DSRC. Detectors are needed because all vehicles are not equipped. The number of detectors will depend on the number of lanes/approaches. More than just detection at the stop bar is needed for  adaptive signal control systems. Radar detection may be used insted of loop detectors. Assume each intersection has two detectors per approach lane, with 4 approaches having 1 lane each, for a total of 8 detectors per intersection.</t>
  </si>
  <si>
    <t xml:space="preserve">AASHTO Footprint Analysis states that Backhaul Comm is Optional for this application (p. 144). </t>
  </si>
  <si>
    <t>Eco-Traffic Signal Priority - DSRC (ETSP)</t>
  </si>
  <si>
    <t>http://www.iteris.com/cvria/html/applications/app103.html#tab-3 for Eco-Transit Signal Priority -- slightly different name. AASHTO Footprint Analysis p. 145. http://www.its.dot.gov/pilots/pdf/CV_Applications_descriptions.pdf: "An application that allows transit or freight vehicles approaching a signalized intersection to request signal priority, thereby adjusting the signal timing dynamically to improve service for the vehicle. Priority decisions are optimized for the environment by considering vehicle type, passenger count, or adherence to schedule." Assuming DSRC.</t>
  </si>
  <si>
    <t>Connected Eco-Driving - Cellular (CED)</t>
  </si>
  <si>
    <t>http://www.iteris.com/cvria/html/applications/app102.html#tab-3. Mentioned only briefly in the AASHTO report, as part of the Eco-Signal Operations application bundle along with Eco-Transit Signal Priority and others. http://www.its.dot.gov/pilots/pdf/CV_Applications_descriptions.pdf: "An application that uses V2I and V2V data to provide customized real-time driving advice to drivers, including recommended driving speeds and optimal acceleration/deceleration profiles, so that drivers can adjust their driving behavior to save fuel and reduce emissions." Assume this uses cellular -- no need for DSRC. Cellular communication can provide traffic, road grade and other information to the vehicle.  Will assume these are fleets of vehicles, so costs of devices and data plans will be covered by the pilot deployment.</t>
  </si>
  <si>
    <t>Wireless Inductive-Resonance Charging (WIRC)</t>
  </si>
  <si>
    <t>http://www.its.dot.gov/pilots/pdf/CV_Applications_descriptions.pdf: "An infrastructure application that uses magnetic fields embedded in the pavement to wirelessly transmit electric currents between metal coils thus enabling the wireless charging of electric vehicles while the vehicle is stopped or in motion." Although http://www.its.dot.gov/aeris/pdf/Eco-LanesConOps021814.pdf (slide 5, see also slide 24) mentions that cars, trucks, and buses can use this application, http://www.fta.dot.gov/documents/FTA_Report_No._0060.pdf just mentions electric buses and light rail. We're assuming here that if WIRC is deployed in this pilot, it would be a simple standalone system, and not include transmitting any information via DSRC or cellular. Software would have no role.</t>
  </si>
  <si>
    <t>Eco-Lanes Management - DSRC (ELMD)</t>
  </si>
  <si>
    <t xml:space="preserve">http://www.iteris.com/cvria/html/applications/app18.html#tab-3. http://www.its.dot.gov/pilots/pdf/CV_Applications_descriptions.pdf: "An application that establishes parameters and defines the operations of eco-lanes. Eco-lanes similar to existing managed lanes, but optimized for the environment." See http://www.its.dot.gov/aeris/pdf/Eco-LanesConOps021814.pdf, slide 19. For the purposes of CO-PILOT, assumed no need to define 'Eco-Lanes' as a Building Block; Freeway Segments can be used for CO-PILOT purposes, but know these would be dedicated lanes. Assuming DSRC or cellular can be used; this option uses DSRC. </t>
  </si>
  <si>
    <t>Is backhaul needed? Perhaps not.</t>
  </si>
  <si>
    <t>Assuming no training at all is needed for this app.</t>
  </si>
  <si>
    <t>Eco-Lanes Management - Cellular (ELMC)</t>
  </si>
  <si>
    <t>http://www.iteris.com/cvria/html/applications/app18.html#tab-3. http://www.its.dot.gov/pilots/pdf/CV_Applications_descriptions.pdf: "An application that establishes parameters and defines the operations of eco-lanes. Eco-lanes similar to existing managed lanes, but optimized for the environment." See http://www.its.dot.gov/aeris/pdf/Eco-LanesConOps021814.pdf, slide 19. For the purposes of CO-PILOT, assumed no need to define 'Eco-Lanes' as a Building Block; Freeway Segments can be used for CO-PILOT purposes, but know these would be dedicated lanes. Assuming DSRC or cellular can be used; this option uses cellular. Cellular device and data plan costs are covered by the pilot deployment for Transit only. For other vehicles, assuming the cellular device is not covered, and assuming data usage for this application is relatively little, so the individual's data plan would be used, at no additional costs for the pilot deployment.</t>
  </si>
  <si>
    <t>Eco-Speed Harmonization - DSRC (ESH)</t>
  </si>
  <si>
    <t>http://www.iteris.com/cvria/html/applications/app97.html#tab-3, http://www.its.dot.gov/pilots/pdf/CV_Applications_descriptions.pdf: "An application that determines speed limits optimized for the environment based on traffic conditions, weather information, and GHG and criteria pollutant information, allowing for speed harmonization in appropriate areas." Iteris.com: SPD-HARM = Eco-Speed Harm – Emissions monitoring. Although SPD-HARM (and Eco-Speed Harmonization) is typically implemented only on freeways, our concept doesn’t preclude intersections.  See http://www.its.dot.gov/aeris/pdf/Eco-LanesConOps021814.pdf, slide 21.</t>
  </si>
  <si>
    <t>Eco-Cooperative Adaptive Cruise Control - DSRC (ECACC)</t>
  </si>
  <si>
    <t>http://www.iteris.com/cvria/html/applications/app101.html#tab-3. http://www.its.dot.gov/pilots/pdf/CV_Applications_descriptions.pdf: "A V2V application that uses connected vehicle technologies to collect speed, acceleration, and location information of other vehicles and integrates these data into a vehicle’s adaptive cruise control system, thus allowing for automated longitudinal control capabilities and vehicle platooning that seek to reduce fuel consumption and emissions." See http://www.its.dot.gov/aeris/pdf/Eco-LanesConOps021814.pdf, slide 22; refers to the lead vehicle in the platoon being an autonomous vehicle. Assuming we're not incorporating autonomous vehicles during this pilot deployment. This is handled consistently with CACC for costing purposes. Assuming applies initially to light vehicles and trucks, but not Transit. Assuming can be implemented with our without the infrastructure providing gap recommendations. So, RSE-related cost components and loop detectors are optional and default quantities are zero.</t>
  </si>
  <si>
    <t>Assuming ECACC can be implemented with our without the infrastructure providing gap recommendations. So, RSE-related cost components and loop detectors are optional and default quantities are zero.</t>
  </si>
  <si>
    <t>Assuming ECACC can be implemented with our without the infrastructure providing gap recommendations. So, RSE-related cost components and loop detectors are optional and default quantities are zero. If ECACC is implemented with infrastructure providing gap recommendations, Backhaul would be needed.</t>
  </si>
  <si>
    <t>This is the development cost for the Eco-Cooperative Adaptive Cruise Control (ECACC) application. Additional ECACC TMC software if the infrastructure is providing gap recommendations, in addition to the main ECACC software, is not included.</t>
  </si>
  <si>
    <t>Eco-Traveler Information - Cellular (ETI)</t>
  </si>
  <si>
    <t>No Iteris page for this app. http://www.its.dot.gov/pilots/pdf/CV_Applications_descriptions.pdf: "A group of applications that disseminate information to support transportation choices that reduce fuel consumption and emissions." See http://www.its.dot.gov/aeris/pdf/Eco-LanesConOps021814.pdf, slide 20. Patterning after the ATIS 2.0 application for cost estimation purposes. Assuming the cellular device is not covered by the pilot deployment, and assuming data usage for this application is relatively little, so the individual's data plan would be used, at no additional costs for the pilot deployment.</t>
  </si>
  <si>
    <t>Eco-Ramp Metering - DSRC (ERM)</t>
  </si>
  <si>
    <t xml:space="preserve">Freeway On Ramp </t>
  </si>
  <si>
    <t xml:space="preserve">http://www.iteris.com/cvria/html/applications/app98.html#tab-3. http://www.its.dot.gov/pilots/pdf/CV_Applications_descriptions.pdf: "An application that collects traffic and environmental conditions data to determine the most environmentally efficient operation of traffic signals at freeway on-ramps and to manage the rate of entering vehicles." </t>
  </si>
  <si>
    <t>Low Emissions Zone Management - DSRC (LEZM)</t>
  </si>
  <si>
    <t>http://www.iteris.com/cvria/html/applications/app19.html#tab-3. http://www.its.dot.gov/pilots/pdf/CV_Applications_descriptions.pdf: "An application that leverages connected vehicle technologies to enable the operation of low emissions zones. Low Emissions Zones are geographic areas that seek to incentivize green transportation choices and deter high polluting vehicles from entering the zone."  CO-PILOT assumes that DSRC is used, and that the zone is defined in terms of the number of signalized intersections, each having an Optical Detection System and an RSE.</t>
  </si>
  <si>
    <t>perhaps no training at all is needed for this app?</t>
  </si>
  <si>
    <t>AFV Charging-Fueling Information - Cellular (AFVCFI)</t>
  </si>
  <si>
    <t>No Iteris page for this app. http://www.its.dot.gov/pilots/pdf/CV_Applications_descriptions.pdf: "An application that informs travelers of locations and availability of alternative fuel vehicle charging and fueling stations and Inductive-Resonance charging infrastructure, thereby alleviating “range anxiety". (AFV = alternative fuel vehicle) For cost estimation purposes, this is consistent with the ATIS 2.0 application. Assuming the cellular device is not covered by the pilot deployment, and assuming data usage for this application is relatively little, so the individual's data plan would be used, at no additional costs for the pilot deployment.</t>
  </si>
  <si>
    <t>Eco-Smart Parking - DSRC (ESP)</t>
  </si>
  <si>
    <t>Parking Facilities</t>
  </si>
  <si>
    <t>Iteris' "Eco-Smart Parking" page says to see the "Traveler Information -Smart Parking" page, at http://www.iteris.com/cvria/html/applications/app104.html#tab-3. Detectors may be needed in the truck parking facility to count vehicles in and out. Assume each parking facility has at least two detectors approaching the entrance and two detectors approaching the exit, for a minimum total of 4 detectors per parking facility. http://www.its.dot.gov/pilots/pdf/CV_Applications_descriptions.pdf: "An application that provides users with real-time location, availability, type, and price of parking, resulting in reduced parking search times and emissions".  For cost estimation purposes, this is consistent with the Smart Truck Parking application. Assume no training is needed for this application.</t>
  </si>
  <si>
    <t>Dynamic Eco-Routing - Cellular (DER)</t>
  </si>
  <si>
    <t>http://www.iteris.com/cvria/html/applications/app26.html#tab-3. AASHTO Footprint Analysis p. 141. http://www.its.dot.gov/pilots/pdf/CV_Applications_descriptions.pdf: "A navigation routing application that determines the most eco-friendly route, in terms of minimizing fuel consumption or emissions, for individual travelers". For cost estimation purposes, assuming cellular is used, and fairly consistent with the CV-enabled O-D Studies app.  Will assume these are fleets of vehicles, so devices and data plans will be covered.</t>
  </si>
  <si>
    <t>Road Weather</t>
  </si>
  <si>
    <t xml:space="preserve">Motorist Advisories and Warnings - Cellular (MAW) </t>
  </si>
  <si>
    <t>http://www.iteris.com/cvria/html/applications/app46.html#tab-3. AASHTO Footprint Analysis, p. 162. http://www.its.dot.gov/pilots/pdf/CV_Applications_descriptions.pdf: "An application that will use road-weather data from connected vehicles to provide information to travelers on deteriorating road and weather conditions on specific roadway segments". Assuming cellular rather than DSRC, based on discussion with Noblis SME. We assume also if VDT is not used, then MAW and EMDSS get data directly from the sensors. If VDT is used, the data for MAW or EMDSS is obtained from VDT rather than from the sensors. Cellular device and data plan costs are covered by the pilot deployment for Transit. For other vehicles, assuming the cellular device is not covered, and assuming data usage for this application is relatively little, so the individual's data plan would be used, at no additional costs for the pilot deployment.</t>
  </si>
  <si>
    <t>Rural Road Segments</t>
  </si>
  <si>
    <t>Enhanced MDSS - Cellular (EMDSS)</t>
  </si>
  <si>
    <t>MDSS ="Maintenance Decision Support System", at http://www.iteris.com/cvria/html/applications/app25.html#tab-3. AASHTO Footprint Analysis, p. 158. From http://www.its.dot.gov/pilots/pdf/CV_Applications_descriptions.pdf, Enhanced MDSS: "An application that will acquire road-weather data from connected and other general public vehicles to recommend treatment plans and weather response plans to snow plow operators, and drivers of maintenance vehicles".  Assuming cellular rather than DSRC, based on discussion with Noblis SME. We assume that if VDT is not used, then MAW and EMDSS get data directly from the sensors. If VDT is used, the data for MAW or EMDSS is obtained from VDT rather than from the sensors. Cellular device and data plan costs are covered by the pilot deployment for Transit. For other vehicles, assuming the cellular device is not covered, and assuming data usage for this application may be significant, so the data plan costs are covered by the pilot deployment.</t>
  </si>
  <si>
    <t>Additional pucks may be needed in this building block, beyond what is part of the RWIS.</t>
  </si>
  <si>
    <t xml:space="preserve">Vehicle Data Translator - Cellular (VDT) </t>
  </si>
  <si>
    <t>From http://www.its.dot.gov/pilots/pdf/CV_Applications_descriptions.pdf: "An complementary application that, when installed on road service vehicles such as snowplows, collects road and atmospheric conditions data and transmits them to other portions of the road weather management network". http://ntl.bts.gov/lib/43000/43200/43279/FHWA-JPO-11-127_Final.pdf and  http://www.its.dot.gov/presentations/roadweather/pdf/Chapman%20-%20VDT.pdf.  Assuming cellular rather than DSRC, based on discussion with Noblis SME. We assume that if VDT is not used, then MAW and EMDSS get data directly from the sensors. If VDT is used, the data for MAW or EMDSS is obtained from VDT rather than from the sensors. Cellular device and data plan costs are covered by the pilot deployment for Transit. For other vehicles, assuming the cellular device is not covered, and assuming data usage for this application may be significant, so the data plan costs are covered by the pilot deployment.</t>
  </si>
  <si>
    <t>Weather Response Traffic Information - DSRC (WxTINFO)</t>
  </si>
  <si>
    <t>See WX-INFO on AASHTO p. 129.</t>
  </si>
  <si>
    <t>Mobility</t>
  </si>
  <si>
    <t>Advanced Traveler Information System - Cellular (ATIS)</t>
  </si>
  <si>
    <t>FHWA SOW: “A Next Generation Advanced Traveler Information Precursor System (ATIS 2.0 Precursor System)” ; AASHTO p. 129. Not using the iteris.com physical diagram, as it isn't relevant. Assuming cellular. Assuming the cellular device is not covered by the pilot deployment, and assuming data usage for this application is relatively little, so the individual's data plan would be used, at no additional costs for the pilot deployment.</t>
  </si>
  <si>
    <t>Intelligent Traffic Signal System - DSRC (I-SIG)</t>
  </si>
  <si>
    <t>See http://www.iteris.com/cvria/html/applications/app4.html#tab-3; AASHTO p. 136.
Assume each intersection has two detectors per approach lane, with 4 approaches having 1 lane each, for a total of 8 detectors per intersection.</t>
  </si>
  <si>
    <t xml:space="preserve">AASHTO Footprint Analysis states that Backhaul Comm is Optional for this application (p. 136). </t>
  </si>
  <si>
    <t>Public Safety Vehicles</t>
  </si>
  <si>
    <t>Drivers for Public Safety Vehicles</t>
  </si>
  <si>
    <t>Transit Signal Priority - DSRC (TSP)</t>
  </si>
  <si>
    <t>See http://www.iteris.com/cvria/html/applications/app79.html#tab-3; AASHTO p. 138</t>
  </si>
  <si>
    <t xml:space="preserve">AASHTO Footprint Analysis states that Backhaul Comm is Optional for this application (p. 138). </t>
  </si>
  <si>
    <t>Freight Signal Priority - DSRC (FSP)</t>
  </si>
  <si>
    <t>http://www.iteris.com/cvria/html/applications/app33.html#tab-3, AASHTO Footprint Analysis p. 136. http://www.its.dot.gov/pilots/pdf/CV_Applications_descriptions.pdf: "Two applications that provide signal priority to transit at intersections and along arterial corridors as well as signal priority to freight vehicles along an arterial corridor near a freight facility."</t>
  </si>
  <si>
    <t xml:space="preserve">Mobile Accessible Pedestrian Signal System - DSRC (PED-SIG) </t>
  </si>
  <si>
    <t>See http://www.iteris.com/cvria/html/applications/app50.html#tab-3; AASHTO p. 137
Assume each intersection has two detectors per approach lane, with 4 approaches having 1 lane each, for a total of 8 detectors per intersection.</t>
  </si>
  <si>
    <t xml:space="preserve">AASHTO Footprint Analysis states that Backhaul Comm is Optional for this application (p. 137). </t>
  </si>
  <si>
    <t xml:space="preserve">Emergency Vehicle Preemption - DSRC (PREEMPT) </t>
  </si>
  <si>
    <t>http://www.iteris.com/cvria/html/applications/app24.html#tab-3. AASHTO Footprint Analysis, p. 135. From http://www.its.dot.gov/pilots/pdf/CV_Applications_descriptions.pdf: "An application that provides signal preemption to emergency vehicles, and accommodates multiple emergency requests".</t>
  </si>
  <si>
    <t xml:space="preserve">AASHTO Footprint Analysis states that Backhaul Comm is Optional for this application (p. 135). </t>
  </si>
  <si>
    <t xml:space="preserve">Dynamic Speed Harmonization - DSRC (SPD-HARM) </t>
  </si>
  <si>
    <t>See http://www.iteris.com/cvria/html/applications/app68.html#tab-3; AASHTO p.135.Assume each intersection has two detectors per approach lane, with 4 approaches having 1 lane each, for a total of 8 detectors per intersection.</t>
  </si>
  <si>
    <t xml:space="preserve">AASHTO Footprint Analysis states that Backhaul Comm is Required for this application (p. 135). </t>
  </si>
  <si>
    <t>Assume each freeway segment has two detectors per approach lane, with 2 approaches having 1 lane each, for a total of 4 detectors per freeway segment.</t>
  </si>
  <si>
    <t>Queue Warning - DSRC (Q-WARN)</t>
  </si>
  <si>
    <t>See http://www.iteris.com/cvria/html/applications/app52.html#tab-3; AASHTO p.134
Assume each intersection has two detectors per approach lane, with 4 approaches having 1 lane each, for a total of 8 detectors per intersection.</t>
  </si>
  <si>
    <t xml:space="preserve">AASHTO Footprint Analysis states that Backhaul Comm is Required for this application (p. 134). </t>
  </si>
  <si>
    <t xml:space="preserve">Cooperative Adaptive Cruise Control - DSRC (CACC) </t>
  </si>
  <si>
    <t>http://www.iteris.com/cvria/html/applications/app8.html#tab-3. AASHTO Footprint Analysis p. 133 - uses DSRC. http://www.its.dot.gov/pilots/pdf/CV_Applications_descriptions.pdf: "An application that aims to dynamically adjust and coordinate cruise control speeds among platooning vehicles to improve traffic flow stability and increase throughput". http://www.fhwa.dot.gov/publications/research/safety/13045/13045.pdf. Assuming applies initially to light vehicles and trucks, but not Transit. Assuming CACC can be implemented with our without the infrastructure providing gap recommendations. So, RSE-related cost components and loop detectors are optional and default quantities are zero.</t>
  </si>
  <si>
    <t>Assuming CACC can be implemented with our without the infrastructure providing gap recommendations. So, RSE-related cost components and loop detectors are optional and default quantities are zero.</t>
  </si>
  <si>
    <t>Assuming CACC can be implemented with our without the infrastructure providing gap recommendations. So, RSE-related cost components and loop detectors are optional and default quantities are zero. AASHTO Footprint Analysis states that Backhaul Comm is Required for this application (p. 133),  if CACC is implemented with infrastructure providing gap recommendations.</t>
  </si>
  <si>
    <t xml:space="preserve">Incident Scene Pre-Arrival Staging Guidance for Emergency Responders - DSRC (RESP-STG) </t>
  </si>
  <si>
    <t>See http://www.iteris.com/cvria/html/applications/app55.html#tab-3; not in AASHTO.</t>
  </si>
  <si>
    <t>HazMat trucks may be required to have this app to alert authorities in the event of a HazMat spill</t>
  </si>
  <si>
    <t xml:space="preserve">Incident Scene Work Zone Alerts for Drivers and Workers - DSRC (INC-ZONE) </t>
  </si>
  <si>
    <t>See http://www.iteris.com/cvria/html/applications/app38.html#tab-3; not in AASHTO.</t>
  </si>
  <si>
    <t>These are public safety folks or workers at the incident zone</t>
  </si>
  <si>
    <t xml:space="preserve">Emergency Communications and Evacuation - Cellular (EVAC) </t>
  </si>
  <si>
    <t>http://www.iteris.com/cvria/html/applications/app30.html#tab-3. AASHTO Footprint Analysis, p. 139-141. http://www.its.dot.gov/pilots/pdf/CV_Applications_descriptions.pdf: "An application that addresses needs of evacuees with and without special needs or their own transportation". AASHTO indicates DSRC or cellular; as this app is trying to pump out information to people evacuating town, and that info is needed at various places (not where RSEs happen to be), we are assuming cellular. Assume no training is needed. Assuming the cellular device is not covered by the pilot deployment, and assuming data usage for this application is relatively little, so the individual's data plan would be used, at no additional costs for the pilot deployment.</t>
  </si>
  <si>
    <t xml:space="preserve">Connection Protection - Cellular (T-CONNECT) </t>
  </si>
  <si>
    <t>See http://www.iteris.com/cvria/html/applications/app76.html#tab-3; AASHTO p.132. http://www.its.dot.gov/pilots/pdf/CV_Applications_descriptions.pdf: "An application that enables coordination among public transportation providers and travelers to improve the probability of successful transit transfers". Cellular device and data plan costs are covered by the pilot deployment for Transit. For Multimodal Travelers, assuming the cellular device is not covered by the pilot deployment, and assuming data usage for this application is relatively little, so the individual's data plan would be used, at no additional costs for the pilot deployment.</t>
  </si>
  <si>
    <t>This software is used only at the Transit Management Center</t>
  </si>
  <si>
    <t xml:space="preserve">Dynamic Transit Operations - Cellular (T-DISP) </t>
  </si>
  <si>
    <t>See http://www.iteris.com/cvria/html/applications/app77.html#tab-3; AASHTO p. 133. http://www.its.dot.gov/pilots/pdf/CV_Applications_descriptions.pdf: "An application that links available transportation service resources with travelers through dynamic transit vehicle scheduling, dispatching and routing capabilities". Assuming cellular rather than DSRC, based on discussion with Noblis SME. Cellular device and data plan costs are covered by the pilot deployment for Transit. For Multimodal Travelers, assuming the cellular device is not covered by the pilot deployment, and assuming data usage for this application is relatively little, so the individual's data plan would be used, at no additional costs for the pilot deployment.</t>
  </si>
  <si>
    <t xml:space="preserve">Dynamic Ridesharing - Cellular (D-RIDE) </t>
  </si>
  <si>
    <r>
      <t>http://www.iteris.com/cvria/html/applications/app17.html#tab-3. AASHTO Footprint Analysis, p. 132, http://www.its.dot.gov/pilots/pdf/CV_Applications_descriptions.pdf: "An application that uses dynamic ridesharing technology, personal mobile devices, and voice activated on-board equipment to match riders and drivers". Assuming</t>
    </r>
    <r>
      <rPr>
        <sz val="11"/>
        <rFont val="Calibri"/>
        <family val="2"/>
        <scheme val="minor"/>
      </rPr>
      <t xml:space="preserve"> cellular, with the individual's mobile device (not covered by the pilot deployment). Assuming data usage for this application is relatively little, so the individual's data plan would be used, at no additional costs for the pilot deployment.</t>
    </r>
  </si>
  <si>
    <t>Freight-Specific Dynamic Travel Planning and Performance - DSRC (FSDTPP)</t>
  </si>
  <si>
    <t>http://www.iteris.com/cvria/html/applications/app32.html#tab-3. AASHTO Footprint Analysis, p. 130, "Dynamic Route Guidance". http://www.its.dot.gov/pilots/pdf/CV_Applications_descriptions.pdf: "An application that enhances traveler information systems to address specific freight needs. Provides information such as wait times at ports, road closures, work zones, and route restrictions."</t>
  </si>
  <si>
    <t>Drayage Optimization - DSRC (DO)</t>
  </si>
  <si>
    <t>Freight Terminals</t>
  </si>
  <si>
    <t>http://www.iteris.com/cvria/html/applications/app96.html#tab-3. Not in the AASHTO report.  http://www.its.dot.gov/pilots/pdf/CV_Applications_descriptions.pdf: "An application that optimizes truck/load movements between freight facilities, balancing early and late arrivals". http://www.camsys.com/kb_cases_FRATIS.htm</t>
  </si>
  <si>
    <t>Smart Roadside</t>
  </si>
  <si>
    <t>Wireless Inspection - DSRC (WI)</t>
  </si>
  <si>
    <t>Smart Roadside Iniative in general at http://www.iteris.com/cvria/html/applications/app94.html#tab-3. http://www.its.dot.gov/pilots/pdf/CV_Applications_descriptions.pdf: "An application that will utilize roadside sensors to transit identification, hours of service, and sensor data directly from trucks to carriers and government agencies". The "roadside sensors" are the RSEs.</t>
  </si>
  <si>
    <t>Smart Truck Parking - DSRC (STP)</t>
  </si>
  <si>
    <t>Smart Roadside Iniative in general at http://www.iteris.com/cvria/html/applications/app94.html#tab-3. "An application that will provide information such as hours of service constraints, location and supply of parking, travel conditions, and loading/unloading scheduling to allow commercial drivers to make advanced route planning decisions". Detectors may be needed in the truck parking facility to count vehicles in and out. Assume each parking facility has at least two detectors approaching the entrance and two detectors approaching the exit, for a minimum total of 4 detectors per parking facility. Assume no training is needed for this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</si>
</sst>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color indexed="8"/>
      <name val="Arial"/>
      <family val="2"/>
    </font>
    <font>
      <b/>
      <sz val="11"/>
      <color indexed="8"/>
      <name val="Calibri"/>
      <family val="2"/>
    </font>
    <font>
      <sz val="11"/>
      <color indexed="8"/>
      <name val="Calibri"/>
      <family val="2"/>
    </font>
    <font>
      <sz val="11"/>
      <color theme="1"/>
      <name val="Calibri"/>
      <family val="2"/>
    </font>
    <font>
      <sz val="11"/>
      <color rgb="FF000000"/>
      <name val="Calibri"/>
      <family val="2"/>
      <scheme val="minor"/>
    </font>
    <font>
      <sz val="11"/>
      <name val="Calibri"/>
      <family val="2"/>
      <scheme val="minor"/>
    </font>
    <font>
      <sz val="11"/>
      <name val="Calibri"/>
      <family val="2"/>
    </font>
    <font>
      <sz val="11"/>
      <color rgb="FF222222"/>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style="thin">
        <color indexed="8"/>
      </right>
      <top style="thin">
        <color auto="1"/>
      </top>
      <bottom/>
      <diagonal/>
    </border>
    <border>
      <left style="thin">
        <color indexed="8"/>
      </left>
      <right style="thin">
        <color indexed="8"/>
      </right>
      <top/>
      <bottom/>
      <diagonal/>
    </border>
    <border>
      <left/>
      <right style="thin">
        <color auto="1"/>
      </right>
      <top/>
      <bottom/>
      <diagonal/>
    </border>
    <border>
      <left/>
      <right style="thin">
        <color indexed="8"/>
      </right>
      <top/>
      <bottom/>
      <diagonal/>
    </border>
  </borders>
  <cellStyleXfs count="5">
    <xf numFmtId="0" fontId="0" fillId="0" borderId="0"/>
    <xf numFmtId="0" fontId="4" fillId="0" borderId="0"/>
    <xf numFmtId="0" fontId="4" fillId="0" borderId="0"/>
    <xf numFmtId="0" fontId="4" fillId="0" borderId="0"/>
    <xf numFmtId="0" fontId="4" fillId="0" borderId="0"/>
  </cellStyleXfs>
  <cellXfs count="77">
    <xf numFmtId="0" fontId="0" fillId="0" borderId="0" xfId="0"/>
    <xf numFmtId="0" fontId="3" fillId="0" borderId="0" xfId="0" applyFont="1"/>
    <xf numFmtId="164" fontId="0" fillId="0" borderId="0" xfId="0" applyNumberFormat="1"/>
    <xf numFmtId="0" fontId="0" fillId="0" borderId="0" xfId="0" applyAlignment="1">
      <alignment wrapText="1"/>
    </xf>
    <xf numFmtId="0" fontId="0" fillId="0" borderId="1" xfId="0"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4" xfId="0" applyBorder="1"/>
    <xf numFmtId="0" fontId="0" fillId="0" borderId="5" xfId="0" applyBorder="1"/>
    <xf numFmtId="0" fontId="2" fillId="0" borderId="5" xfId="0" applyFont="1" applyBorder="1"/>
    <xf numFmtId="0" fontId="5" fillId="0" borderId="5" xfId="1" applyFont="1" applyFill="1" applyBorder="1" applyAlignment="1">
      <alignment horizontal="center"/>
    </xf>
    <xf numFmtId="164" fontId="2" fillId="0" borderId="5" xfId="0" applyNumberFormat="1" applyFont="1" applyBorder="1" applyAlignment="1">
      <alignment horizontal="center"/>
    </xf>
    <xf numFmtId="0" fontId="2" fillId="0" borderId="5" xfId="0" applyFont="1" applyBorder="1" applyAlignment="1">
      <alignment horizontal="center"/>
    </xf>
    <xf numFmtId="0" fontId="0" fillId="0" borderId="5" xfId="0" applyFont="1" applyBorder="1"/>
    <xf numFmtId="0" fontId="0" fillId="0" borderId="6" xfId="0" applyBorder="1" applyAlignment="1">
      <alignment wrapText="1"/>
    </xf>
    <xf numFmtId="164" fontId="0" fillId="0" borderId="5" xfId="0" applyNumberFormat="1" applyBorder="1"/>
    <xf numFmtId="0" fontId="0" fillId="0" borderId="5" xfId="0" applyBorder="1" applyAlignment="1">
      <alignment wrapText="1"/>
    </xf>
    <xf numFmtId="0" fontId="6" fillId="0" borderId="5" xfId="1" applyFont="1" applyFill="1" applyBorder="1" applyAlignment="1">
      <alignment wrapText="1"/>
    </xf>
    <xf numFmtId="0" fontId="0" fillId="0" borderId="5" xfId="0" applyFont="1" applyBorder="1" applyAlignment="1">
      <alignment wrapText="1"/>
    </xf>
    <xf numFmtId="0" fontId="6" fillId="0" borderId="5" xfId="2" applyFont="1" applyFill="1" applyBorder="1" applyAlignment="1">
      <alignment wrapText="1"/>
    </xf>
    <xf numFmtId="0" fontId="0" fillId="0" borderId="5" xfId="0" applyBorder="1" applyAlignment="1">
      <alignment vertical="center" wrapText="1"/>
    </xf>
    <xf numFmtId="0" fontId="0" fillId="0" borderId="5" xfId="0" applyFill="1" applyBorder="1" applyAlignment="1">
      <alignment wrapText="1"/>
    </xf>
    <xf numFmtId="165" fontId="0" fillId="0" borderId="5" xfId="0" applyNumberFormat="1" applyBorder="1"/>
    <xf numFmtId="0" fontId="0" fillId="0" borderId="5" xfId="0" applyBorder="1" applyAlignment="1">
      <alignment vertical="center"/>
    </xf>
    <xf numFmtId="0" fontId="0" fillId="0" borderId="5" xfId="0" applyFill="1" applyBorder="1"/>
    <xf numFmtId="0" fontId="8" fillId="0" borderId="5" xfId="0" applyFont="1" applyBorder="1" applyAlignment="1">
      <alignment wrapText="1"/>
    </xf>
    <xf numFmtId="0" fontId="9" fillId="0" borderId="5" xfId="0" applyFont="1" applyBorder="1" applyAlignment="1">
      <alignment wrapText="1"/>
    </xf>
    <xf numFmtId="0" fontId="0" fillId="2" borderId="5" xfId="0" applyFill="1" applyBorder="1" applyAlignment="1">
      <alignment wrapText="1"/>
    </xf>
    <xf numFmtId="0" fontId="9" fillId="0" borderId="6" xfId="0" applyFont="1" applyBorder="1" applyAlignment="1">
      <alignment wrapText="1"/>
    </xf>
    <xf numFmtId="0" fontId="10" fillId="0" borderId="5" xfId="1" applyFont="1" applyFill="1" applyBorder="1" applyAlignment="1">
      <alignment wrapText="1"/>
    </xf>
    <xf numFmtId="0" fontId="6" fillId="0" borderId="5" xfId="3" applyFont="1" applyFill="1" applyBorder="1" applyAlignment="1">
      <alignment wrapText="1"/>
    </xf>
    <xf numFmtId="0" fontId="0" fillId="0" borderId="7" xfId="0" applyFill="1" applyBorder="1" applyAlignment="1">
      <alignment wrapText="1"/>
    </xf>
    <xf numFmtId="0" fontId="0" fillId="0" borderId="8" xfId="0" applyBorder="1"/>
    <xf numFmtId="0" fontId="6" fillId="0" borderId="0" xfId="1" applyFont="1" applyFill="1" applyBorder="1" applyAlignment="1">
      <alignment wrapText="1"/>
    </xf>
    <xf numFmtId="164" fontId="0" fillId="0" borderId="8" xfId="0" applyNumberFormat="1" applyBorder="1"/>
    <xf numFmtId="164" fontId="0" fillId="0" borderId="0" xfId="0" applyNumberFormat="1" applyBorder="1"/>
    <xf numFmtId="0" fontId="0" fillId="0" borderId="8" xfId="0" applyBorder="1" applyAlignment="1">
      <alignment vertical="center" wrapText="1"/>
    </xf>
    <xf numFmtId="0" fontId="0" fillId="0" borderId="8" xfId="0" applyBorder="1" applyAlignment="1">
      <alignment wrapText="1"/>
    </xf>
    <xf numFmtId="0" fontId="0" fillId="0" borderId="0" xfId="0" applyBorder="1" applyAlignment="1">
      <alignment wrapText="1"/>
    </xf>
    <xf numFmtId="0" fontId="0" fillId="0" borderId="0" xfId="0" applyFill="1" applyBorder="1" applyAlignment="1">
      <alignment wrapText="1"/>
    </xf>
    <xf numFmtId="164" fontId="0" fillId="0" borderId="5" xfId="0" applyNumberFormat="1" applyBorder="1" applyAlignment="1">
      <alignment wrapText="1"/>
    </xf>
    <xf numFmtId="0" fontId="0" fillId="0" borderId="0" xfId="0" applyFont="1"/>
    <xf numFmtId="0" fontId="0" fillId="0" borderId="0" xfId="0" applyAlignment="1">
      <alignment horizontal="left" wrapText="1"/>
    </xf>
    <xf numFmtId="0" fontId="2" fillId="0" borderId="6" xfId="0" applyFont="1" applyBorder="1" applyAlignment="1">
      <alignment horizontal="center" wrapText="1"/>
    </xf>
    <xf numFmtId="0" fontId="5" fillId="0" borderId="6" xfId="4" applyFont="1" applyFill="1" applyBorder="1" applyAlignment="1">
      <alignment horizontal="center" wrapText="1"/>
    </xf>
    <xf numFmtId="0" fontId="0" fillId="0" borderId="0" xfId="0" applyAlignment="1">
      <alignment horizontal="center" wrapText="1"/>
    </xf>
    <xf numFmtId="0" fontId="0" fillId="0" borderId="9" xfId="0" applyFont="1" applyBorder="1" applyAlignment="1">
      <alignment vertical="center"/>
    </xf>
    <xf numFmtId="0" fontId="6" fillId="0" borderId="6" xfId="4" applyFont="1" applyFill="1" applyBorder="1" applyAlignment="1">
      <alignment wrapText="1"/>
    </xf>
    <xf numFmtId="0" fontId="9" fillId="0" borderId="6" xfId="0" applyFont="1" applyBorder="1"/>
    <xf numFmtId="0" fontId="0" fillId="0" borderId="6" xfId="0" applyFont="1" applyBorder="1"/>
    <xf numFmtId="0" fontId="0" fillId="0" borderId="6" xfId="0" applyBorder="1"/>
    <xf numFmtId="0" fontId="0" fillId="0" borderId="6" xfId="0" applyFont="1" applyFill="1" applyBorder="1" applyAlignment="1">
      <alignment wrapText="1"/>
    </xf>
    <xf numFmtId="2" fontId="0" fillId="0" borderId="6" xfId="0" applyNumberFormat="1" applyFont="1" applyBorder="1"/>
    <xf numFmtId="0" fontId="6" fillId="2" borderId="6" xfId="1" applyFont="1" applyFill="1" applyBorder="1" applyAlignment="1"/>
    <xf numFmtId="0" fontId="0" fillId="2" borderId="6" xfId="0" applyFont="1" applyFill="1" applyBorder="1"/>
    <xf numFmtId="0" fontId="0" fillId="2" borderId="6" xfId="0" applyFont="1" applyFill="1" applyBorder="1" applyAlignment="1">
      <alignment wrapText="1"/>
    </xf>
    <xf numFmtId="0" fontId="0" fillId="0" borderId="6" xfId="0" applyBorder="1" applyAlignment="1">
      <alignment vertical="center" wrapText="1"/>
    </xf>
    <xf numFmtId="0" fontId="0" fillId="0" borderId="6" xfId="0" applyBorder="1" applyAlignment="1">
      <alignment vertical="center"/>
    </xf>
    <xf numFmtId="0" fontId="0" fillId="0" borderId="6" xfId="0" applyFill="1" applyBorder="1"/>
    <xf numFmtId="0" fontId="0" fillId="0" borderId="5" xfId="0" applyFont="1" applyFill="1" applyBorder="1" applyAlignment="1">
      <alignment wrapText="1"/>
    </xf>
    <xf numFmtId="0" fontId="1" fillId="0" borderId="5" xfId="0" applyFont="1" applyBorder="1" applyAlignment="1">
      <alignment wrapText="1"/>
    </xf>
    <xf numFmtId="0" fontId="0" fillId="0" borderId="10" xfId="0" applyBorder="1" applyAlignment="1">
      <alignment vertical="center"/>
    </xf>
    <xf numFmtId="0" fontId="0" fillId="0" borderId="10" xfId="0" applyFont="1" applyBorder="1" applyAlignment="1">
      <alignment vertical="center"/>
    </xf>
    <xf numFmtId="0" fontId="0" fillId="0" borderId="6" xfId="0" applyFill="1" applyBorder="1" applyAlignment="1">
      <alignment wrapText="1"/>
    </xf>
    <xf numFmtId="0" fontId="6" fillId="0" borderId="6" xfId="1" applyFont="1" applyFill="1" applyBorder="1" applyAlignment="1"/>
    <xf numFmtId="0" fontId="0" fillId="0" borderId="6" xfId="0" applyFont="1" applyFill="1" applyBorder="1"/>
    <xf numFmtId="0" fontId="6" fillId="0" borderId="6" xfId="1" applyFont="1" applyFill="1" applyBorder="1" applyAlignment="1">
      <alignment wrapText="1"/>
    </xf>
    <xf numFmtId="0" fontId="6" fillId="0" borderId="5" xfId="3" applyFont="1" applyFill="1" applyBorder="1" applyAlignment="1"/>
    <xf numFmtId="0" fontId="11" fillId="0" borderId="5" xfId="0" applyFont="1" applyBorder="1" applyAlignment="1">
      <alignment wrapText="1"/>
    </xf>
    <xf numFmtId="0" fontId="0" fillId="2" borderId="5" xfId="0" applyFont="1" applyFill="1" applyBorder="1" applyAlignment="1">
      <alignment wrapText="1"/>
    </xf>
    <xf numFmtId="0" fontId="0" fillId="2" borderId="6" xfId="0" applyFill="1" applyBorder="1"/>
    <xf numFmtId="2" fontId="0" fillId="0" borderId="5" xfId="0" applyNumberFormat="1" applyFont="1" applyBorder="1"/>
    <xf numFmtId="0" fontId="0" fillId="0" borderId="9" xfId="0" applyBorder="1" applyAlignment="1">
      <alignment vertical="center"/>
    </xf>
    <xf numFmtId="0" fontId="11" fillId="0" borderId="6" xfId="0" applyFont="1" applyBorder="1"/>
    <xf numFmtId="0" fontId="0" fillId="0" borderId="11" xfId="0" applyFont="1" applyFill="1" applyBorder="1"/>
    <xf numFmtId="0" fontId="0" fillId="0" borderId="12" xfId="0" applyFill="1" applyBorder="1"/>
    <xf numFmtId="0" fontId="0" fillId="0" borderId="13" xfId="0" applyFont="1" applyFill="1" applyBorder="1"/>
  </cellXfs>
  <cellStyles count="5">
    <cellStyle name="Normal" xfId="0" builtinId="0"/>
    <cellStyle name="Normal_Apps_to_BB_to_Components_NewApp" xfId="3"/>
    <cellStyle name="Normal_Components_cost" xfId="1"/>
    <cellStyle name="Normal_selected_apps" xfId="4"/>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3"/>
  <sheetViews>
    <sheetView tabSelected="1" zoomScaleNormal="100" workbookViewId="0">
      <pane ySplit="3300" topLeftCell="A10" activePane="bottomLeft"/>
      <selection activeCell="I1" sqref="I1:J1048576"/>
      <selection pane="bottomLeft" activeCell="A10" sqref="A10"/>
    </sheetView>
  </sheetViews>
  <sheetFormatPr defaultRowHeight="15" x14ac:dyDescent="0.25"/>
  <cols>
    <col min="1" max="1" width="10" customWidth="1"/>
    <col min="2" max="2" width="48.140625" customWidth="1"/>
    <col min="3" max="3" width="18.140625" customWidth="1"/>
    <col min="4" max="4" width="15.28515625" style="2" bestFit="1" customWidth="1"/>
    <col min="5" max="6" width="11.140625" style="2" bestFit="1" customWidth="1"/>
    <col min="7" max="7" width="56.5703125" customWidth="1"/>
    <col min="8" max="8" width="60.28515625" customWidth="1"/>
  </cols>
  <sheetData>
    <row r="1" spans="1:8" x14ac:dyDescent="0.25">
      <c r="A1" s="1" t="s">
        <v>0</v>
      </c>
      <c r="B1" s="1"/>
    </row>
    <row r="2" spans="1:8" x14ac:dyDescent="0.25">
      <c r="A2" t="s">
        <v>1</v>
      </c>
    </row>
    <row r="3" spans="1:8" x14ac:dyDescent="0.25">
      <c r="A3" t="s">
        <v>2</v>
      </c>
    </row>
    <row r="4" spans="1:8" x14ac:dyDescent="0.25">
      <c r="A4" t="s">
        <v>3</v>
      </c>
    </row>
    <row r="6" spans="1:8" ht="30" x14ac:dyDescent="0.25">
      <c r="A6" s="3" t="s">
        <v>4</v>
      </c>
      <c r="B6">
        <v>0.5</v>
      </c>
    </row>
    <row r="8" spans="1:8" x14ac:dyDescent="0.25">
      <c r="B8" s="4"/>
      <c r="C8" s="5" t="s">
        <v>5</v>
      </c>
      <c r="D8" s="6"/>
      <c r="E8" s="6"/>
      <c r="F8" s="6"/>
      <c r="H8" s="7"/>
    </row>
    <row r="9" spans="1:8" x14ac:dyDescent="0.25">
      <c r="A9" s="9" t="s">
        <v>6</v>
      </c>
      <c r="B9" s="10" t="s">
        <v>7</v>
      </c>
      <c r="C9" s="9" t="s">
        <v>8</v>
      </c>
      <c r="D9" s="11" t="s">
        <v>9</v>
      </c>
      <c r="E9" s="11" t="s">
        <v>10</v>
      </c>
      <c r="F9" s="11" t="s">
        <v>11</v>
      </c>
      <c r="G9" s="12" t="s">
        <v>12</v>
      </c>
      <c r="H9" s="12" t="s">
        <v>13</v>
      </c>
    </row>
    <row r="10" spans="1:8" ht="30" x14ac:dyDescent="0.25">
      <c r="A10" s="13">
        <v>1</v>
      </c>
      <c r="B10" s="14" t="s">
        <v>14</v>
      </c>
      <c r="C10" s="15">
        <v>50</v>
      </c>
      <c r="D10" s="15">
        <f t="shared" ref="D10:D34" si="0">C10-C10*B$6</f>
        <v>25</v>
      </c>
      <c r="E10" s="15">
        <f t="shared" ref="E10:E39" si="1">C10+C10*B$6</f>
        <v>75</v>
      </c>
      <c r="F10" s="15">
        <f t="shared" ref="F10:F73" si="2">(C10+D10+E10)/3</f>
        <v>50</v>
      </c>
      <c r="G10" s="16" t="s">
        <v>15</v>
      </c>
      <c r="H10" s="16" t="s">
        <v>16</v>
      </c>
    </row>
    <row r="11" spans="1:8" ht="30" x14ac:dyDescent="0.25">
      <c r="A11" s="8">
        <f t="shared" ref="A11:A74" si="3">A10+1</f>
        <v>2</v>
      </c>
      <c r="B11" s="17" t="s">
        <v>17</v>
      </c>
      <c r="C11" s="15">
        <v>50</v>
      </c>
      <c r="D11" s="15">
        <f t="shared" si="0"/>
        <v>25</v>
      </c>
      <c r="E11" s="15">
        <f t="shared" si="1"/>
        <v>75</v>
      </c>
      <c r="F11" s="15">
        <f t="shared" si="2"/>
        <v>50</v>
      </c>
      <c r="G11" s="16" t="s">
        <v>18</v>
      </c>
      <c r="H11" s="16" t="s">
        <v>16</v>
      </c>
    </row>
    <row r="12" spans="1:8" ht="45" x14ac:dyDescent="0.25">
      <c r="A12" s="8">
        <f t="shared" si="3"/>
        <v>3</v>
      </c>
      <c r="B12" s="16" t="s">
        <v>19</v>
      </c>
      <c r="C12" s="15">
        <v>50</v>
      </c>
      <c r="D12" s="15">
        <f t="shared" si="0"/>
        <v>25</v>
      </c>
      <c r="E12" s="15">
        <f t="shared" si="1"/>
        <v>75</v>
      </c>
      <c r="F12" s="15">
        <f t="shared" si="2"/>
        <v>50</v>
      </c>
      <c r="G12" s="18" t="s">
        <v>20</v>
      </c>
      <c r="H12" s="16" t="s">
        <v>16</v>
      </c>
    </row>
    <row r="13" spans="1:8" ht="30" x14ac:dyDescent="0.25">
      <c r="A13" s="8">
        <f t="shared" si="3"/>
        <v>4</v>
      </c>
      <c r="B13" s="16" t="s">
        <v>21</v>
      </c>
      <c r="C13" s="15">
        <v>50</v>
      </c>
      <c r="D13" s="15">
        <f t="shared" si="0"/>
        <v>25</v>
      </c>
      <c r="E13" s="15">
        <f t="shared" si="1"/>
        <v>75</v>
      </c>
      <c r="F13" s="15">
        <f t="shared" si="2"/>
        <v>50</v>
      </c>
      <c r="G13" s="16" t="s">
        <v>22</v>
      </c>
      <c r="H13" s="16" t="s">
        <v>16</v>
      </c>
    </row>
    <row r="14" spans="1:8" ht="45" x14ac:dyDescent="0.25">
      <c r="A14" s="8">
        <f t="shared" si="3"/>
        <v>5</v>
      </c>
      <c r="B14" s="14" t="s">
        <v>23</v>
      </c>
      <c r="C14" s="15">
        <v>50</v>
      </c>
      <c r="D14" s="15">
        <f t="shared" si="0"/>
        <v>25</v>
      </c>
      <c r="E14" s="15">
        <f t="shared" si="1"/>
        <v>75</v>
      </c>
      <c r="F14" s="15">
        <f t="shared" si="2"/>
        <v>50</v>
      </c>
      <c r="G14" s="16" t="s">
        <v>24</v>
      </c>
      <c r="H14" s="16" t="s">
        <v>16</v>
      </c>
    </row>
    <row r="15" spans="1:8" ht="45" x14ac:dyDescent="0.25">
      <c r="A15" s="8">
        <f t="shared" si="3"/>
        <v>6</v>
      </c>
      <c r="B15" s="14" t="s">
        <v>25</v>
      </c>
      <c r="C15" s="15">
        <v>50</v>
      </c>
      <c r="D15" s="15">
        <f t="shared" si="0"/>
        <v>25</v>
      </c>
      <c r="E15" s="15">
        <f t="shared" si="1"/>
        <v>75</v>
      </c>
      <c r="F15" s="15">
        <f t="shared" si="2"/>
        <v>50</v>
      </c>
      <c r="G15" s="16" t="s">
        <v>26</v>
      </c>
      <c r="H15" s="16" t="s">
        <v>16</v>
      </c>
    </row>
    <row r="16" spans="1:8" ht="30" x14ac:dyDescent="0.25">
      <c r="A16" s="8">
        <f t="shared" si="3"/>
        <v>7</v>
      </c>
      <c r="B16" s="14" t="s">
        <v>27</v>
      </c>
      <c r="C16" s="15">
        <v>50</v>
      </c>
      <c r="D16" s="15">
        <f t="shared" si="0"/>
        <v>25</v>
      </c>
      <c r="E16" s="15">
        <f t="shared" si="1"/>
        <v>75</v>
      </c>
      <c r="F16" s="15">
        <f t="shared" si="2"/>
        <v>50</v>
      </c>
      <c r="G16" s="16" t="s">
        <v>28</v>
      </c>
      <c r="H16" s="16" t="s">
        <v>16</v>
      </c>
    </row>
    <row r="17" spans="1:8" ht="30" x14ac:dyDescent="0.25">
      <c r="A17" s="8">
        <f t="shared" si="3"/>
        <v>8</v>
      </c>
      <c r="B17" s="14" t="s">
        <v>29</v>
      </c>
      <c r="C17" s="15">
        <v>50</v>
      </c>
      <c r="D17" s="15">
        <f t="shared" si="0"/>
        <v>25</v>
      </c>
      <c r="E17" s="15">
        <f t="shared" si="1"/>
        <v>75</v>
      </c>
      <c r="F17" s="15">
        <f t="shared" si="2"/>
        <v>50</v>
      </c>
      <c r="G17" s="16" t="s">
        <v>30</v>
      </c>
      <c r="H17" s="16" t="s">
        <v>16</v>
      </c>
    </row>
    <row r="18" spans="1:8" ht="30" x14ac:dyDescent="0.25">
      <c r="A18" s="8">
        <f t="shared" si="3"/>
        <v>9</v>
      </c>
      <c r="B18" s="14" t="s">
        <v>31</v>
      </c>
      <c r="C18" s="15">
        <v>50</v>
      </c>
      <c r="D18" s="15">
        <f t="shared" si="0"/>
        <v>25</v>
      </c>
      <c r="E18" s="15">
        <f t="shared" si="1"/>
        <v>75</v>
      </c>
      <c r="F18" s="15">
        <f t="shared" si="2"/>
        <v>50</v>
      </c>
      <c r="G18" s="16" t="s">
        <v>32</v>
      </c>
      <c r="H18" s="16" t="s">
        <v>16</v>
      </c>
    </row>
    <row r="19" spans="1:8" ht="30" x14ac:dyDescent="0.25">
      <c r="A19" s="8">
        <f t="shared" si="3"/>
        <v>10</v>
      </c>
      <c r="B19" s="16" t="s">
        <v>33</v>
      </c>
      <c r="C19" s="15">
        <v>50</v>
      </c>
      <c r="D19" s="15">
        <f t="shared" si="0"/>
        <v>25</v>
      </c>
      <c r="E19" s="15">
        <f t="shared" si="1"/>
        <v>75</v>
      </c>
      <c r="F19" s="15">
        <f t="shared" si="2"/>
        <v>50</v>
      </c>
      <c r="G19" s="16" t="s">
        <v>34</v>
      </c>
      <c r="H19" s="16" t="s">
        <v>16</v>
      </c>
    </row>
    <row r="20" spans="1:8" ht="30" x14ac:dyDescent="0.25">
      <c r="A20" s="8">
        <f t="shared" si="3"/>
        <v>11</v>
      </c>
      <c r="B20" s="17" t="s">
        <v>35</v>
      </c>
      <c r="C20" s="15">
        <v>50</v>
      </c>
      <c r="D20" s="15">
        <f t="shared" si="0"/>
        <v>25</v>
      </c>
      <c r="E20" s="15">
        <f t="shared" si="1"/>
        <v>75</v>
      </c>
      <c r="F20" s="15">
        <f t="shared" si="2"/>
        <v>50</v>
      </c>
      <c r="G20" s="16" t="s">
        <v>36</v>
      </c>
      <c r="H20" s="16" t="s">
        <v>16</v>
      </c>
    </row>
    <row r="21" spans="1:8" ht="30" x14ac:dyDescent="0.25">
      <c r="A21" s="8">
        <f t="shared" si="3"/>
        <v>12</v>
      </c>
      <c r="B21" s="17" t="s">
        <v>37</v>
      </c>
      <c r="C21" s="15">
        <v>50</v>
      </c>
      <c r="D21" s="15">
        <f t="shared" si="0"/>
        <v>25</v>
      </c>
      <c r="E21" s="15">
        <f t="shared" si="1"/>
        <v>75</v>
      </c>
      <c r="F21" s="15">
        <f t="shared" si="2"/>
        <v>50</v>
      </c>
      <c r="G21" s="16" t="s">
        <v>38</v>
      </c>
      <c r="H21" s="16" t="s">
        <v>16</v>
      </c>
    </row>
    <row r="22" spans="1:8" ht="30" x14ac:dyDescent="0.25">
      <c r="A22" s="8">
        <f t="shared" si="3"/>
        <v>13</v>
      </c>
      <c r="B22" s="17" t="s">
        <v>39</v>
      </c>
      <c r="C22" s="15">
        <v>50</v>
      </c>
      <c r="D22" s="15">
        <f t="shared" si="0"/>
        <v>25</v>
      </c>
      <c r="E22" s="15">
        <f t="shared" si="1"/>
        <v>75</v>
      </c>
      <c r="F22" s="15">
        <f t="shared" si="2"/>
        <v>50</v>
      </c>
      <c r="G22" s="16" t="s">
        <v>40</v>
      </c>
      <c r="H22" s="16" t="s">
        <v>16</v>
      </c>
    </row>
    <row r="23" spans="1:8" ht="30" x14ac:dyDescent="0.25">
      <c r="A23" s="8">
        <f t="shared" si="3"/>
        <v>14</v>
      </c>
      <c r="B23" s="17" t="s">
        <v>41</v>
      </c>
      <c r="C23" s="15">
        <v>50</v>
      </c>
      <c r="D23" s="15">
        <f t="shared" si="0"/>
        <v>25</v>
      </c>
      <c r="E23" s="15">
        <f t="shared" si="1"/>
        <v>75</v>
      </c>
      <c r="F23" s="15">
        <f t="shared" si="2"/>
        <v>50</v>
      </c>
      <c r="G23" s="16" t="s">
        <v>42</v>
      </c>
      <c r="H23" s="16" t="s">
        <v>16</v>
      </c>
    </row>
    <row r="24" spans="1:8" ht="30" x14ac:dyDescent="0.25">
      <c r="A24" s="8">
        <f t="shared" si="3"/>
        <v>15</v>
      </c>
      <c r="B24" s="16" t="s">
        <v>43</v>
      </c>
      <c r="C24" s="15">
        <v>50</v>
      </c>
      <c r="D24" s="15">
        <f t="shared" si="0"/>
        <v>25</v>
      </c>
      <c r="E24" s="15">
        <f t="shared" si="1"/>
        <v>75</v>
      </c>
      <c r="F24" s="15">
        <f t="shared" si="2"/>
        <v>50</v>
      </c>
      <c r="G24" s="16" t="s">
        <v>44</v>
      </c>
      <c r="H24" s="16" t="s">
        <v>16</v>
      </c>
    </row>
    <row r="25" spans="1:8" ht="30" x14ac:dyDescent="0.25">
      <c r="A25" s="8">
        <f t="shared" si="3"/>
        <v>16</v>
      </c>
      <c r="B25" s="17" t="s">
        <v>45</v>
      </c>
      <c r="C25" s="15">
        <v>50</v>
      </c>
      <c r="D25" s="15">
        <f t="shared" si="0"/>
        <v>25</v>
      </c>
      <c r="E25" s="15">
        <f t="shared" si="1"/>
        <v>75</v>
      </c>
      <c r="F25" s="15">
        <f t="shared" si="2"/>
        <v>50</v>
      </c>
      <c r="G25" s="16" t="s">
        <v>46</v>
      </c>
      <c r="H25" s="16" t="s">
        <v>16</v>
      </c>
    </row>
    <row r="26" spans="1:8" ht="30" x14ac:dyDescent="0.25">
      <c r="A26" s="8">
        <f t="shared" si="3"/>
        <v>17</v>
      </c>
      <c r="B26" s="16" t="s">
        <v>47</v>
      </c>
      <c r="C26" s="15">
        <v>50</v>
      </c>
      <c r="D26" s="15">
        <f t="shared" si="0"/>
        <v>25</v>
      </c>
      <c r="E26" s="15">
        <f t="shared" si="1"/>
        <v>75</v>
      </c>
      <c r="F26" s="15">
        <f t="shared" si="2"/>
        <v>50</v>
      </c>
      <c r="G26" s="16" t="s">
        <v>48</v>
      </c>
      <c r="H26" s="16" t="s">
        <v>16</v>
      </c>
    </row>
    <row r="27" spans="1:8" ht="30" x14ac:dyDescent="0.25">
      <c r="A27" s="8">
        <f t="shared" si="3"/>
        <v>18</v>
      </c>
      <c r="B27" s="17" t="s">
        <v>49</v>
      </c>
      <c r="C27" s="15">
        <v>50</v>
      </c>
      <c r="D27" s="15">
        <f t="shared" si="0"/>
        <v>25</v>
      </c>
      <c r="E27" s="15">
        <f t="shared" si="1"/>
        <v>75</v>
      </c>
      <c r="F27" s="15">
        <f t="shared" si="2"/>
        <v>50</v>
      </c>
      <c r="G27" s="16" t="s">
        <v>50</v>
      </c>
      <c r="H27" s="16" t="s">
        <v>16</v>
      </c>
    </row>
    <row r="28" spans="1:8" ht="30" x14ac:dyDescent="0.25">
      <c r="A28" s="8">
        <f t="shared" si="3"/>
        <v>19</v>
      </c>
      <c r="B28" s="17" t="s">
        <v>51</v>
      </c>
      <c r="C28" s="15">
        <v>50</v>
      </c>
      <c r="D28" s="15">
        <f t="shared" si="0"/>
        <v>25</v>
      </c>
      <c r="E28" s="15">
        <f t="shared" si="1"/>
        <v>75</v>
      </c>
      <c r="F28" s="15">
        <f t="shared" si="2"/>
        <v>50</v>
      </c>
      <c r="G28" s="16" t="s">
        <v>52</v>
      </c>
      <c r="H28" s="16" t="s">
        <v>16</v>
      </c>
    </row>
    <row r="29" spans="1:8" ht="30" x14ac:dyDescent="0.25">
      <c r="A29" s="8">
        <f t="shared" si="3"/>
        <v>20</v>
      </c>
      <c r="B29" s="17" t="s">
        <v>53</v>
      </c>
      <c r="C29" s="15">
        <v>50</v>
      </c>
      <c r="D29" s="15">
        <f t="shared" si="0"/>
        <v>25</v>
      </c>
      <c r="E29" s="15">
        <f t="shared" si="1"/>
        <v>75</v>
      </c>
      <c r="F29" s="15">
        <f t="shared" si="2"/>
        <v>50</v>
      </c>
      <c r="G29" s="16" t="s">
        <v>54</v>
      </c>
      <c r="H29" s="16" t="s">
        <v>16</v>
      </c>
    </row>
    <row r="30" spans="1:8" ht="30" x14ac:dyDescent="0.25">
      <c r="A30" s="8">
        <f t="shared" si="3"/>
        <v>21</v>
      </c>
      <c r="B30" s="17" t="s">
        <v>55</v>
      </c>
      <c r="C30" s="15">
        <v>50</v>
      </c>
      <c r="D30" s="15">
        <f t="shared" si="0"/>
        <v>25</v>
      </c>
      <c r="E30" s="15">
        <f t="shared" si="1"/>
        <v>75</v>
      </c>
      <c r="F30" s="15">
        <f t="shared" si="2"/>
        <v>50</v>
      </c>
      <c r="G30" s="16" t="s">
        <v>56</v>
      </c>
      <c r="H30" s="16" t="s">
        <v>16</v>
      </c>
    </row>
    <row r="31" spans="1:8" ht="30" x14ac:dyDescent="0.25">
      <c r="A31" s="8">
        <f t="shared" si="3"/>
        <v>22</v>
      </c>
      <c r="B31" s="17" t="s">
        <v>57</v>
      </c>
      <c r="C31" s="15">
        <v>50</v>
      </c>
      <c r="D31" s="15">
        <f t="shared" si="0"/>
        <v>25</v>
      </c>
      <c r="E31" s="15">
        <f t="shared" si="1"/>
        <v>75</v>
      </c>
      <c r="F31" s="15">
        <f t="shared" si="2"/>
        <v>50</v>
      </c>
      <c r="G31" s="16" t="s">
        <v>58</v>
      </c>
      <c r="H31" s="16" t="s">
        <v>16</v>
      </c>
    </row>
    <row r="32" spans="1:8" ht="30" x14ac:dyDescent="0.25">
      <c r="A32" s="8">
        <f t="shared" si="3"/>
        <v>23</v>
      </c>
      <c r="B32" s="17" t="s">
        <v>59</v>
      </c>
      <c r="C32" s="15">
        <v>50</v>
      </c>
      <c r="D32" s="15">
        <f t="shared" si="0"/>
        <v>25</v>
      </c>
      <c r="E32" s="15">
        <f t="shared" si="1"/>
        <v>75</v>
      </c>
      <c r="F32" s="15">
        <f t="shared" si="2"/>
        <v>50</v>
      </c>
      <c r="G32" s="16" t="s">
        <v>60</v>
      </c>
      <c r="H32" s="16" t="s">
        <v>16</v>
      </c>
    </row>
    <row r="33" spans="1:8" ht="30" x14ac:dyDescent="0.25">
      <c r="A33" s="8">
        <f t="shared" si="3"/>
        <v>24</v>
      </c>
      <c r="B33" s="17" t="s">
        <v>61</v>
      </c>
      <c r="C33" s="15">
        <v>50</v>
      </c>
      <c r="D33" s="15">
        <f t="shared" si="0"/>
        <v>25</v>
      </c>
      <c r="E33" s="15">
        <f t="shared" si="1"/>
        <v>75</v>
      </c>
      <c r="F33" s="15">
        <f t="shared" si="2"/>
        <v>50</v>
      </c>
      <c r="G33" s="16" t="s">
        <v>62</v>
      </c>
      <c r="H33" s="16" t="s">
        <v>16</v>
      </c>
    </row>
    <row r="34" spans="1:8" ht="30" x14ac:dyDescent="0.25">
      <c r="A34" s="8">
        <f t="shared" si="3"/>
        <v>25</v>
      </c>
      <c r="B34" s="16" t="s">
        <v>63</v>
      </c>
      <c r="C34" s="15">
        <v>50</v>
      </c>
      <c r="D34" s="15">
        <f t="shared" si="0"/>
        <v>25</v>
      </c>
      <c r="E34" s="15">
        <f t="shared" si="1"/>
        <v>75</v>
      </c>
      <c r="F34" s="15">
        <f t="shared" si="2"/>
        <v>50</v>
      </c>
      <c r="G34" s="16" t="s">
        <v>65</v>
      </c>
      <c r="H34" s="16" t="s">
        <v>16</v>
      </c>
    </row>
    <row r="35" spans="1:8" ht="45" x14ac:dyDescent="0.25">
      <c r="A35" s="8">
        <f t="shared" si="3"/>
        <v>26</v>
      </c>
      <c r="B35" s="17" t="s">
        <v>66</v>
      </c>
      <c r="C35" s="15">
        <v>200</v>
      </c>
      <c r="D35" s="15">
        <f>C35-C35*B$6</f>
        <v>100</v>
      </c>
      <c r="E35" s="15">
        <f t="shared" si="1"/>
        <v>300</v>
      </c>
      <c r="F35" s="15">
        <f t="shared" si="2"/>
        <v>200</v>
      </c>
      <c r="G35" s="16" t="s">
        <v>67</v>
      </c>
      <c r="H35" s="16" t="s">
        <v>68</v>
      </c>
    </row>
    <row r="36" spans="1:8" ht="105" x14ac:dyDescent="0.25">
      <c r="A36" s="8">
        <f t="shared" si="3"/>
        <v>27</v>
      </c>
      <c r="B36" s="17" t="s">
        <v>69</v>
      </c>
      <c r="C36" s="15">
        <v>40000</v>
      </c>
      <c r="D36" s="15">
        <v>3000</v>
      </c>
      <c r="E36" s="15">
        <v>40000</v>
      </c>
      <c r="F36" s="15">
        <f t="shared" si="2"/>
        <v>27666.666666666668</v>
      </c>
      <c r="G36" s="16" t="s">
        <v>70</v>
      </c>
      <c r="H36" s="19" t="s">
        <v>71</v>
      </c>
    </row>
    <row r="37" spans="1:8" ht="135" x14ac:dyDescent="0.25">
      <c r="A37" s="8">
        <f t="shared" si="3"/>
        <v>28</v>
      </c>
      <c r="B37" s="20" t="s">
        <v>72</v>
      </c>
      <c r="C37" s="15">
        <v>10000</v>
      </c>
      <c r="D37" s="15">
        <f>C37-C37*B$6</f>
        <v>5000</v>
      </c>
      <c r="E37" s="15">
        <f t="shared" si="1"/>
        <v>15000</v>
      </c>
      <c r="F37" s="15">
        <f t="shared" si="2"/>
        <v>10000</v>
      </c>
      <c r="G37" s="16" t="s">
        <v>73</v>
      </c>
      <c r="H37" s="3" t="s">
        <v>74</v>
      </c>
    </row>
    <row r="38" spans="1:8" ht="45" x14ac:dyDescent="0.25">
      <c r="A38" s="8">
        <f t="shared" si="3"/>
        <v>29</v>
      </c>
      <c r="B38" s="17" t="s">
        <v>75</v>
      </c>
      <c r="C38" s="15">
        <v>30000</v>
      </c>
      <c r="D38" s="15">
        <f>C38-C38*0.3</f>
        <v>21000</v>
      </c>
      <c r="E38" s="15">
        <f>C38+C38*0.3</f>
        <v>39000</v>
      </c>
      <c r="F38" s="15">
        <f t="shared" si="2"/>
        <v>30000</v>
      </c>
      <c r="G38" s="21" t="s">
        <v>76</v>
      </c>
      <c r="H38" s="16" t="s">
        <v>77</v>
      </c>
    </row>
    <row r="39" spans="1:8" ht="60" x14ac:dyDescent="0.25">
      <c r="A39" s="8">
        <f t="shared" si="3"/>
        <v>30</v>
      </c>
      <c r="B39" s="20" t="s">
        <v>78</v>
      </c>
      <c r="C39" s="15">
        <v>5050</v>
      </c>
      <c r="D39" s="15">
        <f>C39-C39*B$6</f>
        <v>2525</v>
      </c>
      <c r="E39" s="15">
        <f t="shared" si="1"/>
        <v>7575</v>
      </c>
      <c r="F39" s="15">
        <f t="shared" si="2"/>
        <v>5050</v>
      </c>
      <c r="G39" s="21" t="s">
        <v>79</v>
      </c>
      <c r="H39" s="16" t="s">
        <v>80</v>
      </c>
    </row>
    <row r="40" spans="1:8" ht="90" x14ac:dyDescent="0.25">
      <c r="A40" s="8">
        <f t="shared" si="3"/>
        <v>31</v>
      </c>
      <c r="B40" s="16" t="s">
        <v>81</v>
      </c>
      <c r="C40" s="22">
        <v>17.64</v>
      </c>
      <c r="D40" s="22">
        <v>10.18</v>
      </c>
      <c r="E40" s="22">
        <v>34.71</v>
      </c>
      <c r="F40" s="22">
        <f t="shared" si="2"/>
        <v>20.843333333333334</v>
      </c>
      <c r="G40" s="21" t="s">
        <v>82</v>
      </c>
      <c r="H40" s="16" t="s">
        <v>83</v>
      </c>
    </row>
    <row r="41" spans="1:8" ht="90" x14ac:dyDescent="0.25">
      <c r="A41" s="8">
        <f t="shared" si="3"/>
        <v>32</v>
      </c>
      <c r="B41" s="16" t="s">
        <v>84</v>
      </c>
      <c r="C41" s="22">
        <v>17.64</v>
      </c>
      <c r="D41" s="22">
        <v>10.18</v>
      </c>
      <c r="E41" s="22">
        <v>34.71</v>
      </c>
      <c r="F41" s="22">
        <f t="shared" si="2"/>
        <v>20.843333333333334</v>
      </c>
      <c r="G41" s="21" t="s">
        <v>82</v>
      </c>
      <c r="H41" s="16" t="s">
        <v>83</v>
      </c>
    </row>
    <row r="42" spans="1:8" ht="105" x14ac:dyDescent="0.25">
      <c r="A42" s="8">
        <f t="shared" si="3"/>
        <v>33</v>
      </c>
      <c r="B42" s="8" t="s">
        <v>85</v>
      </c>
      <c r="C42" s="22">
        <v>18.61</v>
      </c>
      <c r="D42" s="22">
        <v>12.18</v>
      </c>
      <c r="E42" s="22">
        <v>33.31</v>
      </c>
      <c r="F42" s="22">
        <f t="shared" si="2"/>
        <v>21.366666666666664</v>
      </c>
      <c r="G42" s="21" t="s">
        <v>82</v>
      </c>
      <c r="H42" s="16" t="s">
        <v>86</v>
      </c>
    </row>
    <row r="43" spans="1:8" ht="90" x14ac:dyDescent="0.25">
      <c r="A43" s="8">
        <f t="shared" si="3"/>
        <v>34</v>
      </c>
      <c r="B43" s="8" t="s">
        <v>87</v>
      </c>
      <c r="C43" s="22">
        <v>17.64</v>
      </c>
      <c r="D43" s="22">
        <v>10.18</v>
      </c>
      <c r="E43" s="22">
        <v>34.71</v>
      </c>
      <c r="F43" s="22">
        <f t="shared" si="2"/>
        <v>20.843333333333334</v>
      </c>
      <c r="G43" s="21" t="s">
        <v>82</v>
      </c>
      <c r="H43" s="16" t="s">
        <v>83</v>
      </c>
    </row>
    <row r="44" spans="1:8" ht="45" x14ac:dyDescent="0.25">
      <c r="A44" s="8">
        <f t="shared" si="3"/>
        <v>35</v>
      </c>
      <c r="B44" s="8" t="s">
        <v>88</v>
      </c>
      <c r="C44" s="22">
        <f>F44</f>
        <v>60000</v>
      </c>
      <c r="D44" s="22">
        <v>25000</v>
      </c>
      <c r="E44" s="22">
        <v>95000</v>
      </c>
      <c r="F44" s="22">
        <f>AVERAGE(D44,E44)</f>
        <v>60000</v>
      </c>
      <c r="G44" s="21" t="s">
        <v>89</v>
      </c>
      <c r="H44" s="3" t="s">
        <v>90</v>
      </c>
    </row>
    <row r="45" spans="1:8" ht="75" x14ac:dyDescent="0.25">
      <c r="A45" s="8">
        <f t="shared" si="3"/>
        <v>36</v>
      </c>
      <c r="B45" s="23" t="s">
        <v>91</v>
      </c>
      <c r="C45" s="22">
        <f>F45</f>
        <v>700000</v>
      </c>
      <c r="D45" s="22">
        <v>500000</v>
      </c>
      <c r="E45" s="22">
        <v>900000</v>
      </c>
      <c r="F45" s="22">
        <f>AVERAGE(D45,E45)</f>
        <v>700000</v>
      </c>
      <c r="G45" s="21" t="s">
        <v>92</v>
      </c>
      <c r="H45" s="16" t="s">
        <v>93</v>
      </c>
    </row>
    <row r="46" spans="1:8" ht="105" x14ac:dyDescent="0.25">
      <c r="A46" s="8">
        <f t="shared" si="3"/>
        <v>37</v>
      </c>
      <c r="B46" s="23" t="s">
        <v>94</v>
      </c>
      <c r="C46" s="22">
        <f>F46</f>
        <v>130000</v>
      </c>
      <c r="D46" s="22">
        <v>60000</v>
      </c>
      <c r="E46" s="22">
        <v>200000</v>
      </c>
      <c r="F46" s="22">
        <f>AVERAGE(D46,E46)</f>
        <v>130000</v>
      </c>
      <c r="G46" s="21" t="s">
        <v>95</v>
      </c>
      <c r="H46" s="16" t="s">
        <v>96</v>
      </c>
    </row>
    <row r="47" spans="1:8" ht="45" x14ac:dyDescent="0.25">
      <c r="A47" s="8">
        <f t="shared" si="3"/>
        <v>38</v>
      </c>
      <c r="B47" s="8" t="s">
        <v>97</v>
      </c>
      <c r="C47" s="15">
        <v>65000</v>
      </c>
      <c r="D47" s="15">
        <f>C47-C47*0.3</f>
        <v>45500</v>
      </c>
      <c r="E47" s="15">
        <f>C47+C47*0.3</f>
        <v>84500</v>
      </c>
      <c r="F47" s="15">
        <f t="shared" si="2"/>
        <v>65000</v>
      </c>
      <c r="G47" s="21" t="s">
        <v>98</v>
      </c>
      <c r="H47" s="16" t="s">
        <v>99</v>
      </c>
    </row>
    <row r="48" spans="1:8" ht="60" x14ac:dyDescent="0.25">
      <c r="A48" s="8">
        <f t="shared" si="3"/>
        <v>39</v>
      </c>
      <c r="B48" s="23" t="s">
        <v>100</v>
      </c>
      <c r="C48" s="15">
        <v>610000</v>
      </c>
      <c r="D48" s="15">
        <f>C48-C48*0.3</f>
        <v>427000</v>
      </c>
      <c r="E48" s="15">
        <f>C48+C48*0.3</f>
        <v>793000</v>
      </c>
      <c r="F48" s="15">
        <f t="shared" si="2"/>
        <v>610000</v>
      </c>
      <c r="G48" s="21" t="s">
        <v>101</v>
      </c>
      <c r="H48" s="16" t="s">
        <v>102</v>
      </c>
    </row>
    <row r="49" spans="1:8" ht="60" x14ac:dyDescent="0.25">
      <c r="A49" s="8">
        <f t="shared" si="3"/>
        <v>40</v>
      </c>
      <c r="B49" s="24" t="s">
        <v>103</v>
      </c>
      <c r="C49" s="15">
        <v>3000</v>
      </c>
      <c r="D49" s="15">
        <f t="shared" ref="D49:D61" si="4">C49-C49*B$6</f>
        <v>1500</v>
      </c>
      <c r="E49" s="15">
        <f t="shared" ref="E49:E61" si="5">C49+C49*B$6</f>
        <v>4500</v>
      </c>
      <c r="F49" s="15">
        <f>(C49+D49+E49)/3</f>
        <v>3000</v>
      </c>
      <c r="G49" s="25" t="s">
        <v>104</v>
      </c>
      <c r="H49" s="16" t="s">
        <v>105</v>
      </c>
    </row>
    <row r="50" spans="1:8" ht="45" x14ac:dyDescent="0.25">
      <c r="A50" s="8">
        <f t="shared" si="3"/>
        <v>41</v>
      </c>
      <c r="B50" s="17" t="s">
        <v>106</v>
      </c>
      <c r="C50" s="15">
        <f>4150</f>
        <v>4150</v>
      </c>
      <c r="D50" s="15">
        <f t="shared" si="4"/>
        <v>2075</v>
      </c>
      <c r="E50" s="15">
        <f t="shared" si="5"/>
        <v>6225</v>
      </c>
      <c r="F50" s="15">
        <f t="shared" si="2"/>
        <v>4150</v>
      </c>
      <c r="G50" s="21" t="s">
        <v>107</v>
      </c>
      <c r="H50" s="16" t="s">
        <v>108</v>
      </c>
    </row>
    <row r="51" spans="1:8" ht="30" x14ac:dyDescent="0.25">
      <c r="A51" s="8">
        <f t="shared" si="3"/>
        <v>42</v>
      </c>
      <c r="B51" s="20" t="s">
        <v>109</v>
      </c>
      <c r="C51" s="15">
        <v>2000</v>
      </c>
      <c r="D51" s="15">
        <f t="shared" si="4"/>
        <v>1000</v>
      </c>
      <c r="E51" s="15">
        <f t="shared" si="5"/>
        <v>3000</v>
      </c>
      <c r="F51" s="15">
        <f t="shared" si="2"/>
        <v>2000</v>
      </c>
      <c r="G51" s="21" t="s">
        <v>110</v>
      </c>
      <c r="H51" s="16" t="s">
        <v>111</v>
      </c>
    </row>
    <row r="52" spans="1:8" ht="30" x14ac:dyDescent="0.25">
      <c r="A52" s="8">
        <f t="shared" si="3"/>
        <v>43</v>
      </c>
      <c r="B52" s="20" t="s">
        <v>112</v>
      </c>
      <c r="C52" s="15">
        <v>750</v>
      </c>
      <c r="D52" s="15">
        <v>500</v>
      </c>
      <c r="E52" s="15">
        <v>1000</v>
      </c>
      <c r="F52" s="15">
        <f t="shared" si="2"/>
        <v>750</v>
      </c>
      <c r="G52" s="21" t="s">
        <v>113</v>
      </c>
      <c r="H52" s="16" t="s">
        <v>114</v>
      </c>
    </row>
    <row r="53" spans="1:8" ht="30" x14ac:dyDescent="0.25">
      <c r="A53" s="8">
        <f t="shared" si="3"/>
        <v>44</v>
      </c>
      <c r="B53" s="20" t="s">
        <v>115</v>
      </c>
      <c r="C53" s="15">
        <v>500</v>
      </c>
      <c r="D53" s="15">
        <f t="shared" si="4"/>
        <v>250</v>
      </c>
      <c r="E53" s="15">
        <f t="shared" si="5"/>
        <v>750</v>
      </c>
      <c r="F53" s="15">
        <f t="shared" si="2"/>
        <v>500</v>
      </c>
      <c r="G53" s="21" t="s">
        <v>116</v>
      </c>
      <c r="H53" s="16" t="s">
        <v>114</v>
      </c>
    </row>
    <row r="54" spans="1:8" ht="90" x14ac:dyDescent="0.25">
      <c r="A54" s="8">
        <f t="shared" si="3"/>
        <v>45</v>
      </c>
      <c r="B54" s="16" t="s">
        <v>117</v>
      </c>
      <c r="C54" s="15">
        <f>50*18</f>
        <v>900</v>
      </c>
      <c r="D54" s="15">
        <f t="shared" si="4"/>
        <v>450</v>
      </c>
      <c r="E54" s="15">
        <f t="shared" si="5"/>
        <v>1350</v>
      </c>
      <c r="F54" s="15">
        <f t="shared" si="2"/>
        <v>900</v>
      </c>
      <c r="G54" s="21" t="s">
        <v>118</v>
      </c>
      <c r="H54" s="16" t="s">
        <v>119</v>
      </c>
    </row>
    <row r="55" spans="1:8" ht="30" x14ac:dyDescent="0.25">
      <c r="A55" s="8">
        <f t="shared" si="3"/>
        <v>46</v>
      </c>
      <c r="B55" s="17" t="s">
        <v>120</v>
      </c>
      <c r="C55" s="15">
        <v>300</v>
      </c>
      <c r="D55" s="15">
        <f t="shared" si="4"/>
        <v>150</v>
      </c>
      <c r="E55" s="15">
        <f t="shared" si="5"/>
        <v>450</v>
      </c>
      <c r="F55" s="15">
        <f t="shared" si="2"/>
        <v>300</v>
      </c>
      <c r="G55" s="21" t="s">
        <v>121</v>
      </c>
      <c r="H55" s="8" t="s">
        <v>114</v>
      </c>
    </row>
    <row r="56" spans="1:8" ht="90" x14ac:dyDescent="0.25">
      <c r="A56" s="8">
        <f t="shared" si="3"/>
        <v>47</v>
      </c>
      <c r="B56" s="16" t="s">
        <v>122</v>
      </c>
      <c r="C56" s="22">
        <v>17.64</v>
      </c>
      <c r="D56" s="22">
        <v>10.18</v>
      </c>
      <c r="E56" s="22">
        <v>34.71</v>
      </c>
      <c r="F56" s="22">
        <f t="shared" si="2"/>
        <v>20.843333333333334</v>
      </c>
      <c r="G56" s="21" t="s">
        <v>123</v>
      </c>
      <c r="H56" s="16" t="s">
        <v>83</v>
      </c>
    </row>
    <row r="57" spans="1:8" ht="90" x14ac:dyDescent="0.25">
      <c r="A57" s="8">
        <f t="shared" si="3"/>
        <v>48</v>
      </c>
      <c r="B57" s="17" t="s">
        <v>124</v>
      </c>
      <c r="C57" s="15">
        <v>175000</v>
      </c>
      <c r="D57" s="15">
        <f t="shared" si="4"/>
        <v>87500</v>
      </c>
      <c r="E57" s="15">
        <f t="shared" si="5"/>
        <v>262500</v>
      </c>
      <c r="F57" s="15">
        <f t="shared" si="2"/>
        <v>175000</v>
      </c>
      <c r="G57" s="21" t="s">
        <v>125</v>
      </c>
      <c r="H57" s="16" t="s">
        <v>126</v>
      </c>
    </row>
    <row r="58" spans="1:8" ht="45" x14ac:dyDescent="0.25">
      <c r="A58" s="8">
        <f t="shared" si="3"/>
        <v>49</v>
      </c>
      <c r="B58" s="23" t="s">
        <v>127</v>
      </c>
      <c r="C58" s="15">
        <f>4150</f>
        <v>4150</v>
      </c>
      <c r="D58" s="15">
        <f t="shared" si="4"/>
        <v>2075</v>
      </c>
      <c r="E58" s="15">
        <f t="shared" si="5"/>
        <v>6225</v>
      </c>
      <c r="F58" s="15">
        <f t="shared" si="2"/>
        <v>4150</v>
      </c>
      <c r="G58" s="21" t="s">
        <v>107</v>
      </c>
      <c r="H58" s="16" t="s">
        <v>128</v>
      </c>
    </row>
    <row r="59" spans="1:8" ht="30" x14ac:dyDescent="0.25">
      <c r="A59" s="8">
        <f t="shared" si="3"/>
        <v>50</v>
      </c>
      <c r="B59" s="20" t="s">
        <v>129</v>
      </c>
      <c r="C59" s="15">
        <v>500</v>
      </c>
      <c r="D59" s="15">
        <f t="shared" si="4"/>
        <v>250</v>
      </c>
      <c r="E59" s="15">
        <f t="shared" si="5"/>
        <v>750</v>
      </c>
      <c r="F59" s="15">
        <f t="shared" si="2"/>
        <v>500</v>
      </c>
      <c r="G59" s="16" t="s">
        <v>130</v>
      </c>
      <c r="H59" s="16" t="s">
        <v>114</v>
      </c>
    </row>
    <row r="60" spans="1:8" ht="45" x14ac:dyDescent="0.25">
      <c r="A60" s="8">
        <f t="shared" si="3"/>
        <v>51</v>
      </c>
      <c r="B60" s="20" t="s">
        <v>131</v>
      </c>
      <c r="C60" s="15">
        <v>2000</v>
      </c>
      <c r="D60" s="15">
        <f t="shared" si="4"/>
        <v>1000</v>
      </c>
      <c r="E60" s="15">
        <f t="shared" si="5"/>
        <v>3000</v>
      </c>
      <c r="F60" s="15">
        <f t="shared" si="2"/>
        <v>2000</v>
      </c>
      <c r="G60" s="21" t="s">
        <v>132</v>
      </c>
      <c r="H60" s="16" t="s">
        <v>133</v>
      </c>
    </row>
    <row r="61" spans="1:8" ht="60" x14ac:dyDescent="0.25">
      <c r="A61" s="8">
        <f t="shared" si="3"/>
        <v>52</v>
      </c>
      <c r="B61" s="20" t="s">
        <v>134</v>
      </c>
      <c r="C61" s="15">
        <v>1100</v>
      </c>
      <c r="D61" s="15">
        <f t="shared" si="4"/>
        <v>550</v>
      </c>
      <c r="E61" s="15">
        <f t="shared" si="5"/>
        <v>1650</v>
      </c>
      <c r="F61" s="15">
        <f t="shared" si="2"/>
        <v>1100</v>
      </c>
      <c r="G61" s="21" t="s">
        <v>135</v>
      </c>
      <c r="H61" s="16" t="s">
        <v>136</v>
      </c>
    </row>
    <row r="62" spans="1:8" ht="120" x14ac:dyDescent="0.25">
      <c r="A62" s="8">
        <f t="shared" si="3"/>
        <v>53</v>
      </c>
      <c r="B62" s="17" t="s">
        <v>137</v>
      </c>
      <c r="C62" s="15">
        <f>7450+3550</f>
        <v>11000</v>
      </c>
      <c r="D62" s="15">
        <f>4200+3000</f>
        <v>7200</v>
      </c>
      <c r="E62" s="15">
        <f>9850+4000</f>
        <v>13850</v>
      </c>
      <c r="F62" s="15">
        <f t="shared" si="2"/>
        <v>10683.333333333334</v>
      </c>
      <c r="G62" s="16" t="s">
        <v>138</v>
      </c>
      <c r="H62" s="16" t="s">
        <v>139</v>
      </c>
    </row>
    <row r="63" spans="1:8" ht="60" x14ac:dyDescent="0.25">
      <c r="A63" s="8">
        <f t="shared" si="3"/>
        <v>54</v>
      </c>
      <c r="B63" s="17" t="s">
        <v>140</v>
      </c>
      <c r="C63" s="15">
        <v>6650</v>
      </c>
      <c r="D63" s="15">
        <v>6000</v>
      </c>
      <c r="E63" s="15">
        <v>7300</v>
      </c>
      <c r="F63" s="15">
        <f t="shared" si="2"/>
        <v>6650</v>
      </c>
      <c r="G63" s="18" t="s">
        <v>141</v>
      </c>
      <c r="H63" s="16" t="s">
        <v>142</v>
      </c>
    </row>
    <row r="64" spans="1:8" ht="90" x14ac:dyDescent="0.25">
      <c r="A64" s="8">
        <f t="shared" si="3"/>
        <v>55</v>
      </c>
      <c r="B64" s="27" t="s">
        <v>143</v>
      </c>
      <c r="C64" s="15">
        <v>26000</v>
      </c>
      <c r="D64" s="15">
        <f t="shared" ref="D64:D125" si="6">C64-C64*B$6</f>
        <v>13000</v>
      </c>
      <c r="E64" s="15">
        <f t="shared" ref="E64:E125" si="7">C64+C64*B$6</f>
        <v>39000</v>
      </c>
      <c r="F64" s="15">
        <f>AVERAGE(D64,E64)</f>
        <v>26000</v>
      </c>
      <c r="G64" s="16" t="s">
        <v>144</v>
      </c>
      <c r="H64" s="16" t="s">
        <v>145</v>
      </c>
    </row>
    <row r="65" spans="1:8" ht="75" x14ac:dyDescent="0.25">
      <c r="A65" s="8">
        <f t="shared" si="3"/>
        <v>56</v>
      </c>
      <c r="B65" s="17" t="s">
        <v>146</v>
      </c>
      <c r="C65" s="15">
        <v>3200</v>
      </c>
      <c r="D65" s="15">
        <f t="shared" si="6"/>
        <v>1600</v>
      </c>
      <c r="E65" s="15">
        <f t="shared" si="7"/>
        <v>4800</v>
      </c>
      <c r="F65" s="15">
        <f t="shared" si="2"/>
        <v>3200</v>
      </c>
      <c r="G65" s="21" t="s">
        <v>147</v>
      </c>
      <c r="H65" s="16" t="s">
        <v>148</v>
      </c>
    </row>
    <row r="66" spans="1:8" ht="30" x14ac:dyDescent="0.25">
      <c r="A66" s="8">
        <f t="shared" si="3"/>
        <v>57</v>
      </c>
      <c r="B66" s="28" t="s">
        <v>149</v>
      </c>
      <c r="C66" s="15">
        <v>400000</v>
      </c>
      <c r="D66" s="15">
        <f t="shared" si="6"/>
        <v>200000</v>
      </c>
      <c r="E66" s="15">
        <f t="shared" si="7"/>
        <v>600000</v>
      </c>
      <c r="F66" s="15">
        <f t="shared" si="2"/>
        <v>400000</v>
      </c>
      <c r="G66" s="21" t="s">
        <v>150</v>
      </c>
      <c r="H66" s="26" t="s">
        <v>151</v>
      </c>
    </row>
    <row r="67" spans="1:8" ht="30" x14ac:dyDescent="0.25">
      <c r="A67" s="8">
        <f t="shared" si="3"/>
        <v>58</v>
      </c>
      <c r="B67" s="17" t="s">
        <v>152</v>
      </c>
      <c r="C67" s="15">
        <v>400000</v>
      </c>
      <c r="D67" s="15">
        <f t="shared" si="6"/>
        <v>200000</v>
      </c>
      <c r="E67" s="15">
        <f t="shared" si="7"/>
        <v>600000</v>
      </c>
      <c r="F67" s="15">
        <f t="shared" si="2"/>
        <v>400000</v>
      </c>
      <c r="G67" s="21" t="s">
        <v>153</v>
      </c>
      <c r="H67" s="16" t="s">
        <v>154</v>
      </c>
    </row>
    <row r="68" spans="1:8" ht="60" x14ac:dyDescent="0.25">
      <c r="A68" s="8">
        <f t="shared" si="3"/>
        <v>59</v>
      </c>
      <c r="B68" s="29" t="s">
        <v>155</v>
      </c>
      <c r="C68" s="15">
        <v>250000</v>
      </c>
      <c r="D68" s="15">
        <f t="shared" si="6"/>
        <v>125000</v>
      </c>
      <c r="E68" s="15">
        <f t="shared" si="7"/>
        <v>375000</v>
      </c>
      <c r="F68" s="15">
        <f t="shared" si="2"/>
        <v>250000</v>
      </c>
      <c r="G68" s="21" t="s">
        <v>156</v>
      </c>
      <c r="H68" s="16" t="s">
        <v>157</v>
      </c>
    </row>
    <row r="69" spans="1:8" ht="135" x14ac:dyDescent="0.25">
      <c r="A69" s="8">
        <f t="shared" si="3"/>
        <v>60</v>
      </c>
      <c r="B69" s="29" t="s">
        <v>158</v>
      </c>
      <c r="C69" s="15">
        <v>400000</v>
      </c>
      <c r="D69" s="15">
        <f t="shared" si="6"/>
        <v>200000</v>
      </c>
      <c r="E69" s="15">
        <f t="shared" si="7"/>
        <v>600000</v>
      </c>
      <c r="F69" s="15">
        <f t="shared" si="2"/>
        <v>400000</v>
      </c>
      <c r="G69" s="21" t="s">
        <v>159</v>
      </c>
      <c r="H69" s="3" t="s">
        <v>160</v>
      </c>
    </row>
    <row r="70" spans="1:8" ht="30" x14ac:dyDescent="0.25">
      <c r="A70" s="8">
        <f>A69+1</f>
        <v>61</v>
      </c>
      <c r="B70" s="29" t="s">
        <v>161</v>
      </c>
      <c r="C70" s="15">
        <v>250000</v>
      </c>
      <c r="D70" s="15">
        <f t="shared" si="6"/>
        <v>125000</v>
      </c>
      <c r="E70" s="15">
        <f t="shared" si="7"/>
        <v>375000</v>
      </c>
      <c r="F70" s="15">
        <f t="shared" si="2"/>
        <v>250000</v>
      </c>
      <c r="G70" s="21" t="s">
        <v>162</v>
      </c>
      <c r="H70" s="16" t="s">
        <v>163</v>
      </c>
    </row>
    <row r="71" spans="1:8" ht="60" x14ac:dyDescent="0.25">
      <c r="A71" s="8">
        <f t="shared" si="3"/>
        <v>62</v>
      </c>
      <c r="B71" s="29" t="s">
        <v>164</v>
      </c>
      <c r="C71" s="15">
        <v>250000</v>
      </c>
      <c r="D71" s="15">
        <f t="shared" si="6"/>
        <v>125000</v>
      </c>
      <c r="E71" s="15">
        <f t="shared" si="7"/>
        <v>375000</v>
      </c>
      <c r="F71" s="15">
        <f t="shared" si="2"/>
        <v>250000</v>
      </c>
      <c r="G71" s="21" t="s">
        <v>165</v>
      </c>
      <c r="H71" s="16" t="s">
        <v>157</v>
      </c>
    </row>
    <row r="72" spans="1:8" ht="30" x14ac:dyDescent="0.25">
      <c r="A72" s="8">
        <f t="shared" si="3"/>
        <v>63</v>
      </c>
      <c r="B72" s="26" t="s">
        <v>166</v>
      </c>
      <c r="C72" s="15">
        <v>250000</v>
      </c>
      <c r="D72" s="15">
        <f t="shared" si="6"/>
        <v>125000</v>
      </c>
      <c r="E72" s="15">
        <f t="shared" si="7"/>
        <v>375000</v>
      </c>
      <c r="F72" s="15">
        <f t="shared" si="2"/>
        <v>250000</v>
      </c>
      <c r="G72" s="21" t="s">
        <v>167</v>
      </c>
      <c r="H72" s="16" t="s">
        <v>163</v>
      </c>
    </row>
    <row r="73" spans="1:8" ht="60" x14ac:dyDescent="0.25">
      <c r="A73" s="8">
        <f t="shared" si="3"/>
        <v>64</v>
      </c>
      <c r="B73" s="29" t="s">
        <v>168</v>
      </c>
      <c r="C73" s="15">
        <v>250000</v>
      </c>
      <c r="D73" s="15">
        <f t="shared" si="6"/>
        <v>125000</v>
      </c>
      <c r="E73" s="15">
        <f t="shared" si="7"/>
        <v>375000</v>
      </c>
      <c r="F73" s="15">
        <f t="shared" si="2"/>
        <v>250000</v>
      </c>
      <c r="G73" s="21" t="s">
        <v>169</v>
      </c>
      <c r="H73" s="16" t="s">
        <v>157</v>
      </c>
    </row>
    <row r="74" spans="1:8" ht="30" x14ac:dyDescent="0.25">
      <c r="A74" s="8">
        <f t="shared" si="3"/>
        <v>65</v>
      </c>
      <c r="B74" s="26" t="s">
        <v>170</v>
      </c>
      <c r="C74" s="15">
        <v>400000</v>
      </c>
      <c r="D74" s="15">
        <f t="shared" si="6"/>
        <v>200000</v>
      </c>
      <c r="E74" s="15">
        <f t="shared" si="7"/>
        <v>600000</v>
      </c>
      <c r="F74" s="15">
        <f t="shared" ref="F74:F128" si="8">(C74+D74+E74)/3</f>
        <v>400000</v>
      </c>
      <c r="G74" s="21" t="s">
        <v>171</v>
      </c>
      <c r="H74" s="16" t="s">
        <v>154</v>
      </c>
    </row>
    <row r="75" spans="1:8" ht="30" x14ac:dyDescent="0.25">
      <c r="A75" s="8">
        <f t="shared" ref="A75:A128" si="9">A74+1</f>
        <v>66</v>
      </c>
      <c r="B75" s="26" t="s">
        <v>172</v>
      </c>
      <c r="C75" s="15">
        <v>100000</v>
      </c>
      <c r="D75" s="15">
        <f t="shared" si="6"/>
        <v>50000</v>
      </c>
      <c r="E75" s="15">
        <f t="shared" si="7"/>
        <v>150000</v>
      </c>
      <c r="F75" s="15">
        <f t="shared" si="8"/>
        <v>100000</v>
      </c>
      <c r="G75" s="21" t="s">
        <v>173</v>
      </c>
      <c r="H75" s="16" t="s">
        <v>174</v>
      </c>
    </row>
    <row r="76" spans="1:8" ht="30" x14ac:dyDescent="0.25">
      <c r="A76" s="8">
        <f t="shared" si="9"/>
        <v>67</v>
      </c>
      <c r="B76" s="17" t="s">
        <v>175</v>
      </c>
      <c r="C76" s="15">
        <v>100000</v>
      </c>
      <c r="D76" s="15">
        <f t="shared" si="6"/>
        <v>50000</v>
      </c>
      <c r="E76" s="15">
        <f t="shared" si="7"/>
        <v>150000</v>
      </c>
      <c r="F76" s="15">
        <f t="shared" si="8"/>
        <v>100000</v>
      </c>
      <c r="G76" s="21" t="s">
        <v>176</v>
      </c>
      <c r="H76" s="16" t="s">
        <v>177</v>
      </c>
    </row>
    <row r="77" spans="1:8" ht="60" x14ac:dyDescent="0.25">
      <c r="A77" s="8">
        <f t="shared" si="9"/>
        <v>68</v>
      </c>
      <c r="B77" s="26" t="s">
        <v>178</v>
      </c>
      <c r="C77" s="15">
        <v>400000</v>
      </c>
      <c r="D77" s="15">
        <f t="shared" si="6"/>
        <v>200000</v>
      </c>
      <c r="E77" s="15">
        <f t="shared" si="7"/>
        <v>600000</v>
      </c>
      <c r="F77" s="15">
        <f t="shared" si="8"/>
        <v>400000</v>
      </c>
      <c r="G77" s="21" t="s">
        <v>179</v>
      </c>
      <c r="H77" s="3" t="s">
        <v>180</v>
      </c>
    </row>
    <row r="78" spans="1:8" ht="60" x14ac:dyDescent="0.25">
      <c r="A78" s="8">
        <f t="shared" si="9"/>
        <v>69</v>
      </c>
      <c r="B78" s="17" t="s">
        <v>181</v>
      </c>
      <c r="C78" s="15">
        <v>250000</v>
      </c>
      <c r="D78" s="15">
        <f t="shared" si="6"/>
        <v>125000</v>
      </c>
      <c r="E78" s="15">
        <f t="shared" si="7"/>
        <v>375000</v>
      </c>
      <c r="F78" s="15">
        <f t="shared" si="8"/>
        <v>250000</v>
      </c>
      <c r="G78" s="21" t="s">
        <v>182</v>
      </c>
      <c r="H78" s="16" t="s">
        <v>157</v>
      </c>
    </row>
    <row r="79" spans="1:8" ht="45" x14ac:dyDescent="0.25">
      <c r="A79" s="8">
        <f t="shared" si="9"/>
        <v>70</v>
      </c>
      <c r="B79" s="26" t="s">
        <v>183</v>
      </c>
      <c r="C79" s="15">
        <v>400000</v>
      </c>
      <c r="D79" s="15">
        <f t="shared" si="6"/>
        <v>200000</v>
      </c>
      <c r="E79" s="15">
        <f t="shared" si="7"/>
        <v>600000</v>
      </c>
      <c r="F79" s="15">
        <f t="shared" si="8"/>
        <v>400000</v>
      </c>
      <c r="G79" s="30" t="s">
        <v>184</v>
      </c>
      <c r="H79" s="16" t="s">
        <v>185</v>
      </c>
    </row>
    <row r="80" spans="1:8" ht="45" x14ac:dyDescent="0.25">
      <c r="A80" s="8">
        <f t="shared" si="9"/>
        <v>71</v>
      </c>
      <c r="B80" s="26" t="s">
        <v>186</v>
      </c>
      <c r="C80" s="15">
        <v>400000</v>
      </c>
      <c r="D80" s="15">
        <f t="shared" si="6"/>
        <v>200000</v>
      </c>
      <c r="E80" s="15">
        <f t="shared" si="7"/>
        <v>600000</v>
      </c>
      <c r="F80" s="15">
        <f t="shared" si="8"/>
        <v>400000</v>
      </c>
      <c r="G80" s="30" t="s">
        <v>187</v>
      </c>
      <c r="H80" s="16" t="s">
        <v>185</v>
      </c>
    </row>
    <row r="81" spans="1:8" ht="45" x14ac:dyDescent="0.25">
      <c r="A81" s="8">
        <f t="shared" si="9"/>
        <v>72</v>
      </c>
      <c r="B81" s="26" t="s">
        <v>188</v>
      </c>
      <c r="C81" s="15">
        <v>100000</v>
      </c>
      <c r="D81" s="15">
        <f t="shared" si="6"/>
        <v>50000</v>
      </c>
      <c r="E81" s="15">
        <f t="shared" si="7"/>
        <v>150000</v>
      </c>
      <c r="F81" s="15">
        <f t="shared" si="8"/>
        <v>100000</v>
      </c>
      <c r="G81" s="21" t="s">
        <v>189</v>
      </c>
      <c r="H81" s="16" t="s">
        <v>190</v>
      </c>
    </row>
    <row r="82" spans="1:8" ht="30" x14ac:dyDescent="0.25">
      <c r="A82" s="8">
        <f t="shared" si="9"/>
        <v>73</v>
      </c>
      <c r="B82" s="26" t="s">
        <v>191</v>
      </c>
      <c r="C82" s="15">
        <v>250000</v>
      </c>
      <c r="D82" s="15">
        <f t="shared" si="6"/>
        <v>125000</v>
      </c>
      <c r="E82" s="15">
        <f t="shared" si="7"/>
        <v>375000</v>
      </c>
      <c r="F82" s="15">
        <f t="shared" si="8"/>
        <v>250000</v>
      </c>
      <c r="G82" s="30" t="s">
        <v>192</v>
      </c>
      <c r="H82" s="16" t="s">
        <v>163</v>
      </c>
    </row>
    <row r="83" spans="1:8" ht="30" x14ac:dyDescent="0.25">
      <c r="A83" s="8">
        <f t="shared" si="9"/>
        <v>74</v>
      </c>
      <c r="B83" s="26" t="s">
        <v>193</v>
      </c>
      <c r="C83" s="15">
        <v>400000</v>
      </c>
      <c r="D83" s="15">
        <f t="shared" si="6"/>
        <v>200000</v>
      </c>
      <c r="E83" s="15">
        <f t="shared" si="7"/>
        <v>600000</v>
      </c>
      <c r="F83" s="15">
        <f t="shared" si="8"/>
        <v>400000</v>
      </c>
      <c r="G83" s="21" t="s">
        <v>194</v>
      </c>
      <c r="H83" s="16" t="s">
        <v>154</v>
      </c>
    </row>
    <row r="84" spans="1:8" ht="30" x14ac:dyDescent="0.25">
      <c r="A84" s="8">
        <f t="shared" si="9"/>
        <v>75</v>
      </c>
      <c r="B84" s="28" t="s">
        <v>195</v>
      </c>
      <c r="C84" s="15">
        <v>250000</v>
      </c>
      <c r="D84" s="15">
        <f t="shared" si="6"/>
        <v>125000</v>
      </c>
      <c r="E84" s="15">
        <f t="shared" si="7"/>
        <v>375000</v>
      </c>
      <c r="F84" s="15">
        <f t="shared" si="8"/>
        <v>250000</v>
      </c>
      <c r="G84" s="21" t="s">
        <v>196</v>
      </c>
      <c r="H84" s="31" t="s">
        <v>197</v>
      </c>
    </row>
    <row r="85" spans="1:8" ht="30" x14ac:dyDescent="0.25">
      <c r="A85" s="8">
        <f t="shared" si="9"/>
        <v>76</v>
      </c>
      <c r="B85" s="29" t="s">
        <v>198</v>
      </c>
      <c r="C85" s="15">
        <v>100000</v>
      </c>
      <c r="D85" s="15">
        <f t="shared" si="6"/>
        <v>50000</v>
      </c>
      <c r="E85" s="15">
        <f t="shared" si="7"/>
        <v>150000</v>
      </c>
      <c r="F85" s="15">
        <f t="shared" si="8"/>
        <v>100000</v>
      </c>
      <c r="G85" s="21" t="s">
        <v>199</v>
      </c>
      <c r="H85" s="31" t="s">
        <v>200</v>
      </c>
    </row>
    <row r="86" spans="1:8" ht="30" x14ac:dyDescent="0.25">
      <c r="A86" s="8">
        <f t="shared" si="9"/>
        <v>77</v>
      </c>
      <c r="B86" s="17" t="s">
        <v>201</v>
      </c>
      <c r="C86" s="15">
        <v>250000</v>
      </c>
      <c r="D86" s="15">
        <f t="shared" si="6"/>
        <v>125000</v>
      </c>
      <c r="E86" s="15">
        <f t="shared" si="7"/>
        <v>375000</v>
      </c>
      <c r="F86" s="15">
        <f t="shared" si="8"/>
        <v>250000</v>
      </c>
      <c r="G86" s="21" t="s">
        <v>202</v>
      </c>
      <c r="H86" s="16" t="s">
        <v>163</v>
      </c>
    </row>
    <row r="87" spans="1:8" ht="45" x14ac:dyDescent="0.25">
      <c r="A87" s="8">
        <f t="shared" si="9"/>
        <v>78</v>
      </c>
      <c r="B87" s="17" t="s">
        <v>203</v>
      </c>
      <c r="C87" s="15">
        <v>400000</v>
      </c>
      <c r="D87" s="15">
        <f t="shared" si="6"/>
        <v>200000</v>
      </c>
      <c r="E87" s="15">
        <f t="shared" si="7"/>
        <v>600000</v>
      </c>
      <c r="F87" s="15">
        <f t="shared" si="8"/>
        <v>400000</v>
      </c>
      <c r="G87" s="21" t="s">
        <v>204</v>
      </c>
      <c r="H87" s="26" t="s">
        <v>205</v>
      </c>
    </row>
    <row r="88" spans="1:8" ht="30" x14ac:dyDescent="0.25">
      <c r="A88" s="8">
        <f t="shared" si="9"/>
        <v>79</v>
      </c>
      <c r="B88" s="29" t="s">
        <v>206</v>
      </c>
      <c r="C88" s="15">
        <v>100000</v>
      </c>
      <c r="D88" s="15">
        <f t="shared" si="6"/>
        <v>50000</v>
      </c>
      <c r="E88" s="15">
        <f t="shared" si="7"/>
        <v>150000</v>
      </c>
      <c r="F88" s="15">
        <f t="shared" si="8"/>
        <v>100000</v>
      </c>
      <c r="G88" s="30" t="s">
        <v>207</v>
      </c>
      <c r="H88" s="16" t="s">
        <v>208</v>
      </c>
    </row>
    <row r="89" spans="1:8" ht="60" x14ac:dyDescent="0.25">
      <c r="A89" s="8">
        <f t="shared" si="9"/>
        <v>80</v>
      </c>
      <c r="B89" s="17" t="s">
        <v>209</v>
      </c>
      <c r="C89" s="15">
        <v>250000</v>
      </c>
      <c r="D89" s="15">
        <f t="shared" si="6"/>
        <v>125000</v>
      </c>
      <c r="E89" s="15">
        <f t="shared" si="7"/>
        <v>375000</v>
      </c>
      <c r="F89" s="15">
        <f t="shared" si="8"/>
        <v>250000</v>
      </c>
      <c r="G89" s="21" t="s">
        <v>210</v>
      </c>
      <c r="H89" s="16" t="s">
        <v>157</v>
      </c>
    </row>
    <row r="90" spans="1:8" ht="30" x14ac:dyDescent="0.25">
      <c r="A90" s="8">
        <f t="shared" si="9"/>
        <v>81</v>
      </c>
      <c r="B90" s="26" t="s">
        <v>211</v>
      </c>
      <c r="C90" s="15">
        <v>400000</v>
      </c>
      <c r="D90" s="15">
        <f t="shared" si="6"/>
        <v>200000</v>
      </c>
      <c r="E90" s="15">
        <f t="shared" si="7"/>
        <v>600000</v>
      </c>
      <c r="F90" s="15">
        <f t="shared" si="8"/>
        <v>400000</v>
      </c>
      <c r="G90" s="21" t="s">
        <v>212</v>
      </c>
      <c r="H90" s="16" t="s">
        <v>154</v>
      </c>
    </row>
    <row r="91" spans="1:8" ht="30" x14ac:dyDescent="0.25">
      <c r="A91" s="8">
        <f t="shared" si="9"/>
        <v>82</v>
      </c>
      <c r="B91" s="26" t="s">
        <v>213</v>
      </c>
      <c r="C91" s="15">
        <v>100000</v>
      </c>
      <c r="D91" s="15">
        <f t="shared" si="6"/>
        <v>50000</v>
      </c>
      <c r="E91" s="15">
        <f t="shared" si="7"/>
        <v>150000</v>
      </c>
      <c r="F91" s="15">
        <f t="shared" si="8"/>
        <v>100000</v>
      </c>
      <c r="G91" s="21" t="s">
        <v>214</v>
      </c>
      <c r="H91" s="16" t="s">
        <v>177</v>
      </c>
    </row>
    <row r="92" spans="1:8" ht="60" x14ac:dyDescent="0.25">
      <c r="A92" s="8">
        <f t="shared" si="9"/>
        <v>83</v>
      </c>
      <c r="B92" s="17" t="s">
        <v>215</v>
      </c>
      <c r="C92" s="15">
        <v>250000</v>
      </c>
      <c r="D92" s="15">
        <f t="shared" si="6"/>
        <v>125000</v>
      </c>
      <c r="E92" s="15">
        <f t="shared" si="7"/>
        <v>375000</v>
      </c>
      <c r="F92" s="15">
        <f t="shared" si="8"/>
        <v>250000</v>
      </c>
      <c r="G92" s="21" t="s">
        <v>216</v>
      </c>
      <c r="H92" s="16" t="s">
        <v>157</v>
      </c>
    </row>
    <row r="93" spans="1:8" ht="60" x14ac:dyDescent="0.25">
      <c r="A93" s="8">
        <f t="shared" si="9"/>
        <v>84</v>
      </c>
      <c r="B93" s="17" t="s">
        <v>217</v>
      </c>
      <c r="C93" s="15">
        <v>250000</v>
      </c>
      <c r="D93" s="15">
        <f t="shared" si="6"/>
        <v>125000</v>
      </c>
      <c r="E93" s="15">
        <f t="shared" si="7"/>
        <v>375000</v>
      </c>
      <c r="F93" s="15">
        <f t="shared" si="8"/>
        <v>250000</v>
      </c>
      <c r="G93" s="21" t="s">
        <v>218</v>
      </c>
      <c r="H93" s="16" t="s">
        <v>157</v>
      </c>
    </row>
    <row r="94" spans="1:8" ht="60" x14ac:dyDescent="0.25">
      <c r="A94" s="8">
        <f t="shared" si="9"/>
        <v>85</v>
      </c>
      <c r="B94" s="17" t="s">
        <v>219</v>
      </c>
      <c r="C94" s="15">
        <v>250000</v>
      </c>
      <c r="D94" s="15">
        <f t="shared" si="6"/>
        <v>125000</v>
      </c>
      <c r="E94" s="15">
        <f t="shared" si="7"/>
        <v>375000</v>
      </c>
      <c r="F94" s="15">
        <f t="shared" si="8"/>
        <v>250000</v>
      </c>
      <c r="G94" s="21" t="s">
        <v>220</v>
      </c>
      <c r="H94" s="16" t="s">
        <v>157</v>
      </c>
    </row>
    <row r="95" spans="1:8" ht="60" x14ac:dyDescent="0.25">
      <c r="A95" s="8">
        <f t="shared" si="9"/>
        <v>86</v>
      </c>
      <c r="B95" s="17" t="s">
        <v>221</v>
      </c>
      <c r="C95" s="15">
        <v>250000</v>
      </c>
      <c r="D95" s="15">
        <f t="shared" si="6"/>
        <v>125000</v>
      </c>
      <c r="E95" s="15">
        <f t="shared" si="7"/>
        <v>375000</v>
      </c>
      <c r="F95" s="15">
        <f t="shared" si="8"/>
        <v>250000</v>
      </c>
      <c r="G95" s="21" t="s">
        <v>222</v>
      </c>
      <c r="H95" s="16" t="s">
        <v>157</v>
      </c>
    </row>
    <row r="96" spans="1:8" ht="30" x14ac:dyDescent="0.25">
      <c r="A96" s="8">
        <f t="shared" si="9"/>
        <v>87</v>
      </c>
      <c r="B96" s="29" t="s">
        <v>223</v>
      </c>
      <c r="C96" s="15">
        <v>400000</v>
      </c>
      <c r="D96" s="15">
        <f t="shared" si="6"/>
        <v>200000</v>
      </c>
      <c r="E96" s="15">
        <f t="shared" si="7"/>
        <v>600000</v>
      </c>
      <c r="F96" s="15">
        <f t="shared" si="8"/>
        <v>400000</v>
      </c>
      <c r="G96" s="21" t="s">
        <v>224</v>
      </c>
      <c r="H96" s="16" t="s">
        <v>225</v>
      </c>
    </row>
    <row r="97" spans="1:8" ht="45" x14ac:dyDescent="0.25">
      <c r="A97" s="8">
        <f t="shared" si="9"/>
        <v>88</v>
      </c>
      <c r="B97" s="28" t="s">
        <v>226</v>
      </c>
      <c r="C97" s="15">
        <v>100000</v>
      </c>
      <c r="D97" s="15">
        <f t="shared" si="6"/>
        <v>50000</v>
      </c>
      <c r="E97" s="15">
        <f t="shared" si="7"/>
        <v>150000</v>
      </c>
      <c r="F97" s="15">
        <f t="shared" si="8"/>
        <v>100000</v>
      </c>
      <c r="G97" s="21" t="s">
        <v>227</v>
      </c>
      <c r="H97" s="16" t="s">
        <v>228</v>
      </c>
    </row>
    <row r="98" spans="1:8" ht="30" x14ac:dyDescent="0.25">
      <c r="A98" s="8">
        <f t="shared" si="9"/>
        <v>89</v>
      </c>
      <c r="B98" s="28" t="s">
        <v>229</v>
      </c>
      <c r="C98" s="15">
        <v>100000</v>
      </c>
      <c r="D98" s="15">
        <f t="shared" si="6"/>
        <v>50000</v>
      </c>
      <c r="E98" s="15">
        <f t="shared" si="7"/>
        <v>150000</v>
      </c>
      <c r="F98" s="15">
        <f t="shared" si="8"/>
        <v>100000</v>
      </c>
      <c r="G98" s="21" t="s">
        <v>230</v>
      </c>
      <c r="H98" s="16" t="s">
        <v>174</v>
      </c>
    </row>
    <row r="99" spans="1:8" ht="30" x14ac:dyDescent="0.25">
      <c r="A99" s="8">
        <f t="shared" si="9"/>
        <v>90</v>
      </c>
      <c r="B99" s="28" t="s">
        <v>231</v>
      </c>
      <c r="C99" s="15">
        <v>400000</v>
      </c>
      <c r="D99" s="15">
        <f t="shared" si="6"/>
        <v>200000</v>
      </c>
      <c r="E99" s="15">
        <f t="shared" si="7"/>
        <v>600000</v>
      </c>
      <c r="F99" s="15">
        <f t="shared" si="8"/>
        <v>400000</v>
      </c>
      <c r="G99" s="21" t="s">
        <v>232</v>
      </c>
      <c r="H99" s="16" t="s">
        <v>154</v>
      </c>
    </row>
    <row r="100" spans="1:8" ht="30" x14ac:dyDescent="0.25">
      <c r="A100" s="8">
        <f t="shared" si="9"/>
        <v>91</v>
      </c>
      <c r="B100" s="28" t="s">
        <v>233</v>
      </c>
      <c r="C100" s="15">
        <v>100000</v>
      </c>
      <c r="D100" s="15">
        <f t="shared" si="6"/>
        <v>50000</v>
      </c>
      <c r="E100" s="15">
        <f t="shared" si="7"/>
        <v>150000</v>
      </c>
      <c r="F100" s="15">
        <f t="shared" si="8"/>
        <v>100000</v>
      </c>
      <c r="G100" s="21" t="s">
        <v>234</v>
      </c>
      <c r="H100" s="16" t="s">
        <v>174</v>
      </c>
    </row>
    <row r="101" spans="1:8" ht="30" x14ac:dyDescent="0.25">
      <c r="A101" s="8">
        <f t="shared" si="9"/>
        <v>92</v>
      </c>
      <c r="B101" s="17" t="s">
        <v>235</v>
      </c>
      <c r="C101" s="15">
        <v>100000</v>
      </c>
      <c r="D101" s="15">
        <f t="shared" si="6"/>
        <v>50000</v>
      </c>
      <c r="E101" s="15">
        <f t="shared" si="7"/>
        <v>150000</v>
      </c>
      <c r="F101" s="15">
        <f t="shared" si="8"/>
        <v>100000</v>
      </c>
      <c r="G101" s="21" t="s">
        <v>236</v>
      </c>
      <c r="H101" s="16" t="s">
        <v>177</v>
      </c>
    </row>
    <row r="102" spans="1:8" ht="30" x14ac:dyDescent="0.25">
      <c r="A102" s="8">
        <f t="shared" si="9"/>
        <v>93</v>
      </c>
      <c r="B102" s="28" t="s">
        <v>237</v>
      </c>
      <c r="C102" s="15">
        <v>100000</v>
      </c>
      <c r="D102" s="15">
        <f t="shared" si="6"/>
        <v>50000</v>
      </c>
      <c r="E102" s="15">
        <f t="shared" si="7"/>
        <v>150000</v>
      </c>
      <c r="F102" s="15">
        <f t="shared" si="8"/>
        <v>100000</v>
      </c>
      <c r="G102" s="21" t="s">
        <v>238</v>
      </c>
      <c r="H102" s="16" t="s">
        <v>177</v>
      </c>
    </row>
    <row r="103" spans="1:8" ht="30" x14ac:dyDescent="0.25">
      <c r="A103" s="8">
        <f t="shared" si="9"/>
        <v>94</v>
      </c>
      <c r="B103" s="17" t="s">
        <v>239</v>
      </c>
      <c r="C103" s="15">
        <v>400000</v>
      </c>
      <c r="D103" s="15">
        <f t="shared" si="6"/>
        <v>200000</v>
      </c>
      <c r="E103" s="15">
        <f t="shared" si="7"/>
        <v>600000</v>
      </c>
      <c r="F103" s="15">
        <f t="shared" si="8"/>
        <v>400000</v>
      </c>
      <c r="G103" s="21" t="s">
        <v>240</v>
      </c>
      <c r="H103" s="16" t="s">
        <v>154</v>
      </c>
    </row>
    <row r="104" spans="1:8" ht="60" x14ac:dyDescent="0.25">
      <c r="A104" s="8">
        <f t="shared" si="9"/>
        <v>95</v>
      </c>
      <c r="B104" s="17" t="s">
        <v>241</v>
      </c>
      <c r="C104" s="15">
        <v>250000</v>
      </c>
      <c r="D104" s="15">
        <f t="shared" si="6"/>
        <v>125000</v>
      </c>
      <c r="E104" s="15">
        <f t="shared" si="7"/>
        <v>375000</v>
      </c>
      <c r="F104" s="15">
        <f t="shared" si="8"/>
        <v>250000</v>
      </c>
      <c r="G104" s="21" t="s">
        <v>242</v>
      </c>
      <c r="H104" s="16" t="s">
        <v>157</v>
      </c>
    </row>
    <row r="105" spans="1:8" ht="60" x14ac:dyDescent="0.25">
      <c r="A105" s="8">
        <f t="shared" si="9"/>
        <v>96</v>
      </c>
      <c r="B105" s="16" t="s">
        <v>243</v>
      </c>
      <c r="C105" s="15">
        <v>250000</v>
      </c>
      <c r="D105" s="15">
        <f t="shared" si="6"/>
        <v>125000</v>
      </c>
      <c r="E105" s="15">
        <f t="shared" si="7"/>
        <v>375000</v>
      </c>
      <c r="F105" s="15">
        <f t="shared" si="8"/>
        <v>250000</v>
      </c>
      <c r="G105" s="21" t="s">
        <v>244</v>
      </c>
      <c r="H105" s="16" t="s">
        <v>157</v>
      </c>
    </row>
    <row r="106" spans="1:8" ht="30" x14ac:dyDescent="0.25">
      <c r="A106" s="8">
        <f t="shared" si="9"/>
        <v>97</v>
      </c>
      <c r="B106" s="17" t="s">
        <v>245</v>
      </c>
      <c r="C106" s="15">
        <v>400000</v>
      </c>
      <c r="D106" s="15">
        <f t="shared" si="6"/>
        <v>200000</v>
      </c>
      <c r="E106" s="15">
        <f t="shared" si="7"/>
        <v>600000</v>
      </c>
      <c r="F106" s="15">
        <f t="shared" si="8"/>
        <v>400000</v>
      </c>
      <c r="G106" s="21" t="s">
        <v>246</v>
      </c>
      <c r="H106" s="16" t="s">
        <v>154</v>
      </c>
    </row>
    <row r="107" spans="1:8" ht="60" x14ac:dyDescent="0.25">
      <c r="A107" s="8">
        <f t="shared" si="9"/>
        <v>98</v>
      </c>
      <c r="B107" s="29" t="s">
        <v>247</v>
      </c>
      <c r="C107" s="15">
        <v>250000</v>
      </c>
      <c r="D107" s="15">
        <f t="shared" si="6"/>
        <v>125000</v>
      </c>
      <c r="E107" s="15">
        <f t="shared" si="7"/>
        <v>375000</v>
      </c>
      <c r="F107" s="15">
        <f t="shared" si="8"/>
        <v>250000</v>
      </c>
      <c r="G107" s="21" t="s">
        <v>248</v>
      </c>
      <c r="H107" s="16" t="s">
        <v>157</v>
      </c>
    </row>
    <row r="108" spans="1:8" ht="60" x14ac:dyDescent="0.25">
      <c r="A108" s="8">
        <f t="shared" si="9"/>
        <v>99</v>
      </c>
      <c r="B108" s="17" t="s">
        <v>249</v>
      </c>
      <c r="C108" s="15">
        <v>250000</v>
      </c>
      <c r="D108" s="15">
        <f t="shared" si="6"/>
        <v>125000</v>
      </c>
      <c r="E108" s="15">
        <f t="shared" si="7"/>
        <v>375000</v>
      </c>
      <c r="F108" s="15">
        <f t="shared" si="8"/>
        <v>250000</v>
      </c>
      <c r="G108" s="21" t="s">
        <v>250</v>
      </c>
      <c r="H108" s="16" t="s">
        <v>157</v>
      </c>
    </row>
    <row r="109" spans="1:8" ht="30" x14ac:dyDescent="0.25">
      <c r="A109" s="8">
        <f t="shared" si="9"/>
        <v>100</v>
      </c>
      <c r="B109" s="17" t="s">
        <v>251</v>
      </c>
      <c r="C109" s="15">
        <v>400000</v>
      </c>
      <c r="D109" s="15">
        <f t="shared" si="6"/>
        <v>200000</v>
      </c>
      <c r="E109" s="15">
        <f t="shared" si="7"/>
        <v>600000</v>
      </c>
      <c r="F109" s="15">
        <f t="shared" si="8"/>
        <v>400000</v>
      </c>
      <c r="G109" s="21" t="s">
        <v>252</v>
      </c>
      <c r="H109" s="16" t="s">
        <v>154</v>
      </c>
    </row>
    <row r="110" spans="1:8" ht="30" x14ac:dyDescent="0.25">
      <c r="A110" s="8">
        <f t="shared" si="9"/>
        <v>101</v>
      </c>
      <c r="B110" s="29" t="s">
        <v>253</v>
      </c>
      <c r="C110" s="15">
        <v>400000</v>
      </c>
      <c r="D110" s="15">
        <f t="shared" si="6"/>
        <v>200000</v>
      </c>
      <c r="E110" s="15">
        <f t="shared" si="7"/>
        <v>600000</v>
      </c>
      <c r="F110" s="15">
        <f t="shared" si="8"/>
        <v>400000</v>
      </c>
      <c r="G110" s="21" t="s">
        <v>254</v>
      </c>
      <c r="H110" s="16" t="s">
        <v>154</v>
      </c>
    </row>
    <row r="111" spans="1:8" ht="60" x14ac:dyDescent="0.25">
      <c r="A111" s="8">
        <f t="shared" si="9"/>
        <v>102</v>
      </c>
      <c r="B111" s="29" t="s">
        <v>255</v>
      </c>
      <c r="C111" s="15">
        <v>250000</v>
      </c>
      <c r="D111" s="15">
        <f t="shared" si="6"/>
        <v>125000</v>
      </c>
      <c r="E111" s="15">
        <f t="shared" si="7"/>
        <v>375000</v>
      </c>
      <c r="F111" s="15">
        <f t="shared" si="8"/>
        <v>250000</v>
      </c>
      <c r="G111" s="21" t="s">
        <v>256</v>
      </c>
      <c r="H111" s="16" t="s">
        <v>157</v>
      </c>
    </row>
    <row r="112" spans="1:8" ht="30" x14ac:dyDescent="0.25">
      <c r="A112" s="8">
        <f t="shared" si="9"/>
        <v>103</v>
      </c>
      <c r="B112" s="17" t="s">
        <v>257</v>
      </c>
      <c r="C112" s="15">
        <v>100000</v>
      </c>
      <c r="D112" s="15">
        <f t="shared" si="6"/>
        <v>50000</v>
      </c>
      <c r="E112" s="15">
        <f t="shared" si="7"/>
        <v>150000</v>
      </c>
      <c r="F112" s="15">
        <f t="shared" si="8"/>
        <v>100000</v>
      </c>
      <c r="G112" s="21" t="s">
        <v>238</v>
      </c>
      <c r="H112" s="16" t="s">
        <v>177</v>
      </c>
    </row>
    <row r="113" spans="1:8" ht="30" x14ac:dyDescent="0.25">
      <c r="A113" s="8">
        <f t="shared" si="9"/>
        <v>104</v>
      </c>
      <c r="B113" s="17" t="s">
        <v>258</v>
      </c>
      <c r="C113" s="15">
        <v>100000</v>
      </c>
      <c r="D113" s="15">
        <f t="shared" si="6"/>
        <v>50000</v>
      </c>
      <c r="E113" s="15">
        <f t="shared" si="7"/>
        <v>150000</v>
      </c>
      <c r="F113" s="15">
        <f t="shared" si="8"/>
        <v>100000</v>
      </c>
      <c r="G113" s="21" t="s">
        <v>259</v>
      </c>
      <c r="H113" s="16" t="s">
        <v>177</v>
      </c>
    </row>
    <row r="114" spans="1:8" ht="30" x14ac:dyDescent="0.25">
      <c r="A114" s="8">
        <f t="shared" si="9"/>
        <v>105</v>
      </c>
      <c r="B114" s="29" t="s">
        <v>260</v>
      </c>
      <c r="C114" s="15">
        <v>100000</v>
      </c>
      <c r="D114" s="15">
        <f t="shared" si="6"/>
        <v>50000</v>
      </c>
      <c r="E114" s="15">
        <f t="shared" si="7"/>
        <v>150000</v>
      </c>
      <c r="F114" s="15">
        <f t="shared" si="8"/>
        <v>100000</v>
      </c>
      <c r="G114" s="21" t="s">
        <v>261</v>
      </c>
      <c r="H114" s="16" t="s">
        <v>174</v>
      </c>
    </row>
    <row r="115" spans="1:8" ht="30" x14ac:dyDescent="0.25">
      <c r="A115" s="8">
        <f t="shared" si="9"/>
        <v>106</v>
      </c>
      <c r="B115" s="17" t="s">
        <v>262</v>
      </c>
      <c r="C115" s="15">
        <v>100000</v>
      </c>
      <c r="D115" s="15">
        <f t="shared" si="6"/>
        <v>50000</v>
      </c>
      <c r="E115" s="15">
        <f t="shared" si="7"/>
        <v>150000</v>
      </c>
      <c r="F115" s="15">
        <f t="shared" si="8"/>
        <v>100000</v>
      </c>
      <c r="G115" s="21" t="s">
        <v>263</v>
      </c>
      <c r="H115" s="16" t="s">
        <v>177</v>
      </c>
    </row>
    <row r="116" spans="1:8" ht="30" x14ac:dyDescent="0.25">
      <c r="A116" s="8">
        <f t="shared" si="9"/>
        <v>107</v>
      </c>
      <c r="B116" s="29" t="s">
        <v>264</v>
      </c>
      <c r="C116" s="15">
        <v>250000</v>
      </c>
      <c r="D116" s="15">
        <f t="shared" si="6"/>
        <v>125000</v>
      </c>
      <c r="E116" s="15">
        <f t="shared" si="7"/>
        <v>375000</v>
      </c>
      <c r="F116" s="15">
        <f t="shared" si="8"/>
        <v>250000</v>
      </c>
      <c r="G116" s="21" t="s">
        <v>265</v>
      </c>
      <c r="H116" s="16" t="s">
        <v>266</v>
      </c>
    </row>
    <row r="117" spans="1:8" ht="30" x14ac:dyDescent="0.25">
      <c r="A117" s="8">
        <f t="shared" si="9"/>
        <v>108</v>
      </c>
      <c r="B117" s="29" t="s">
        <v>267</v>
      </c>
      <c r="C117" s="15">
        <v>100000</v>
      </c>
      <c r="D117" s="15">
        <f t="shared" si="6"/>
        <v>50000</v>
      </c>
      <c r="E117" s="15">
        <f t="shared" si="7"/>
        <v>150000</v>
      </c>
      <c r="F117" s="15">
        <f t="shared" si="8"/>
        <v>100000</v>
      </c>
      <c r="G117" s="30" t="s">
        <v>268</v>
      </c>
      <c r="H117" s="16" t="s">
        <v>269</v>
      </c>
    </row>
    <row r="118" spans="1:8" ht="60" x14ac:dyDescent="0.25">
      <c r="A118" s="8">
        <f t="shared" si="9"/>
        <v>109</v>
      </c>
      <c r="B118" s="29" t="s">
        <v>270</v>
      </c>
      <c r="C118" s="15">
        <v>250000</v>
      </c>
      <c r="D118" s="15">
        <f>C118-C118*B$6</f>
        <v>125000</v>
      </c>
      <c r="E118" s="15">
        <f>C118+C118*B$6</f>
        <v>375000</v>
      </c>
      <c r="F118" s="15">
        <f>(C118+D118+E118)/3</f>
        <v>250000</v>
      </c>
      <c r="G118" s="21" t="s">
        <v>271</v>
      </c>
      <c r="H118" s="16" t="s">
        <v>157</v>
      </c>
    </row>
    <row r="119" spans="1:8" ht="30" x14ac:dyDescent="0.25">
      <c r="A119" s="8">
        <f t="shared" si="9"/>
        <v>110</v>
      </c>
      <c r="B119" s="29" t="s">
        <v>272</v>
      </c>
      <c r="C119" s="15">
        <v>400000</v>
      </c>
      <c r="D119" s="15">
        <f t="shared" ref="D119" si="10">C119-C119*B$6</f>
        <v>200000</v>
      </c>
      <c r="E119" s="15">
        <f t="shared" ref="E119" si="11">C119+C119*B$6</f>
        <v>600000</v>
      </c>
      <c r="F119" s="15">
        <f t="shared" ref="F119" si="12">(C119+D119+E119)/3</f>
        <v>400000</v>
      </c>
      <c r="G119" s="21" t="s">
        <v>273</v>
      </c>
      <c r="H119" s="16" t="s">
        <v>154</v>
      </c>
    </row>
    <row r="120" spans="1:8" ht="30" x14ac:dyDescent="0.25">
      <c r="A120" s="8">
        <f t="shared" si="9"/>
        <v>111</v>
      </c>
      <c r="B120" s="17" t="s">
        <v>274</v>
      </c>
      <c r="C120" s="15">
        <v>400000</v>
      </c>
      <c r="D120" s="15">
        <f t="shared" si="6"/>
        <v>200000</v>
      </c>
      <c r="E120" s="15">
        <f t="shared" si="7"/>
        <v>600000</v>
      </c>
      <c r="F120" s="15">
        <f t="shared" si="8"/>
        <v>400000</v>
      </c>
      <c r="G120" s="21" t="s">
        <v>275</v>
      </c>
      <c r="H120" s="16" t="s">
        <v>154</v>
      </c>
    </row>
    <row r="121" spans="1:8" ht="30" x14ac:dyDescent="0.25">
      <c r="A121" s="8">
        <f t="shared" si="9"/>
        <v>112</v>
      </c>
      <c r="B121" s="29" t="s">
        <v>276</v>
      </c>
      <c r="C121" s="15">
        <v>100000</v>
      </c>
      <c r="D121" s="15">
        <f t="shared" si="6"/>
        <v>50000</v>
      </c>
      <c r="E121" s="15">
        <f t="shared" si="7"/>
        <v>150000</v>
      </c>
      <c r="F121" s="15">
        <f t="shared" si="8"/>
        <v>100000</v>
      </c>
      <c r="G121" s="21" t="s">
        <v>277</v>
      </c>
      <c r="H121" s="16" t="s">
        <v>174</v>
      </c>
    </row>
    <row r="122" spans="1:8" ht="60" x14ac:dyDescent="0.25">
      <c r="A122" s="8">
        <f t="shared" si="9"/>
        <v>113</v>
      </c>
      <c r="B122" s="23" t="s">
        <v>278</v>
      </c>
      <c r="C122" s="15">
        <v>10000</v>
      </c>
      <c r="D122" s="15">
        <f t="shared" si="6"/>
        <v>5000</v>
      </c>
      <c r="E122" s="15">
        <f t="shared" si="7"/>
        <v>15000</v>
      </c>
      <c r="F122" s="15">
        <f>(C122+D122+E122)/3</f>
        <v>10000</v>
      </c>
      <c r="G122" s="21" t="s">
        <v>279</v>
      </c>
      <c r="H122" s="16" t="s">
        <v>280</v>
      </c>
    </row>
    <row r="123" spans="1:8" ht="30" x14ac:dyDescent="0.25">
      <c r="A123" s="8">
        <f t="shared" si="9"/>
        <v>114</v>
      </c>
      <c r="B123" s="20" t="s">
        <v>281</v>
      </c>
      <c r="C123" s="15">
        <v>25000</v>
      </c>
      <c r="D123" s="15">
        <f t="shared" si="6"/>
        <v>12500</v>
      </c>
      <c r="E123" s="15">
        <f t="shared" si="7"/>
        <v>37500</v>
      </c>
      <c r="F123" s="15">
        <f>(C123+D123+E123)/3</f>
        <v>25000</v>
      </c>
      <c r="G123" s="21" t="s">
        <v>282</v>
      </c>
      <c r="H123" s="16" t="s">
        <v>111</v>
      </c>
    </row>
    <row r="124" spans="1:8" ht="60" x14ac:dyDescent="0.25">
      <c r="A124" s="8">
        <f t="shared" si="9"/>
        <v>115</v>
      </c>
      <c r="B124" s="23" t="s">
        <v>283</v>
      </c>
      <c r="C124" s="15">
        <v>10000</v>
      </c>
      <c r="D124" s="15">
        <f t="shared" si="6"/>
        <v>5000</v>
      </c>
      <c r="E124" s="15">
        <f t="shared" si="7"/>
        <v>15000</v>
      </c>
      <c r="F124" s="15">
        <f t="shared" si="8"/>
        <v>10000</v>
      </c>
      <c r="G124" s="21" t="s">
        <v>279</v>
      </c>
      <c r="H124" s="16" t="s">
        <v>280</v>
      </c>
    </row>
    <row r="125" spans="1:8" ht="45" x14ac:dyDescent="0.25">
      <c r="A125" s="8">
        <f t="shared" si="9"/>
        <v>116</v>
      </c>
      <c r="B125" s="20" t="s">
        <v>284</v>
      </c>
      <c r="C125" s="15">
        <v>25000</v>
      </c>
      <c r="D125" s="15">
        <f t="shared" si="6"/>
        <v>12500</v>
      </c>
      <c r="E125" s="15">
        <f t="shared" si="7"/>
        <v>37500</v>
      </c>
      <c r="F125" s="15">
        <f t="shared" si="8"/>
        <v>25000</v>
      </c>
      <c r="G125" s="21" t="s">
        <v>285</v>
      </c>
      <c r="H125" s="16" t="s">
        <v>286</v>
      </c>
    </row>
    <row r="126" spans="1:8" ht="60" x14ac:dyDescent="0.25">
      <c r="A126" s="32">
        <f t="shared" si="9"/>
        <v>117</v>
      </c>
      <c r="B126" s="33" t="s">
        <v>287</v>
      </c>
      <c r="C126" s="34">
        <f>F126</f>
        <v>377500</v>
      </c>
      <c r="D126" s="35">
        <f>295000+25000-5000</f>
        <v>315000</v>
      </c>
      <c r="E126" s="34">
        <f>350000+95000-5000</f>
        <v>440000</v>
      </c>
      <c r="F126" s="34">
        <f>(D126+E126)/2</f>
        <v>377500</v>
      </c>
      <c r="G126" s="36" t="s">
        <v>288</v>
      </c>
      <c r="H126" s="37" t="s">
        <v>289</v>
      </c>
    </row>
    <row r="127" spans="1:8" ht="45" x14ac:dyDescent="0.25">
      <c r="A127" s="8">
        <f t="shared" si="9"/>
        <v>118</v>
      </c>
      <c r="B127" s="20" t="s">
        <v>290</v>
      </c>
      <c r="C127" s="15">
        <f>F127</f>
        <v>52500</v>
      </c>
      <c r="D127" s="15">
        <f>45000+5000</f>
        <v>50000</v>
      </c>
      <c r="E127" s="15">
        <f>50000+5000</f>
        <v>55000</v>
      </c>
      <c r="F127" s="15">
        <f>(D127+E127)/2</f>
        <v>52500</v>
      </c>
      <c r="G127" s="20" t="s">
        <v>291</v>
      </c>
      <c r="H127" s="16" t="s">
        <v>289</v>
      </c>
    </row>
    <row r="128" spans="1:8" ht="45" x14ac:dyDescent="0.25">
      <c r="A128" s="8">
        <f t="shared" si="9"/>
        <v>119</v>
      </c>
      <c r="B128" s="20" t="s">
        <v>292</v>
      </c>
      <c r="C128" s="15">
        <v>10000</v>
      </c>
      <c r="D128" s="15">
        <v>5000</v>
      </c>
      <c r="E128" s="15">
        <v>50000</v>
      </c>
      <c r="F128" s="15">
        <f t="shared" si="8"/>
        <v>21666.666666666668</v>
      </c>
      <c r="G128" s="20" t="s">
        <v>293</v>
      </c>
      <c r="H128" s="3" t="s">
        <v>294</v>
      </c>
    </row>
    <row r="129" spans="1:8" x14ac:dyDescent="0.25">
      <c r="G129" s="39"/>
    </row>
    <row r="131" spans="1:8" ht="45" x14ac:dyDescent="0.25">
      <c r="A131" s="8">
        <f>A128+1</f>
        <v>120</v>
      </c>
      <c r="B131" s="16" t="s">
        <v>295</v>
      </c>
      <c r="C131" s="40" t="s">
        <v>296</v>
      </c>
      <c r="D131" s="15"/>
      <c r="E131" s="15"/>
      <c r="F131" s="15"/>
      <c r="G131" s="16" t="s">
        <v>297</v>
      </c>
      <c r="H131" s="16" t="s">
        <v>68</v>
      </c>
    </row>
    <row r="132" spans="1:8" ht="30" x14ac:dyDescent="0.25">
      <c r="A132" s="8">
        <f>A131+1</f>
        <v>121</v>
      </c>
      <c r="B132" s="8" t="s">
        <v>298</v>
      </c>
      <c r="C132" s="40" t="s">
        <v>299</v>
      </c>
      <c r="D132" s="15"/>
      <c r="E132" s="15"/>
      <c r="F132" s="15"/>
      <c r="G132" s="8" t="s">
        <v>300</v>
      </c>
      <c r="H132" s="16" t="s">
        <v>68</v>
      </c>
    </row>
    <row r="133" spans="1:8" ht="30" x14ac:dyDescent="0.25">
      <c r="A133" s="8">
        <f>A132+1</f>
        <v>122</v>
      </c>
      <c r="B133" s="24" t="s">
        <v>301</v>
      </c>
      <c r="C133" s="16" t="s">
        <v>302</v>
      </c>
      <c r="D133" s="15"/>
      <c r="E133" s="15"/>
      <c r="F133" s="15"/>
      <c r="G133" s="8" t="s">
        <v>303</v>
      </c>
      <c r="H133" s="16" t="s">
        <v>68</v>
      </c>
    </row>
  </sheetData>
  <mergeCells count="1">
    <mergeCell ref="C8:F8"/>
  </mergeCells>
  <pageMargins left="0.7" right="0.7" top="0.75" bottom="0.75" header="0.3" footer="0.3"/>
  <pageSetup scale="28" fitToHeight="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18"/>
  <sheetViews>
    <sheetView zoomScale="90" zoomScaleNormal="90" workbookViewId="0">
      <selection activeCell="A9" sqref="A9"/>
    </sheetView>
  </sheetViews>
  <sheetFormatPr defaultRowHeight="15" x14ac:dyDescent="0.25"/>
  <cols>
    <col min="1" max="1" width="15" customWidth="1"/>
    <col min="2" max="2" width="39.5703125" style="3" customWidth="1"/>
    <col min="3" max="3" width="27" style="3" customWidth="1"/>
    <col min="4" max="4" width="34.140625" customWidth="1"/>
    <col min="5" max="5" width="9.85546875" customWidth="1"/>
    <col min="6" max="6" width="43.140625" customWidth="1"/>
  </cols>
  <sheetData>
    <row r="1" spans="1:6" x14ac:dyDescent="0.25">
      <c r="A1" s="1" t="s">
        <v>304</v>
      </c>
    </row>
    <row r="2" spans="1:6" x14ac:dyDescent="0.25">
      <c r="A2" s="41" t="s">
        <v>305</v>
      </c>
    </row>
    <row r="3" spans="1:6" x14ac:dyDescent="0.25">
      <c r="A3" t="s">
        <v>306</v>
      </c>
    </row>
    <row r="4" spans="1:6" x14ac:dyDescent="0.25">
      <c r="A4" t="s">
        <v>307</v>
      </c>
    </row>
    <row r="5" spans="1:6" x14ac:dyDescent="0.25">
      <c r="B5" s="3" t="s">
        <v>64</v>
      </c>
    </row>
    <row r="6" spans="1:6" x14ac:dyDescent="0.25">
      <c r="B6" s="42" t="s">
        <v>64</v>
      </c>
    </row>
    <row r="7" spans="1:6" x14ac:dyDescent="0.25">
      <c r="A7" s="1" t="s">
        <v>308</v>
      </c>
    </row>
    <row r="8" spans="1:6" s="45" customFormat="1" ht="30" x14ac:dyDescent="0.25">
      <c r="A8" s="43" t="s">
        <v>309</v>
      </c>
      <c r="B8" s="44" t="s">
        <v>310</v>
      </c>
      <c r="C8" s="43" t="s">
        <v>311</v>
      </c>
      <c r="D8" s="43" t="s">
        <v>7</v>
      </c>
      <c r="E8" s="43" t="s">
        <v>312</v>
      </c>
      <c r="F8" s="43" t="s">
        <v>313</v>
      </c>
    </row>
    <row r="9" spans="1:6" ht="75" x14ac:dyDescent="0.25">
      <c r="A9" s="46" t="s">
        <v>314</v>
      </c>
      <c r="B9" s="47" t="s">
        <v>315</v>
      </c>
      <c r="C9" s="14" t="s">
        <v>316</v>
      </c>
      <c r="D9" s="48" t="s">
        <v>137</v>
      </c>
      <c r="E9" s="49">
        <v>1</v>
      </c>
      <c r="F9" s="14" t="s">
        <v>317</v>
      </c>
    </row>
    <row r="10" spans="1:6" ht="30" x14ac:dyDescent="0.25">
      <c r="A10" s="46" t="s">
        <v>314</v>
      </c>
      <c r="B10" s="47" t="s">
        <v>315</v>
      </c>
      <c r="C10" s="14" t="s">
        <v>316</v>
      </c>
      <c r="D10" s="50" t="s">
        <v>140</v>
      </c>
      <c r="E10" s="49">
        <v>1</v>
      </c>
      <c r="F10" s="14"/>
    </row>
    <row r="11" spans="1:6" ht="75" x14ac:dyDescent="0.25">
      <c r="A11" s="46" t="s">
        <v>314</v>
      </c>
      <c r="B11" s="47" t="s">
        <v>315</v>
      </c>
      <c r="C11" s="14" t="s">
        <v>316</v>
      </c>
      <c r="D11" s="50" t="s">
        <v>146</v>
      </c>
      <c r="E11" s="52">
        <v>0.66666666666666663</v>
      </c>
      <c r="F11" s="51" t="s">
        <v>318</v>
      </c>
    </row>
    <row r="12" spans="1:6" ht="45" x14ac:dyDescent="0.25">
      <c r="A12" s="46" t="s">
        <v>314</v>
      </c>
      <c r="B12" s="47" t="s">
        <v>315</v>
      </c>
      <c r="C12" s="14" t="s">
        <v>316</v>
      </c>
      <c r="D12" s="53" t="s">
        <v>69</v>
      </c>
      <c r="E12" s="54">
        <v>1</v>
      </c>
      <c r="F12" s="55" t="s">
        <v>319</v>
      </c>
    </row>
    <row r="13" spans="1:6" ht="30" x14ac:dyDescent="0.25">
      <c r="A13" s="46" t="s">
        <v>314</v>
      </c>
      <c r="B13" s="47" t="s">
        <v>315</v>
      </c>
      <c r="C13" s="14" t="s">
        <v>320</v>
      </c>
      <c r="D13" s="56" t="s">
        <v>281</v>
      </c>
      <c r="E13" s="50">
        <v>1</v>
      </c>
      <c r="F13" s="14"/>
    </row>
    <row r="14" spans="1:6" ht="30" x14ac:dyDescent="0.25">
      <c r="A14" s="46" t="s">
        <v>314</v>
      </c>
      <c r="B14" s="47" t="s">
        <v>315</v>
      </c>
      <c r="C14" s="14" t="s">
        <v>320</v>
      </c>
      <c r="D14" s="57" t="s">
        <v>278</v>
      </c>
      <c r="E14" s="50">
        <v>1</v>
      </c>
      <c r="F14" s="14"/>
    </row>
    <row r="15" spans="1:6" ht="30" x14ac:dyDescent="0.25">
      <c r="A15" s="46" t="s">
        <v>314</v>
      </c>
      <c r="B15" s="47" t="s">
        <v>315</v>
      </c>
      <c r="C15" s="14" t="s">
        <v>320</v>
      </c>
      <c r="D15" s="56" t="s">
        <v>78</v>
      </c>
      <c r="E15" s="58">
        <v>0</v>
      </c>
      <c r="F15" s="14"/>
    </row>
    <row r="16" spans="1:6" ht="30" x14ac:dyDescent="0.25">
      <c r="A16" s="46" t="s">
        <v>314</v>
      </c>
      <c r="B16" s="47" t="s">
        <v>315</v>
      </c>
      <c r="C16" s="14" t="s">
        <v>320</v>
      </c>
      <c r="D16" s="57" t="s">
        <v>100</v>
      </c>
      <c r="E16" s="50">
        <v>0</v>
      </c>
      <c r="F16" s="14"/>
    </row>
    <row r="17" spans="1:6" ht="30" x14ac:dyDescent="0.25">
      <c r="A17" s="46" t="s">
        <v>314</v>
      </c>
      <c r="B17" s="47" t="s">
        <v>315</v>
      </c>
      <c r="C17" s="14" t="s">
        <v>321</v>
      </c>
      <c r="D17" s="57" t="s">
        <v>106</v>
      </c>
      <c r="E17" s="50">
        <v>1</v>
      </c>
      <c r="F17" s="14"/>
    </row>
    <row r="18" spans="1:6" ht="30" x14ac:dyDescent="0.25">
      <c r="A18" s="46" t="s">
        <v>314</v>
      </c>
      <c r="B18" s="47" t="s">
        <v>315</v>
      </c>
      <c r="C18" s="14" t="s">
        <v>321</v>
      </c>
      <c r="D18" s="56" t="s">
        <v>109</v>
      </c>
      <c r="E18" s="50">
        <v>1</v>
      </c>
      <c r="F18" s="14"/>
    </row>
    <row r="19" spans="1:6" ht="30" x14ac:dyDescent="0.25">
      <c r="A19" s="46" t="s">
        <v>314</v>
      </c>
      <c r="B19" s="47" t="s">
        <v>315</v>
      </c>
      <c r="C19" s="14" t="s">
        <v>321</v>
      </c>
      <c r="D19" s="56" t="s">
        <v>78</v>
      </c>
      <c r="E19" s="58">
        <v>0</v>
      </c>
      <c r="F19" s="14"/>
    </row>
    <row r="20" spans="1:6" ht="30" x14ac:dyDescent="0.25">
      <c r="A20" s="46" t="s">
        <v>314</v>
      </c>
      <c r="B20" s="47" t="s">
        <v>315</v>
      </c>
      <c r="C20" s="14" t="s">
        <v>321</v>
      </c>
      <c r="D20" s="56" t="s">
        <v>75</v>
      </c>
      <c r="E20" s="58">
        <v>0</v>
      </c>
      <c r="F20" s="14"/>
    </row>
    <row r="21" spans="1:6" ht="30" x14ac:dyDescent="0.25">
      <c r="A21" s="46" t="s">
        <v>314</v>
      </c>
      <c r="B21" s="47" t="s">
        <v>315</v>
      </c>
      <c r="C21" s="14" t="s">
        <v>322</v>
      </c>
      <c r="D21" s="14" t="s">
        <v>81</v>
      </c>
      <c r="E21" s="50">
        <v>2</v>
      </c>
      <c r="F21" s="14"/>
    </row>
    <row r="22" spans="1:6" ht="30" x14ac:dyDescent="0.25">
      <c r="A22" s="46" t="s">
        <v>314</v>
      </c>
      <c r="B22" s="47" t="s">
        <v>315</v>
      </c>
      <c r="C22" s="14" t="s">
        <v>323</v>
      </c>
      <c r="D22" s="14" t="s">
        <v>84</v>
      </c>
      <c r="E22" s="50">
        <v>2</v>
      </c>
      <c r="F22" s="14"/>
    </row>
    <row r="23" spans="1:6" ht="30" x14ac:dyDescent="0.25">
      <c r="A23" s="46" t="s">
        <v>314</v>
      </c>
      <c r="B23" s="47" t="s">
        <v>315</v>
      </c>
      <c r="C23" s="47" t="s">
        <v>315</v>
      </c>
      <c r="D23" s="14" t="s">
        <v>245</v>
      </c>
      <c r="E23" s="50">
        <v>1</v>
      </c>
      <c r="F23" s="14"/>
    </row>
    <row r="24" spans="1:6" ht="105" x14ac:dyDescent="0.25">
      <c r="A24" s="30" t="s">
        <v>314</v>
      </c>
      <c r="B24" s="30" t="s">
        <v>324</v>
      </c>
      <c r="C24" s="16" t="s">
        <v>325</v>
      </c>
      <c r="D24" s="26" t="s">
        <v>137</v>
      </c>
      <c r="E24" s="13">
        <v>2</v>
      </c>
      <c r="F24" s="16" t="s">
        <v>326</v>
      </c>
    </row>
    <row r="25" spans="1:6" x14ac:dyDescent="0.25">
      <c r="A25" s="30" t="s">
        <v>314</v>
      </c>
      <c r="B25" s="30" t="s">
        <v>324</v>
      </c>
      <c r="C25" s="16" t="s">
        <v>325</v>
      </c>
      <c r="D25" s="16" t="s">
        <v>140</v>
      </c>
      <c r="E25" s="18">
        <v>1</v>
      </c>
      <c r="F25" s="16"/>
    </row>
    <row r="26" spans="1:6" x14ac:dyDescent="0.25">
      <c r="A26" s="30" t="s">
        <v>314</v>
      </c>
      <c r="B26" s="30" t="s">
        <v>324</v>
      </c>
      <c r="C26" s="16" t="s">
        <v>320</v>
      </c>
      <c r="D26" s="20" t="s">
        <v>281</v>
      </c>
      <c r="E26" s="16">
        <v>1</v>
      </c>
      <c r="F26" s="16"/>
    </row>
    <row r="27" spans="1:6" x14ac:dyDescent="0.25">
      <c r="A27" s="30" t="s">
        <v>314</v>
      </c>
      <c r="B27" s="30" t="s">
        <v>324</v>
      </c>
      <c r="C27" s="16" t="s">
        <v>320</v>
      </c>
      <c r="D27" s="20" t="s">
        <v>278</v>
      </c>
      <c r="E27" s="16">
        <v>1</v>
      </c>
      <c r="F27" s="16"/>
    </row>
    <row r="28" spans="1:6" x14ac:dyDescent="0.25">
      <c r="A28" s="30" t="s">
        <v>314</v>
      </c>
      <c r="B28" s="30" t="s">
        <v>324</v>
      </c>
      <c r="C28" s="16" t="s">
        <v>320</v>
      </c>
      <c r="D28" s="20" t="s">
        <v>78</v>
      </c>
      <c r="E28" s="16">
        <v>0</v>
      </c>
      <c r="F28" s="16"/>
    </row>
    <row r="29" spans="1:6" x14ac:dyDescent="0.25">
      <c r="A29" s="30" t="s">
        <v>314</v>
      </c>
      <c r="B29" s="30" t="s">
        <v>324</v>
      </c>
      <c r="C29" s="16" t="s">
        <v>320</v>
      </c>
      <c r="D29" s="20" t="s">
        <v>100</v>
      </c>
      <c r="E29" s="16">
        <v>0</v>
      </c>
      <c r="F29" s="16"/>
    </row>
    <row r="30" spans="1:6" x14ac:dyDescent="0.25">
      <c r="A30" s="30" t="s">
        <v>314</v>
      </c>
      <c r="B30" s="30" t="s">
        <v>324</v>
      </c>
      <c r="C30" s="16" t="s">
        <v>321</v>
      </c>
      <c r="D30" s="20" t="s">
        <v>106</v>
      </c>
      <c r="E30" s="16">
        <v>1</v>
      </c>
      <c r="F30" s="16"/>
    </row>
    <row r="31" spans="1:6" x14ac:dyDescent="0.25">
      <c r="A31" s="30" t="s">
        <v>314</v>
      </c>
      <c r="B31" s="30" t="s">
        <v>324</v>
      </c>
      <c r="C31" s="16" t="s">
        <v>321</v>
      </c>
      <c r="D31" s="20" t="s">
        <v>109</v>
      </c>
      <c r="E31" s="16">
        <v>1</v>
      </c>
      <c r="F31" s="16"/>
    </row>
    <row r="32" spans="1:6" x14ac:dyDescent="0.25">
      <c r="A32" s="30" t="s">
        <v>314</v>
      </c>
      <c r="B32" s="30" t="s">
        <v>324</v>
      </c>
      <c r="C32" s="16" t="s">
        <v>321</v>
      </c>
      <c r="D32" s="20" t="s">
        <v>78</v>
      </c>
      <c r="E32" s="21">
        <v>0</v>
      </c>
      <c r="F32" s="16"/>
    </row>
    <row r="33" spans="1:6" x14ac:dyDescent="0.25">
      <c r="A33" s="30" t="s">
        <v>314</v>
      </c>
      <c r="B33" s="30" t="s">
        <v>324</v>
      </c>
      <c r="C33" s="16" t="s">
        <v>321</v>
      </c>
      <c r="D33" s="20" t="s">
        <v>75</v>
      </c>
      <c r="E33" s="21">
        <v>0</v>
      </c>
      <c r="F33" s="60" t="s">
        <v>64</v>
      </c>
    </row>
    <row r="34" spans="1:6" x14ac:dyDescent="0.25">
      <c r="A34" s="30" t="s">
        <v>314</v>
      </c>
      <c r="B34" s="30" t="s">
        <v>324</v>
      </c>
      <c r="C34" s="16" t="s">
        <v>327</v>
      </c>
      <c r="D34" s="20" t="s">
        <v>283</v>
      </c>
      <c r="E34" s="8">
        <v>1</v>
      </c>
      <c r="F34" s="60"/>
    </row>
    <row r="35" spans="1:6" x14ac:dyDescent="0.25">
      <c r="A35" s="30" t="s">
        <v>314</v>
      </c>
      <c r="B35" s="30" t="s">
        <v>324</v>
      </c>
      <c r="C35" s="16" t="s">
        <v>327</v>
      </c>
      <c r="D35" s="20" t="s">
        <v>284</v>
      </c>
      <c r="E35" s="8">
        <v>1</v>
      </c>
      <c r="F35" s="60"/>
    </row>
    <row r="36" spans="1:6" x14ac:dyDescent="0.25">
      <c r="A36" s="30" t="s">
        <v>314</v>
      </c>
      <c r="B36" s="30" t="s">
        <v>324</v>
      </c>
      <c r="C36" s="16" t="s">
        <v>327</v>
      </c>
      <c r="D36" s="20" t="s">
        <v>78</v>
      </c>
      <c r="E36" s="16">
        <v>0</v>
      </c>
      <c r="F36" s="60"/>
    </row>
    <row r="37" spans="1:6" x14ac:dyDescent="0.25">
      <c r="A37" s="30" t="s">
        <v>314</v>
      </c>
      <c r="B37" s="30" t="s">
        <v>324</v>
      </c>
      <c r="C37" s="16" t="s">
        <v>327</v>
      </c>
      <c r="D37" s="20" t="s">
        <v>97</v>
      </c>
      <c r="E37" s="24">
        <v>0</v>
      </c>
      <c r="F37" s="60"/>
    </row>
    <row r="38" spans="1:6" ht="30" x14ac:dyDescent="0.25">
      <c r="A38" s="30" t="s">
        <v>314</v>
      </c>
      <c r="B38" s="30" t="s">
        <v>324</v>
      </c>
      <c r="C38" s="16" t="s">
        <v>322</v>
      </c>
      <c r="D38" s="16" t="s">
        <v>81</v>
      </c>
      <c r="E38" s="8">
        <v>2</v>
      </c>
      <c r="F38" s="16"/>
    </row>
    <row r="39" spans="1:6" x14ac:dyDescent="0.25">
      <c r="A39" s="30" t="s">
        <v>314</v>
      </c>
      <c r="B39" s="30" t="s">
        <v>324</v>
      </c>
      <c r="C39" s="16" t="s">
        <v>323</v>
      </c>
      <c r="D39" s="16" t="s">
        <v>84</v>
      </c>
      <c r="E39" s="8">
        <v>2</v>
      </c>
      <c r="F39" s="16"/>
    </row>
    <row r="40" spans="1:6" x14ac:dyDescent="0.25">
      <c r="A40" s="30" t="s">
        <v>314</v>
      </c>
      <c r="B40" s="30" t="s">
        <v>324</v>
      </c>
      <c r="C40" s="16" t="s">
        <v>328</v>
      </c>
      <c r="D40" s="16" t="s">
        <v>85</v>
      </c>
      <c r="E40" s="18">
        <v>2</v>
      </c>
      <c r="F40" s="16"/>
    </row>
    <row r="41" spans="1:6" ht="30" x14ac:dyDescent="0.25">
      <c r="A41" s="30" t="s">
        <v>314</v>
      </c>
      <c r="B41" s="30" t="s">
        <v>324</v>
      </c>
      <c r="C41" s="30" t="s">
        <v>324</v>
      </c>
      <c r="D41" s="16" t="s">
        <v>164</v>
      </c>
      <c r="E41" s="8">
        <v>1</v>
      </c>
      <c r="F41" s="16"/>
    </row>
    <row r="42" spans="1:6" ht="45" x14ac:dyDescent="0.25">
      <c r="A42" s="61" t="s">
        <v>314</v>
      </c>
      <c r="B42" s="47" t="s">
        <v>329</v>
      </c>
      <c r="C42" s="14" t="s">
        <v>330</v>
      </c>
      <c r="D42" s="50" t="s">
        <v>124</v>
      </c>
      <c r="E42" s="49">
        <v>1</v>
      </c>
      <c r="F42" s="14" t="s">
        <v>331</v>
      </c>
    </row>
    <row r="43" spans="1:6" x14ac:dyDescent="0.25">
      <c r="A43" s="61" t="s">
        <v>314</v>
      </c>
      <c r="B43" s="47" t="s">
        <v>329</v>
      </c>
      <c r="C43" s="14" t="s">
        <v>330</v>
      </c>
      <c r="D43" s="50" t="s">
        <v>137</v>
      </c>
      <c r="E43" s="49">
        <v>1</v>
      </c>
      <c r="F43" s="14" t="s">
        <v>64</v>
      </c>
    </row>
    <row r="44" spans="1:6" x14ac:dyDescent="0.25">
      <c r="A44" s="61" t="s">
        <v>314</v>
      </c>
      <c r="B44" s="47" t="s">
        <v>329</v>
      </c>
      <c r="C44" s="14" t="s">
        <v>330</v>
      </c>
      <c r="D44" s="50" t="s">
        <v>140</v>
      </c>
      <c r="E44" s="49">
        <v>1</v>
      </c>
      <c r="F44" s="14"/>
    </row>
    <row r="45" spans="1:6" ht="45" x14ac:dyDescent="0.25">
      <c r="A45" s="61" t="s">
        <v>314</v>
      </c>
      <c r="B45" s="47" t="s">
        <v>329</v>
      </c>
      <c r="C45" s="14" t="s">
        <v>330</v>
      </c>
      <c r="D45" s="53" t="s">
        <v>69</v>
      </c>
      <c r="E45" s="54">
        <v>0</v>
      </c>
      <c r="F45" s="55" t="s">
        <v>332</v>
      </c>
    </row>
    <row r="46" spans="1:6" x14ac:dyDescent="0.25">
      <c r="A46" s="61" t="s">
        <v>314</v>
      </c>
      <c r="B46" s="47" t="s">
        <v>329</v>
      </c>
      <c r="C46" s="14" t="s">
        <v>320</v>
      </c>
      <c r="D46" s="56" t="s">
        <v>281</v>
      </c>
      <c r="E46" s="50">
        <v>1</v>
      </c>
      <c r="F46" s="14"/>
    </row>
    <row r="47" spans="1:6" x14ac:dyDescent="0.25">
      <c r="A47" s="61" t="s">
        <v>314</v>
      </c>
      <c r="B47" s="47" t="s">
        <v>329</v>
      </c>
      <c r="C47" s="14" t="s">
        <v>320</v>
      </c>
      <c r="D47" s="57" t="s">
        <v>278</v>
      </c>
      <c r="E47" s="50">
        <v>1</v>
      </c>
      <c r="F47" s="14"/>
    </row>
    <row r="48" spans="1:6" x14ac:dyDescent="0.25">
      <c r="A48" s="61" t="s">
        <v>314</v>
      </c>
      <c r="B48" s="47" t="s">
        <v>329</v>
      </c>
      <c r="C48" s="14" t="s">
        <v>320</v>
      </c>
      <c r="D48" s="56" t="s">
        <v>78</v>
      </c>
      <c r="E48" s="58">
        <v>0</v>
      </c>
      <c r="F48" s="14"/>
    </row>
    <row r="49" spans="1:6" x14ac:dyDescent="0.25">
      <c r="A49" s="61" t="s">
        <v>314</v>
      </c>
      <c r="B49" s="47" t="s">
        <v>329</v>
      </c>
      <c r="C49" s="14" t="s">
        <v>320</v>
      </c>
      <c r="D49" s="57" t="s">
        <v>100</v>
      </c>
      <c r="E49" s="50">
        <v>0</v>
      </c>
      <c r="F49" s="14" t="s">
        <v>64</v>
      </c>
    </row>
    <row r="50" spans="1:6" x14ac:dyDescent="0.25">
      <c r="A50" s="61" t="s">
        <v>314</v>
      </c>
      <c r="B50" s="47" t="s">
        <v>329</v>
      </c>
      <c r="C50" s="14" t="s">
        <v>321</v>
      </c>
      <c r="D50" s="57" t="s">
        <v>106</v>
      </c>
      <c r="E50" s="50">
        <v>1</v>
      </c>
      <c r="F50" s="14"/>
    </row>
    <row r="51" spans="1:6" x14ac:dyDescent="0.25">
      <c r="A51" s="61" t="s">
        <v>314</v>
      </c>
      <c r="B51" s="47" t="s">
        <v>329</v>
      </c>
      <c r="C51" s="14" t="s">
        <v>321</v>
      </c>
      <c r="D51" s="56" t="s">
        <v>109</v>
      </c>
      <c r="E51" s="50">
        <v>1</v>
      </c>
      <c r="F51" s="14"/>
    </row>
    <row r="52" spans="1:6" x14ac:dyDescent="0.25">
      <c r="A52" s="61" t="s">
        <v>314</v>
      </c>
      <c r="B52" s="47" t="s">
        <v>329</v>
      </c>
      <c r="C52" s="14" t="s">
        <v>321</v>
      </c>
      <c r="D52" s="56" t="s">
        <v>78</v>
      </c>
      <c r="E52" s="58">
        <v>0</v>
      </c>
      <c r="F52" s="14" t="s">
        <v>64</v>
      </c>
    </row>
    <row r="53" spans="1:6" x14ac:dyDescent="0.25">
      <c r="A53" s="61" t="s">
        <v>314</v>
      </c>
      <c r="B53" s="47" t="s">
        <v>329</v>
      </c>
      <c r="C53" s="14" t="s">
        <v>321</v>
      </c>
      <c r="D53" s="56" t="s">
        <v>75</v>
      </c>
      <c r="E53" s="58">
        <v>0</v>
      </c>
      <c r="F53" s="14" t="s">
        <v>64</v>
      </c>
    </row>
    <row r="54" spans="1:6" ht="30" x14ac:dyDescent="0.25">
      <c r="A54" s="61" t="s">
        <v>314</v>
      </c>
      <c r="B54" s="47" t="s">
        <v>329</v>
      </c>
      <c r="C54" s="14" t="s">
        <v>322</v>
      </c>
      <c r="D54" s="14" t="s">
        <v>81</v>
      </c>
      <c r="E54" s="50">
        <v>2</v>
      </c>
      <c r="F54" s="14"/>
    </row>
    <row r="55" spans="1:6" x14ac:dyDescent="0.25">
      <c r="A55" s="61" t="s">
        <v>314</v>
      </c>
      <c r="B55" s="47" t="s">
        <v>329</v>
      </c>
      <c r="C55" s="14" t="s">
        <v>323</v>
      </c>
      <c r="D55" s="14" t="s">
        <v>84</v>
      </c>
      <c r="E55" s="50">
        <v>2</v>
      </c>
      <c r="F55" s="14"/>
    </row>
    <row r="56" spans="1:6" ht="30" x14ac:dyDescent="0.25">
      <c r="A56" s="61" t="s">
        <v>314</v>
      </c>
      <c r="B56" s="47" t="s">
        <v>329</v>
      </c>
      <c r="C56" s="47" t="s">
        <v>329</v>
      </c>
      <c r="D56" s="14" t="s">
        <v>251</v>
      </c>
      <c r="E56" s="50">
        <v>1</v>
      </c>
      <c r="F56" s="14"/>
    </row>
    <row r="57" spans="1:6" ht="195" x14ac:dyDescent="0.25">
      <c r="A57" s="30" t="s">
        <v>314</v>
      </c>
      <c r="B57" s="30" t="s">
        <v>333</v>
      </c>
      <c r="C57" s="16" t="s">
        <v>325</v>
      </c>
      <c r="D57" s="26" t="s">
        <v>137</v>
      </c>
      <c r="E57" s="13">
        <v>1</v>
      </c>
      <c r="F57" s="16" t="s">
        <v>334</v>
      </c>
    </row>
    <row r="58" spans="1:6" ht="30" x14ac:dyDescent="0.25">
      <c r="A58" s="30" t="s">
        <v>314</v>
      </c>
      <c r="B58" s="30" t="s">
        <v>333</v>
      </c>
      <c r="C58" s="16" t="s">
        <v>325</v>
      </c>
      <c r="D58" s="16" t="s">
        <v>140</v>
      </c>
      <c r="E58" s="18">
        <v>1</v>
      </c>
      <c r="F58" s="16"/>
    </row>
    <row r="59" spans="1:6" ht="30" x14ac:dyDescent="0.25">
      <c r="A59" s="30" t="s">
        <v>314</v>
      </c>
      <c r="B59" s="30" t="s">
        <v>333</v>
      </c>
      <c r="C59" s="16" t="s">
        <v>320</v>
      </c>
      <c r="D59" s="20" t="s">
        <v>281</v>
      </c>
      <c r="E59" s="16">
        <v>1</v>
      </c>
      <c r="F59" s="16"/>
    </row>
    <row r="60" spans="1:6" ht="30" x14ac:dyDescent="0.25">
      <c r="A60" s="30" t="s">
        <v>314</v>
      </c>
      <c r="B60" s="30" t="s">
        <v>333</v>
      </c>
      <c r="C60" s="16" t="s">
        <v>320</v>
      </c>
      <c r="D60" s="20" t="s">
        <v>278</v>
      </c>
      <c r="E60" s="16">
        <v>1</v>
      </c>
      <c r="F60" s="16"/>
    </row>
    <row r="61" spans="1:6" ht="30" x14ac:dyDescent="0.25">
      <c r="A61" s="30" t="s">
        <v>314</v>
      </c>
      <c r="B61" s="30" t="s">
        <v>333</v>
      </c>
      <c r="C61" s="16" t="s">
        <v>320</v>
      </c>
      <c r="D61" s="20" t="s">
        <v>78</v>
      </c>
      <c r="E61" s="21">
        <v>0</v>
      </c>
      <c r="F61" s="16"/>
    </row>
    <row r="62" spans="1:6" ht="30" x14ac:dyDescent="0.25">
      <c r="A62" s="30" t="s">
        <v>314</v>
      </c>
      <c r="B62" s="30" t="s">
        <v>333</v>
      </c>
      <c r="C62" s="16" t="s">
        <v>320</v>
      </c>
      <c r="D62" s="20" t="s">
        <v>100</v>
      </c>
      <c r="E62" s="16">
        <v>0</v>
      </c>
      <c r="F62" s="16"/>
    </row>
    <row r="63" spans="1:6" ht="30" x14ac:dyDescent="0.25">
      <c r="A63" s="30" t="s">
        <v>314</v>
      </c>
      <c r="B63" s="30" t="s">
        <v>333</v>
      </c>
      <c r="C63" s="16" t="s">
        <v>321</v>
      </c>
      <c r="D63" s="20" t="s">
        <v>106</v>
      </c>
      <c r="E63" s="16">
        <v>1</v>
      </c>
      <c r="F63" s="16"/>
    </row>
    <row r="64" spans="1:6" ht="30" x14ac:dyDescent="0.25">
      <c r="A64" s="30" t="s">
        <v>314</v>
      </c>
      <c r="B64" s="30" t="s">
        <v>333</v>
      </c>
      <c r="C64" s="16" t="s">
        <v>321</v>
      </c>
      <c r="D64" s="20" t="s">
        <v>109</v>
      </c>
      <c r="E64" s="16">
        <v>1</v>
      </c>
      <c r="F64" s="16"/>
    </row>
    <row r="65" spans="1:6" ht="30" x14ac:dyDescent="0.25">
      <c r="A65" s="30" t="s">
        <v>314</v>
      </c>
      <c r="B65" s="30" t="s">
        <v>333</v>
      </c>
      <c r="C65" s="16" t="s">
        <v>321</v>
      </c>
      <c r="D65" s="20" t="s">
        <v>78</v>
      </c>
      <c r="E65" s="21">
        <v>0</v>
      </c>
      <c r="F65" s="16"/>
    </row>
    <row r="66" spans="1:6" ht="30" x14ac:dyDescent="0.25">
      <c r="A66" s="30" t="s">
        <v>314</v>
      </c>
      <c r="B66" s="30" t="s">
        <v>333</v>
      </c>
      <c r="C66" s="16" t="s">
        <v>321</v>
      </c>
      <c r="D66" s="20" t="s">
        <v>75</v>
      </c>
      <c r="E66" s="21">
        <v>0</v>
      </c>
      <c r="F66" s="60" t="s">
        <v>64</v>
      </c>
    </row>
    <row r="67" spans="1:6" ht="30" x14ac:dyDescent="0.25">
      <c r="A67" s="30" t="s">
        <v>314</v>
      </c>
      <c r="B67" s="30" t="s">
        <v>333</v>
      </c>
      <c r="C67" s="16" t="s">
        <v>327</v>
      </c>
      <c r="D67" s="20" t="s">
        <v>283</v>
      </c>
      <c r="E67" s="8">
        <v>1</v>
      </c>
      <c r="F67" s="60"/>
    </row>
    <row r="68" spans="1:6" ht="30" x14ac:dyDescent="0.25">
      <c r="A68" s="30" t="s">
        <v>314</v>
      </c>
      <c r="B68" s="30" t="s">
        <v>333</v>
      </c>
      <c r="C68" s="16" t="s">
        <v>327</v>
      </c>
      <c r="D68" s="20" t="s">
        <v>284</v>
      </c>
      <c r="E68" s="8">
        <v>1</v>
      </c>
      <c r="F68" s="60"/>
    </row>
    <row r="69" spans="1:6" ht="30" x14ac:dyDescent="0.25">
      <c r="A69" s="30" t="s">
        <v>314</v>
      </c>
      <c r="B69" s="30" t="s">
        <v>333</v>
      </c>
      <c r="C69" s="16" t="s">
        <v>327</v>
      </c>
      <c r="D69" s="20" t="s">
        <v>78</v>
      </c>
      <c r="E69" s="21">
        <v>0</v>
      </c>
      <c r="F69" s="60"/>
    </row>
    <row r="70" spans="1:6" ht="30" x14ac:dyDescent="0.25">
      <c r="A70" s="30" t="s">
        <v>314</v>
      </c>
      <c r="B70" s="30" t="s">
        <v>333</v>
      </c>
      <c r="C70" s="16" t="s">
        <v>327</v>
      </c>
      <c r="D70" s="20" t="s">
        <v>97</v>
      </c>
      <c r="E70" s="24">
        <v>0</v>
      </c>
      <c r="F70" s="60"/>
    </row>
    <row r="71" spans="1:6" ht="30" x14ac:dyDescent="0.25">
      <c r="A71" s="30" t="s">
        <v>314</v>
      </c>
      <c r="B71" s="30" t="s">
        <v>333</v>
      </c>
      <c r="C71" s="16" t="s">
        <v>322</v>
      </c>
      <c r="D71" s="16" t="s">
        <v>81</v>
      </c>
      <c r="E71" s="8">
        <v>2</v>
      </c>
      <c r="F71" s="16"/>
    </row>
    <row r="72" spans="1:6" ht="30" x14ac:dyDescent="0.25">
      <c r="A72" s="30" t="s">
        <v>314</v>
      </c>
      <c r="B72" s="30" t="s">
        <v>333</v>
      </c>
      <c r="C72" s="16" t="s">
        <v>323</v>
      </c>
      <c r="D72" s="16" t="s">
        <v>84</v>
      </c>
      <c r="E72" s="8">
        <v>2</v>
      </c>
      <c r="F72" s="16"/>
    </row>
    <row r="73" spans="1:6" ht="30" x14ac:dyDescent="0.25">
      <c r="A73" s="30" t="s">
        <v>314</v>
      </c>
      <c r="B73" s="30" t="s">
        <v>333</v>
      </c>
      <c r="C73" s="16" t="s">
        <v>328</v>
      </c>
      <c r="D73" s="16" t="s">
        <v>85</v>
      </c>
      <c r="E73" s="18">
        <v>2</v>
      </c>
      <c r="F73" s="16"/>
    </row>
    <row r="74" spans="1:6" ht="30" x14ac:dyDescent="0.25">
      <c r="A74" s="30" t="s">
        <v>314</v>
      </c>
      <c r="B74" s="30" t="s">
        <v>333</v>
      </c>
      <c r="C74" s="30" t="s">
        <v>333</v>
      </c>
      <c r="D74" s="16" t="s">
        <v>255</v>
      </c>
      <c r="E74" s="8">
        <v>1</v>
      </c>
      <c r="F74" s="16"/>
    </row>
    <row r="75" spans="1:6" ht="135" x14ac:dyDescent="0.25">
      <c r="A75" s="30" t="s">
        <v>314</v>
      </c>
      <c r="B75" s="30" t="s">
        <v>335</v>
      </c>
      <c r="C75" s="16" t="s">
        <v>325</v>
      </c>
      <c r="D75" s="26" t="s">
        <v>137</v>
      </c>
      <c r="E75" s="13">
        <v>1</v>
      </c>
      <c r="F75" s="16" t="s">
        <v>336</v>
      </c>
    </row>
    <row r="76" spans="1:6" ht="30" x14ac:dyDescent="0.25">
      <c r="A76" s="30" t="s">
        <v>314</v>
      </c>
      <c r="B76" s="30" t="s">
        <v>335</v>
      </c>
      <c r="C76" s="16" t="s">
        <v>325</v>
      </c>
      <c r="D76" s="16" t="s">
        <v>140</v>
      </c>
      <c r="E76" s="18">
        <v>1</v>
      </c>
      <c r="F76" s="16"/>
    </row>
    <row r="77" spans="1:6" ht="30" x14ac:dyDescent="0.25">
      <c r="A77" s="30" t="s">
        <v>314</v>
      </c>
      <c r="B77" s="30" t="s">
        <v>335</v>
      </c>
      <c r="C77" s="16" t="s">
        <v>320</v>
      </c>
      <c r="D77" s="20" t="s">
        <v>281</v>
      </c>
      <c r="E77" s="16">
        <v>1</v>
      </c>
      <c r="F77" s="16"/>
    </row>
    <row r="78" spans="1:6" ht="30" x14ac:dyDescent="0.25">
      <c r="A78" s="30" t="s">
        <v>314</v>
      </c>
      <c r="B78" s="30" t="s">
        <v>335</v>
      </c>
      <c r="C78" s="16" t="s">
        <v>320</v>
      </c>
      <c r="D78" s="20" t="s">
        <v>278</v>
      </c>
      <c r="E78" s="16">
        <v>1</v>
      </c>
      <c r="F78" s="16"/>
    </row>
    <row r="79" spans="1:6" ht="30" x14ac:dyDescent="0.25">
      <c r="A79" s="30" t="s">
        <v>314</v>
      </c>
      <c r="B79" s="30" t="s">
        <v>335</v>
      </c>
      <c r="C79" s="16" t="s">
        <v>320</v>
      </c>
      <c r="D79" s="20" t="s">
        <v>78</v>
      </c>
      <c r="E79" s="21">
        <v>0</v>
      </c>
      <c r="F79" s="16"/>
    </row>
    <row r="80" spans="1:6" ht="30" x14ac:dyDescent="0.25">
      <c r="A80" s="30" t="s">
        <v>314</v>
      </c>
      <c r="B80" s="30" t="s">
        <v>335</v>
      </c>
      <c r="C80" s="16" t="s">
        <v>320</v>
      </c>
      <c r="D80" s="20" t="s">
        <v>100</v>
      </c>
      <c r="E80" s="16">
        <v>0</v>
      </c>
      <c r="F80" s="16"/>
    </row>
    <row r="81" spans="1:6" ht="30" x14ac:dyDescent="0.25">
      <c r="A81" s="30" t="s">
        <v>314</v>
      </c>
      <c r="B81" s="30" t="s">
        <v>335</v>
      </c>
      <c r="C81" s="16" t="s">
        <v>321</v>
      </c>
      <c r="D81" s="20" t="s">
        <v>106</v>
      </c>
      <c r="E81" s="16">
        <v>1</v>
      </c>
      <c r="F81" s="16"/>
    </row>
    <row r="82" spans="1:6" ht="30" x14ac:dyDescent="0.25">
      <c r="A82" s="30" t="s">
        <v>314</v>
      </c>
      <c r="B82" s="30" t="s">
        <v>335</v>
      </c>
      <c r="C82" s="16" t="s">
        <v>321</v>
      </c>
      <c r="D82" s="20" t="s">
        <v>109</v>
      </c>
      <c r="E82" s="16">
        <v>1</v>
      </c>
      <c r="F82" s="60" t="s">
        <v>64</v>
      </c>
    </row>
    <row r="83" spans="1:6" ht="30" x14ac:dyDescent="0.25">
      <c r="A83" s="30" t="s">
        <v>314</v>
      </c>
      <c r="B83" s="30" t="s">
        <v>335</v>
      </c>
      <c r="C83" s="16" t="s">
        <v>321</v>
      </c>
      <c r="D83" s="20" t="s">
        <v>78</v>
      </c>
      <c r="E83" s="21">
        <v>0</v>
      </c>
      <c r="F83" s="16"/>
    </row>
    <row r="84" spans="1:6" ht="30" x14ac:dyDescent="0.25">
      <c r="A84" s="30" t="s">
        <v>314</v>
      </c>
      <c r="B84" s="30" t="s">
        <v>335</v>
      </c>
      <c r="C84" s="16" t="s">
        <v>321</v>
      </c>
      <c r="D84" s="20" t="s">
        <v>75</v>
      </c>
      <c r="E84" s="21">
        <v>0</v>
      </c>
      <c r="F84" s="16"/>
    </row>
    <row r="85" spans="1:6" ht="30" x14ac:dyDescent="0.25">
      <c r="A85" s="30" t="s">
        <v>314</v>
      </c>
      <c r="B85" s="30" t="s">
        <v>335</v>
      </c>
      <c r="C85" s="16" t="s">
        <v>327</v>
      </c>
      <c r="D85" s="20" t="s">
        <v>283</v>
      </c>
      <c r="E85" s="8">
        <v>1</v>
      </c>
      <c r="F85" s="16"/>
    </row>
    <row r="86" spans="1:6" ht="30" x14ac:dyDescent="0.25">
      <c r="A86" s="30" t="s">
        <v>314</v>
      </c>
      <c r="B86" s="30" t="s">
        <v>335</v>
      </c>
      <c r="C86" s="16" t="s">
        <v>327</v>
      </c>
      <c r="D86" s="20" t="s">
        <v>284</v>
      </c>
      <c r="E86" s="8">
        <v>1</v>
      </c>
      <c r="F86" s="16"/>
    </row>
    <row r="87" spans="1:6" ht="30" x14ac:dyDescent="0.25">
      <c r="A87" s="30" t="s">
        <v>314</v>
      </c>
      <c r="B87" s="30" t="s">
        <v>335</v>
      </c>
      <c r="C87" s="16" t="s">
        <v>327</v>
      </c>
      <c r="D87" s="20" t="s">
        <v>78</v>
      </c>
      <c r="E87" s="21">
        <v>0</v>
      </c>
      <c r="F87" s="16"/>
    </row>
    <row r="88" spans="1:6" ht="30" x14ac:dyDescent="0.25">
      <c r="A88" s="30" t="s">
        <v>314</v>
      </c>
      <c r="B88" s="30" t="s">
        <v>335</v>
      </c>
      <c r="C88" s="16" t="s">
        <v>327</v>
      </c>
      <c r="D88" s="20" t="s">
        <v>97</v>
      </c>
      <c r="E88" s="24">
        <v>0</v>
      </c>
      <c r="F88" s="16"/>
    </row>
    <row r="89" spans="1:6" ht="30" x14ac:dyDescent="0.25">
      <c r="A89" s="30" t="s">
        <v>314</v>
      </c>
      <c r="B89" s="30" t="s">
        <v>335</v>
      </c>
      <c r="C89" s="16" t="s">
        <v>322</v>
      </c>
      <c r="D89" s="16" t="s">
        <v>81</v>
      </c>
      <c r="E89" s="8">
        <v>2</v>
      </c>
      <c r="F89" s="16"/>
    </row>
    <row r="90" spans="1:6" ht="30" x14ac:dyDescent="0.25">
      <c r="A90" s="30" t="s">
        <v>314</v>
      </c>
      <c r="B90" s="30" t="s">
        <v>335</v>
      </c>
      <c r="C90" s="16" t="s">
        <v>323</v>
      </c>
      <c r="D90" s="16" t="s">
        <v>84</v>
      </c>
      <c r="E90" s="8">
        <v>2</v>
      </c>
      <c r="F90" s="16"/>
    </row>
    <row r="91" spans="1:6" ht="30" x14ac:dyDescent="0.25">
      <c r="A91" s="30" t="s">
        <v>314</v>
      </c>
      <c r="B91" s="30" t="s">
        <v>335</v>
      </c>
      <c r="C91" s="16" t="s">
        <v>328</v>
      </c>
      <c r="D91" s="16" t="s">
        <v>85</v>
      </c>
      <c r="E91" s="18">
        <v>2</v>
      </c>
      <c r="F91" s="16"/>
    </row>
    <row r="92" spans="1:6" ht="30" x14ac:dyDescent="0.25">
      <c r="A92" s="30" t="s">
        <v>314</v>
      </c>
      <c r="B92" s="30" t="s">
        <v>335</v>
      </c>
      <c r="C92" s="30" t="s">
        <v>335</v>
      </c>
      <c r="D92" s="16" t="s">
        <v>247</v>
      </c>
      <c r="E92" s="8">
        <v>1</v>
      </c>
      <c r="F92" s="16"/>
    </row>
    <row r="93" spans="1:6" ht="135" x14ac:dyDescent="0.25">
      <c r="A93" s="62" t="s">
        <v>314</v>
      </c>
      <c r="B93" s="47" t="s">
        <v>337</v>
      </c>
      <c r="C93" s="14" t="s">
        <v>316</v>
      </c>
      <c r="D93" s="50" t="s">
        <v>124</v>
      </c>
      <c r="E93" s="54">
        <v>1</v>
      </c>
      <c r="F93" s="14" t="s">
        <v>338</v>
      </c>
    </row>
    <row r="94" spans="1:6" ht="30" x14ac:dyDescent="0.25">
      <c r="A94" s="62" t="s">
        <v>314</v>
      </c>
      <c r="B94" s="47" t="s">
        <v>337</v>
      </c>
      <c r="C94" s="14" t="s">
        <v>316</v>
      </c>
      <c r="D94" s="50" t="s">
        <v>137</v>
      </c>
      <c r="E94" s="49">
        <v>1</v>
      </c>
      <c r="F94" s="14"/>
    </row>
    <row r="95" spans="1:6" ht="30" x14ac:dyDescent="0.25">
      <c r="A95" s="62" t="s">
        <v>314</v>
      </c>
      <c r="B95" s="47" t="s">
        <v>337</v>
      </c>
      <c r="C95" s="14" t="s">
        <v>316</v>
      </c>
      <c r="D95" s="50" t="s">
        <v>146</v>
      </c>
      <c r="E95" s="52">
        <v>0.66666666666666663</v>
      </c>
      <c r="F95" s="14"/>
    </row>
    <row r="96" spans="1:6" ht="30" x14ac:dyDescent="0.25">
      <c r="A96" s="62" t="s">
        <v>314</v>
      </c>
      <c r="B96" s="47" t="s">
        <v>337</v>
      </c>
      <c r="C96" s="14" t="s">
        <v>316</v>
      </c>
      <c r="D96" s="50" t="s">
        <v>140</v>
      </c>
      <c r="E96" s="49">
        <v>1</v>
      </c>
      <c r="F96" s="14"/>
    </row>
    <row r="97" spans="1:6" ht="45" x14ac:dyDescent="0.25">
      <c r="A97" s="62" t="s">
        <v>314</v>
      </c>
      <c r="B97" s="47" t="s">
        <v>337</v>
      </c>
      <c r="C97" s="63" t="s">
        <v>316</v>
      </c>
      <c r="D97" s="64" t="s">
        <v>69</v>
      </c>
      <c r="E97" s="65">
        <v>1</v>
      </c>
      <c r="F97" s="55" t="s">
        <v>339</v>
      </c>
    </row>
    <row r="98" spans="1:6" ht="30" x14ac:dyDescent="0.25">
      <c r="A98" s="62" t="s">
        <v>314</v>
      </c>
      <c r="B98" s="47" t="s">
        <v>337</v>
      </c>
      <c r="C98" s="14" t="s">
        <v>320</v>
      </c>
      <c r="D98" s="56" t="s">
        <v>281</v>
      </c>
      <c r="E98" s="50">
        <v>1</v>
      </c>
      <c r="F98" s="14"/>
    </row>
    <row r="99" spans="1:6" ht="30" x14ac:dyDescent="0.25">
      <c r="A99" s="62" t="s">
        <v>314</v>
      </c>
      <c r="B99" s="47" t="s">
        <v>337</v>
      </c>
      <c r="C99" s="14" t="s">
        <v>320</v>
      </c>
      <c r="D99" s="57" t="s">
        <v>278</v>
      </c>
      <c r="E99" s="50">
        <v>1</v>
      </c>
      <c r="F99" s="14"/>
    </row>
    <row r="100" spans="1:6" ht="30" x14ac:dyDescent="0.25">
      <c r="A100" s="62" t="s">
        <v>314</v>
      </c>
      <c r="B100" s="47" t="s">
        <v>337</v>
      </c>
      <c r="C100" s="14" t="s">
        <v>320</v>
      </c>
      <c r="D100" s="56" t="s">
        <v>78</v>
      </c>
      <c r="E100" s="58">
        <v>0</v>
      </c>
      <c r="F100" s="14"/>
    </row>
    <row r="101" spans="1:6" ht="30" x14ac:dyDescent="0.25">
      <c r="A101" s="62" t="s">
        <v>314</v>
      </c>
      <c r="B101" s="47" t="s">
        <v>337</v>
      </c>
      <c r="C101" s="14" t="s">
        <v>320</v>
      </c>
      <c r="D101" s="57" t="s">
        <v>100</v>
      </c>
      <c r="E101" s="50">
        <v>0</v>
      </c>
      <c r="F101" s="14"/>
    </row>
    <row r="102" spans="1:6" ht="30" x14ac:dyDescent="0.25">
      <c r="A102" s="62" t="s">
        <v>314</v>
      </c>
      <c r="B102" s="47" t="s">
        <v>337</v>
      </c>
      <c r="C102" s="14" t="s">
        <v>340</v>
      </c>
      <c r="D102" s="66" t="s">
        <v>120</v>
      </c>
      <c r="E102" s="49">
        <v>1</v>
      </c>
      <c r="F102" s="14"/>
    </row>
    <row r="103" spans="1:6" ht="30" x14ac:dyDescent="0.25">
      <c r="A103" s="62" t="s">
        <v>314</v>
      </c>
      <c r="B103" s="47" t="s">
        <v>337</v>
      </c>
      <c r="C103" s="14" t="s">
        <v>340</v>
      </c>
      <c r="D103" s="14" t="s">
        <v>49</v>
      </c>
      <c r="E103" s="49">
        <v>1</v>
      </c>
      <c r="F103" s="14"/>
    </row>
    <row r="104" spans="1:6" ht="30" x14ac:dyDescent="0.25">
      <c r="A104" s="62" t="s">
        <v>314</v>
      </c>
      <c r="B104" s="47" t="s">
        <v>337</v>
      </c>
      <c r="C104" s="14" t="s">
        <v>340</v>
      </c>
      <c r="D104" s="50" t="s">
        <v>66</v>
      </c>
      <c r="E104" s="49">
        <v>1</v>
      </c>
      <c r="F104" s="14"/>
    </row>
    <row r="105" spans="1:6" ht="30" x14ac:dyDescent="0.25">
      <c r="A105" s="62" t="s">
        <v>314</v>
      </c>
      <c r="B105" s="47" t="s">
        <v>337</v>
      </c>
      <c r="C105" s="14" t="s">
        <v>340</v>
      </c>
      <c r="D105" s="16" t="s">
        <v>122</v>
      </c>
      <c r="E105" s="49">
        <v>2</v>
      </c>
      <c r="F105" s="14"/>
    </row>
    <row r="106" spans="1:6" ht="30" x14ac:dyDescent="0.25">
      <c r="A106" s="62" t="s">
        <v>314</v>
      </c>
      <c r="B106" s="47" t="s">
        <v>337</v>
      </c>
      <c r="C106" s="14" t="s">
        <v>321</v>
      </c>
      <c r="D106" s="57" t="s">
        <v>106</v>
      </c>
      <c r="E106" s="50">
        <v>1</v>
      </c>
      <c r="F106" s="14"/>
    </row>
    <row r="107" spans="1:6" ht="30" x14ac:dyDescent="0.25">
      <c r="A107" s="62" t="s">
        <v>314</v>
      </c>
      <c r="B107" s="47" t="s">
        <v>337</v>
      </c>
      <c r="C107" s="14" t="s">
        <v>321</v>
      </c>
      <c r="D107" s="56" t="s">
        <v>109</v>
      </c>
      <c r="E107" s="50">
        <v>1</v>
      </c>
      <c r="F107" s="14"/>
    </row>
    <row r="108" spans="1:6" ht="30" x14ac:dyDescent="0.25">
      <c r="A108" s="62" t="s">
        <v>314</v>
      </c>
      <c r="B108" s="47" t="s">
        <v>337</v>
      </c>
      <c r="C108" s="14" t="s">
        <v>321</v>
      </c>
      <c r="D108" s="56" t="s">
        <v>78</v>
      </c>
      <c r="E108" s="58">
        <v>0</v>
      </c>
      <c r="F108" s="14"/>
    </row>
    <row r="109" spans="1:6" ht="30" x14ac:dyDescent="0.25">
      <c r="A109" s="62" t="s">
        <v>314</v>
      </c>
      <c r="B109" s="47" t="s">
        <v>337</v>
      </c>
      <c r="C109" s="14" t="s">
        <v>321</v>
      </c>
      <c r="D109" s="56" t="s">
        <v>75</v>
      </c>
      <c r="E109" s="58">
        <v>0</v>
      </c>
      <c r="F109" s="14"/>
    </row>
    <row r="110" spans="1:6" ht="30" x14ac:dyDescent="0.25">
      <c r="A110" s="62" t="s">
        <v>314</v>
      </c>
      <c r="B110" s="47" t="s">
        <v>337</v>
      </c>
      <c r="C110" s="14" t="s">
        <v>322</v>
      </c>
      <c r="D110" s="14" t="s">
        <v>81</v>
      </c>
      <c r="E110" s="50">
        <v>2</v>
      </c>
      <c r="F110" s="14"/>
    </row>
    <row r="111" spans="1:6" ht="30" x14ac:dyDescent="0.25">
      <c r="A111" s="62" t="s">
        <v>314</v>
      </c>
      <c r="B111" s="47" t="s">
        <v>337</v>
      </c>
      <c r="C111" s="14" t="s">
        <v>323</v>
      </c>
      <c r="D111" s="14" t="s">
        <v>84</v>
      </c>
      <c r="E111" s="50">
        <v>2</v>
      </c>
      <c r="F111" s="14"/>
    </row>
    <row r="112" spans="1:6" ht="45" x14ac:dyDescent="0.25">
      <c r="A112" s="62" t="s">
        <v>314</v>
      </c>
      <c r="B112" s="47" t="s">
        <v>337</v>
      </c>
      <c r="C112" s="47" t="s">
        <v>337</v>
      </c>
      <c r="D112" s="14" t="s">
        <v>239</v>
      </c>
      <c r="E112" s="50">
        <v>1</v>
      </c>
      <c r="F112" s="14"/>
    </row>
    <row r="113" spans="1:6" ht="45" x14ac:dyDescent="0.25">
      <c r="A113" s="46" t="s">
        <v>341</v>
      </c>
      <c r="B113" s="47" t="s">
        <v>342</v>
      </c>
      <c r="C113" s="14" t="s">
        <v>320</v>
      </c>
      <c r="D113" s="56" t="s">
        <v>281</v>
      </c>
      <c r="E113" s="50">
        <v>1</v>
      </c>
      <c r="F113" s="14" t="s">
        <v>343</v>
      </c>
    </row>
    <row r="114" spans="1:6" ht="30" x14ac:dyDescent="0.25">
      <c r="A114" s="46" t="s">
        <v>341</v>
      </c>
      <c r="B114" s="47" t="s">
        <v>342</v>
      </c>
      <c r="C114" s="14" t="s">
        <v>320</v>
      </c>
      <c r="D114" s="57" t="s">
        <v>278</v>
      </c>
      <c r="E114" s="50">
        <v>1</v>
      </c>
      <c r="F114" s="14"/>
    </row>
    <row r="115" spans="1:6" ht="30" x14ac:dyDescent="0.25">
      <c r="A115" s="46" t="s">
        <v>341</v>
      </c>
      <c r="B115" s="47" t="s">
        <v>342</v>
      </c>
      <c r="C115" s="14" t="s">
        <v>320</v>
      </c>
      <c r="D115" s="56" t="s">
        <v>78</v>
      </c>
      <c r="E115" s="58">
        <v>0</v>
      </c>
      <c r="F115" s="14"/>
    </row>
    <row r="116" spans="1:6" ht="30" x14ac:dyDescent="0.25">
      <c r="A116" s="46" t="s">
        <v>341</v>
      </c>
      <c r="B116" s="47" t="s">
        <v>342</v>
      </c>
      <c r="C116" s="14" t="s">
        <v>320</v>
      </c>
      <c r="D116" s="57" t="s">
        <v>100</v>
      </c>
      <c r="E116" s="50">
        <v>0</v>
      </c>
      <c r="F116" s="14"/>
    </row>
    <row r="117" spans="1:6" ht="30" x14ac:dyDescent="0.25">
      <c r="A117" s="46" t="s">
        <v>341</v>
      </c>
      <c r="B117" s="47" t="s">
        <v>342</v>
      </c>
      <c r="C117" s="14" t="s">
        <v>321</v>
      </c>
      <c r="D117" s="57" t="s">
        <v>106</v>
      </c>
      <c r="E117" s="50">
        <v>1</v>
      </c>
      <c r="F117" s="14"/>
    </row>
    <row r="118" spans="1:6" ht="30" x14ac:dyDescent="0.25">
      <c r="A118" s="46" t="s">
        <v>341</v>
      </c>
      <c r="B118" s="47" t="s">
        <v>342</v>
      </c>
      <c r="C118" s="14" t="s">
        <v>321</v>
      </c>
      <c r="D118" s="56" t="s">
        <v>109</v>
      </c>
      <c r="E118" s="50">
        <v>1</v>
      </c>
      <c r="F118" s="14"/>
    </row>
    <row r="119" spans="1:6" ht="30" x14ac:dyDescent="0.25">
      <c r="A119" s="46" t="s">
        <v>341</v>
      </c>
      <c r="B119" s="47" t="s">
        <v>342</v>
      </c>
      <c r="C119" s="14" t="s">
        <v>321</v>
      </c>
      <c r="D119" s="56" t="s">
        <v>78</v>
      </c>
      <c r="E119" s="58">
        <v>0</v>
      </c>
      <c r="F119" s="14"/>
    </row>
    <row r="120" spans="1:6" ht="30" x14ac:dyDescent="0.25">
      <c r="A120" s="46" t="s">
        <v>341</v>
      </c>
      <c r="B120" s="47" t="s">
        <v>342</v>
      </c>
      <c r="C120" s="14" t="s">
        <v>321</v>
      </c>
      <c r="D120" s="56" t="s">
        <v>75</v>
      </c>
      <c r="E120" s="58">
        <v>0</v>
      </c>
      <c r="F120" s="14"/>
    </row>
    <row r="121" spans="1:6" ht="30" x14ac:dyDescent="0.25">
      <c r="A121" s="46" t="s">
        <v>341</v>
      </c>
      <c r="B121" s="47" t="s">
        <v>342</v>
      </c>
      <c r="C121" s="14" t="s">
        <v>322</v>
      </c>
      <c r="D121" s="14" t="s">
        <v>81</v>
      </c>
      <c r="E121" s="49">
        <v>2</v>
      </c>
      <c r="F121" s="14"/>
    </row>
    <row r="122" spans="1:6" ht="30" x14ac:dyDescent="0.25">
      <c r="A122" s="46" t="s">
        <v>341</v>
      </c>
      <c r="B122" s="47" t="s">
        <v>342</v>
      </c>
      <c r="C122" s="14" t="s">
        <v>323</v>
      </c>
      <c r="D122" s="14" t="s">
        <v>84</v>
      </c>
      <c r="E122" s="49">
        <v>2</v>
      </c>
      <c r="F122" s="14"/>
    </row>
    <row r="123" spans="1:6" ht="30" x14ac:dyDescent="0.25">
      <c r="A123" s="46" t="s">
        <v>341</v>
      </c>
      <c r="B123" s="47" t="s">
        <v>342</v>
      </c>
      <c r="C123" s="47" t="s">
        <v>342</v>
      </c>
      <c r="D123" s="14" t="s">
        <v>181</v>
      </c>
      <c r="E123" s="49">
        <v>1</v>
      </c>
      <c r="F123" s="14"/>
    </row>
    <row r="124" spans="1:6" ht="45" x14ac:dyDescent="0.25">
      <c r="A124" s="46" t="s">
        <v>341</v>
      </c>
      <c r="B124" s="47" t="s">
        <v>344</v>
      </c>
      <c r="C124" s="14" t="s">
        <v>320</v>
      </c>
      <c r="D124" s="56" t="s">
        <v>281</v>
      </c>
      <c r="E124" s="50">
        <v>1</v>
      </c>
      <c r="F124" s="14" t="s">
        <v>345</v>
      </c>
    </row>
    <row r="125" spans="1:6" x14ac:dyDescent="0.25">
      <c r="A125" s="46" t="s">
        <v>341</v>
      </c>
      <c r="B125" s="47" t="s">
        <v>344</v>
      </c>
      <c r="C125" s="14" t="s">
        <v>320</v>
      </c>
      <c r="D125" s="57" t="s">
        <v>278</v>
      </c>
      <c r="E125" s="50">
        <v>1</v>
      </c>
      <c r="F125" s="14"/>
    </row>
    <row r="126" spans="1:6" x14ac:dyDescent="0.25">
      <c r="A126" s="46" t="s">
        <v>341</v>
      </c>
      <c r="B126" s="47" t="s">
        <v>344</v>
      </c>
      <c r="C126" s="14" t="s">
        <v>320</v>
      </c>
      <c r="D126" s="56" t="s">
        <v>78</v>
      </c>
      <c r="E126" s="58">
        <v>0</v>
      </c>
      <c r="F126" s="14"/>
    </row>
    <row r="127" spans="1:6" x14ac:dyDescent="0.25">
      <c r="A127" s="46" t="s">
        <v>341</v>
      </c>
      <c r="B127" s="47" t="s">
        <v>344</v>
      </c>
      <c r="C127" s="14" t="s">
        <v>320</v>
      </c>
      <c r="D127" s="57" t="s">
        <v>100</v>
      </c>
      <c r="E127" s="50">
        <v>0</v>
      </c>
      <c r="F127" s="14"/>
    </row>
    <row r="128" spans="1:6" x14ac:dyDescent="0.25">
      <c r="A128" s="46" t="s">
        <v>341</v>
      </c>
      <c r="B128" s="47" t="s">
        <v>344</v>
      </c>
      <c r="C128" s="14" t="s">
        <v>321</v>
      </c>
      <c r="D128" s="57" t="s">
        <v>106</v>
      </c>
      <c r="E128" s="50">
        <v>1</v>
      </c>
      <c r="F128" s="14"/>
    </row>
    <row r="129" spans="1:6" x14ac:dyDescent="0.25">
      <c r="A129" s="46" t="s">
        <v>341</v>
      </c>
      <c r="B129" s="47" t="s">
        <v>344</v>
      </c>
      <c r="C129" s="14" t="s">
        <v>321</v>
      </c>
      <c r="D129" s="56" t="s">
        <v>109</v>
      </c>
      <c r="E129" s="50">
        <v>1</v>
      </c>
      <c r="F129" s="14"/>
    </row>
    <row r="130" spans="1:6" x14ac:dyDescent="0.25">
      <c r="A130" s="46" t="s">
        <v>341</v>
      </c>
      <c r="B130" s="47" t="s">
        <v>344</v>
      </c>
      <c r="C130" s="14" t="s">
        <v>321</v>
      </c>
      <c r="D130" s="56" t="s">
        <v>78</v>
      </c>
      <c r="E130" s="58">
        <v>0</v>
      </c>
      <c r="F130" s="14"/>
    </row>
    <row r="131" spans="1:6" x14ac:dyDescent="0.25">
      <c r="A131" s="46" t="s">
        <v>341</v>
      </c>
      <c r="B131" s="47" t="s">
        <v>344</v>
      </c>
      <c r="C131" s="14" t="s">
        <v>321</v>
      </c>
      <c r="D131" s="56" t="s">
        <v>75</v>
      </c>
      <c r="E131" s="58">
        <v>0</v>
      </c>
      <c r="F131" s="14"/>
    </row>
    <row r="132" spans="1:6" ht="30" x14ac:dyDescent="0.25">
      <c r="A132" s="46" t="s">
        <v>341</v>
      </c>
      <c r="B132" s="47" t="s">
        <v>344</v>
      </c>
      <c r="C132" s="14" t="s">
        <v>322</v>
      </c>
      <c r="D132" s="14" t="s">
        <v>81</v>
      </c>
      <c r="E132" s="49">
        <v>2</v>
      </c>
      <c r="F132" s="14"/>
    </row>
    <row r="133" spans="1:6" x14ac:dyDescent="0.25">
      <c r="A133" s="46" t="s">
        <v>341</v>
      </c>
      <c r="B133" s="47" t="s">
        <v>344</v>
      </c>
      <c r="C133" s="14" t="s">
        <v>323</v>
      </c>
      <c r="D133" s="14" t="s">
        <v>84</v>
      </c>
      <c r="E133" s="49">
        <v>2</v>
      </c>
      <c r="F133" s="14"/>
    </row>
    <row r="134" spans="1:6" ht="30" x14ac:dyDescent="0.25">
      <c r="A134" s="46" t="s">
        <v>341</v>
      </c>
      <c r="B134" s="47" t="s">
        <v>344</v>
      </c>
      <c r="C134" s="47" t="s">
        <v>344</v>
      </c>
      <c r="D134" s="14" t="s">
        <v>209</v>
      </c>
      <c r="E134" s="49">
        <v>1</v>
      </c>
      <c r="F134" s="14"/>
    </row>
    <row r="135" spans="1:6" ht="45" x14ac:dyDescent="0.25">
      <c r="A135" s="46" t="s">
        <v>341</v>
      </c>
      <c r="B135" s="47" t="s">
        <v>346</v>
      </c>
      <c r="C135" s="14" t="s">
        <v>320</v>
      </c>
      <c r="D135" s="56" t="s">
        <v>281</v>
      </c>
      <c r="E135" s="50">
        <v>1</v>
      </c>
      <c r="F135" s="14" t="s">
        <v>347</v>
      </c>
    </row>
    <row r="136" spans="1:6" ht="30" x14ac:dyDescent="0.25">
      <c r="A136" s="46" t="s">
        <v>341</v>
      </c>
      <c r="B136" s="47" t="s">
        <v>346</v>
      </c>
      <c r="C136" s="14" t="s">
        <v>320</v>
      </c>
      <c r="D136" s="57" t="s">
        <v>278</v>
      </c>
      <c r="E136" s="50">
        <v>1</v>
      </c>
      <c r="F136" s="14"/>
    </row>
    <row r="137" spans="1:6" ht="30" x14ac:dyDescent="0.25">
      <c r="A137" s="46" t="s">
        <v>341</v>
      </c>
      <c r="B137" s="47" t="s">
        <v>346</v>
      </c>
      <c r="C137" s="14" t="s">
        <v>320</v>
      </c>
      <c r="D137" s="56" t="s">
        <v>78</v>
      </c>
      <c r="E137" s="58">
        <v>0</v>
      </c>
      <c r="F137" s="14"/>
    </row>
    <row r="138" spans="1:6" ht="30" x14ac:dyDescent="0.25">
      <c r="A138" s="46" t="s">
        <v>341</v>
      </c>
      <c r="B138" s="47" t="s">
        <v>346</v>
      </c>
      <c r="C138" s="14" t="s">
        <v>320</v>
      </c>
      <c r="D138" s="57" t="s">
        <v>100</v>
      </c>
      <c r="E138" s="50">
        <v>0</v>
      </c>
      <c r="F138" s="14"/>
    </row>
    <row r="139" spans="1:6" ht="30" x14ac:dyDescent="0.25">
      <c r="A139" s="46" t="s">
        <v>341</v>
      </c>
      <c r="B139" s="47" t="s">
        <v>346</v>
      </c>
      <c r="C139" s="14" t="s">
        <v>321</v>
      </c>
      <c r="D139" s="57" t="s">
        <v>106</v>
      </c>
      <c r="E139" s="50">
        <v>1</v>
      </c>
      <c r="F139" s="14"/>
    </row>
    <row r="140" spans="1:6" ht="30" x14ac:dyDescent="0.25">
      <c r="A140" s="46" t="s">
        <v>341</v>
      </c>
      <c r="B140" s="47" t="s">
        <v>346</v>
      </c>
      <c r="C140" s="14" t="s">
        <v>321</v>
      </c>
      <c r="D140" s="56" t="s">
        <v>109</v>
      </c>
      <c r="E140" s="50">
        <v>1</v>
      </c>
      <c r="F140" s="14"/>
    </row>
    <row r="141" spans="1:6" ht="30" x14ac:dyDescent="0.25">
      <c r="A141" s="46" t="s">
        <v>341</v>
      </c>
      <c r="B141" s="47" t="s">
        <v>346</v>
      </c>
      <c r="C141" s="14" t="s">
        <v>321</v>
      </c>
      <c r="D141" s="56" t="s">
        <v>78</v>
      </c>
      <c r="E141" s="58">
        <v>0</v>
      </c>
      <c r="F141" s="14"/>
    </row>
    <row r="142" spans="1:6" ht="30" x14ac:dyDescent="0.25">
      <c r="A142" s="46" t="s">
        <v>341</v>
      </c>
      <c r="B142" s="47" t="s">
        <v>346</v>
      </c>
      <c r="C142" s="14" t="s">
        <v>321</v>
      </c>
      <c r="D142" s="56" t="s">
        <v>75</v>
      </c>
      <c r="E142" s="58">
        <v>0</v>
      </c>
      <c r="F142" s="14"/>
    </row>
    <row r="143" spans="1:6" ht="30" x14ac:dyDescent="0.25">
      <c r="A143" s="46" t="s">
        <v>341</v>
      </c>
      <c r="B143" s="47" t="s">
        <v>346</v>
      </c>
      <c r="C143" s="14" t="s">
        <v>322</v>
      </c>
      <c r="D143" s="14" t="s">
        <v>81</v>
      </c>
      <c r="E143" s="49">
        <v>2</v>
      </c>
      <c r="F143" s="14"/>
    </row>
    <row r="144" spans="1:6" ht="30" x14ac:dyDescent="0.25">
      <c r="A144" s="46" t="s">
        <v>341</v>
      </c>
      <c r="B144" s="47" t="s">
        <v>346</v>
      </c>
      <c r="C144" s="14" t="s">
        <v>323</v>
      </c>
      <c r="D144" s="14" t="s">
        <v>84</v>
      </c>
      <c r="E144" s="49">
        <v>2</v>
      </c>
      <c r="F144" s="14"/>
    </row>
    <row r="145" spans="1:6" ht="30" x14ac:dyDescent="0.25">
      <c r="A145" s="46" t="s">
        <v>341</v>
      </c>
      <c r="B145" s="47" t="s">
        <v>346</v>
      </c>
      <c r="C145" s="47" t="s">
        <v>346</v>
      </c>
      <c r="D145" s="14" t="s">
        <v>215</v>
      </c>
      <c r="E145" s="49">
        <v>1</v>
      </c>
      <c r="F145" s="14"/>
    </row>
    <row r="146" spans="1:6" ht="30" x14ac:dyDescent="0.25">
      <c r="A146" s="46" t="s">
        <v>341</v>
      </c>
      <c r="B146" s="47" t="s">
        <v>348</v>
      </c>
      <c r="C146" s="14" t="s">
        <v>320</v>
      </c>
      <c r="D146" s="56" t="s">
        <v>281</v>
      </c>
      <c r="E146" s="50">
        <v>1</v>
      </c>
      <c r="F146" s="14" t="s">
        <v>349</v>
      </c>
    </row>
    <row r="147" spans="1:6" x14ac:dyDescent="0.25">
      <c r="A147" s="46" t="s">
        <v>341</v>
      </c>
      <c r="B147" s="47" t="s">
        <v>348</v>
      </c>
      <c r="C147" s="14" t="s">
        <v>320</v>
      </c>
      <c r="D147" s="57" t="s">
        <v>278</v>
      </c>
      <c r="E147" s="50">
        <v>1</v>
      </c>
      <c r="F147" s="14"/>
    </row>
    <row r="148" spans="1:6" x14ac:dyDescent="0.25">
      <c r="A148" s="46" t="s">
        <v>341</v>
      </c>
      <c r="B148" s="47" t="s">
        <v>348</v>
      </c>
      <c r="C148" s="14" t="s">
        <v>320</v>
      </c>
      <c r="D148" s="56" t="s">
        <v>78</v>
      </c>
      <c r="E148" s="58">
        <v>0</v>
      </c>
      <c r="F148" s="14"/>
    </row>
    <row r="149" spans="1:6" x14ac:dyDescent="0.25">
      <c r="A149" s="46" t="s">
        <v>341</v>
      </c>
      <c r="B149" s="47" t="s">
        <v>348</v>
      </c>
      <c r="C149" s="14" t="s">
        <v>320</v>
      </c>
      <c r="D149" s="57" t="s">
        <v>100</v>
      </c>
      <c r="E149" s="50">
        <v>0</v>
      </c>
      <c r="F149" s="14"/>
    </row>
    <row r="150" spans="1:6" x14ac:dyDescent="0.25">
      <c r="A150" s="46" t="s">
        <v>341</v>
      </c>
      <c r="B150" s="47" t="s">
        <v>348</v>
      </c>
      <c r="C150" s="14" t="s">
        <v>321</v>
      </c>
      <c r="D150" s="57" t="s">
        <v>106</v>
      </c>
      <c r="E150" s="50">
        <v>1</v>
      </c>
      <c r="F150" s="14"/>
    </row>
    <row r="151" spans="1:6" x14ac:dyDescent="0.25">
      <c r="A151" s="46" t="s">
        <v>341</v>
      </c>
      <c r="B151" s="47" t="s">
        <v>348</v>
      </c>
      <c r="C151" s="14" t="s">
        <v>321</v>
      </c>
      <c r="D151" s="56" t="s">
        <v>109</v>
      </c>
      <c r="E151" s="50">
        <v>1</v>
      </c>
      <c r="F151" s="14"/>
    </row>
    <row r="152" spans="1:6" x14ac:dyDescent="0.25">
      <c r="A152" s="46" t="s">
        <v>341</v>
      </c>
      <c r="B152" s="47" t="s">
        <v>348</v>
      </c>
      <c r="C152" s="14" t="s">
        <v>321</v>
      </c>
      <c r="D152" s="56" t="s">
        <v>78</v>
      </c>
      <c r="E152" s="58">
        <v>0</v>
      </c>
      <c r="F152" s="14"/>
    </row>
    <row r="153" spans="1:6" x14ac:dyDescent="0.25">
      <c r="A153" s="46" t="s">
        <v>341</v>
      </c>
      <c r="B153" s="47" t="s">
        <v>348</v>
      </c>
      <c r="C153" s="14" t="s">
        <v>321</v>
      </c>
      <c r="D153" s="56" t="s">
        <v>75</v>
      </c>
      <c r="E153" s="58">
        <v>0</v>
      </c>
      <c r="F153" s="14"/>
    </row>
    <row r="154" spans="1:6" ht="30" x14ac:dyDescent="0.25">
      <c r="A154" s="46" t="s">
        <v>341</v>
      </c>
      <c r="B154" s="47" t="s">
        <v>348</v>
      </c>
      <c r="C154" s="14" t="s">
        <v>322</v>
      </c>
      <c r="D154" s="14" t="s">
        <v>81</v>
      </c>
      <c r="E154" s="49">
        <v>2</v>
      </c>
      <c r="F154" s="14"/>
    </row>
    <row r="155" spans="1:6" x14ac:dyDescent="0.25">
      <c r="A155" s="46" t="s">
        <v>341</v>
      </c>
      <c r="B155" s="47" t="s">
        <v>348</v>
      </c>
      <c r="C155" s="14" t="s">
        <v>323</v>
      </c>
      <c r="D155" s="14" t="s">
        <v>84</v>
      </c>
      <c r="E155" s="49">
        <v>2</v>
      </c>
      <c r="F155" s="14"/>
    </row>
    <row r="156" spans="1:6" ht="30" x14ac:dyDescent="0.25">
      <c r="A156" s="46" t="s">
        <v>341</v>
      </c>
      <c r="B156" s="47" t="s">
        <v>348</v>
      </c>
      <c r="C156" s="47" t="s">
        <v>348</v>
      </c>
      <c r="D156" s="14" t="s">
        <v>221</v>
      </c>
      <c r="E156" s="49">
        <v>1</v>
      </c>
      <c r="F156" s="14"/>
    </row>
    <row r="157" spans="1:6" ht="165" x14ac:dyDescent="0.25">
      <c r="A157" s="30" t="s">
        <v>341</v>
      </c>
      <c r="B157" s="30" t="s">
        <v>350</v>
      </c>
      <c r="C157" s="16" t="s">
        <v>320</v>
      </c>
      <c r="D157" s="20" t="s">
        <v>281</v>
      </c>
      <c r="E157" s="8">
        <v>1</v>
      </c>
      <c r="F157" s="16" t="s">
        <v>351</v>
      </c>
    </row>
    <row r="158" spans="1:6" ht="30" x14ac:dyDescent="0.25">
      <c r="A158" s="30" t="s">
        <v>341</v>
      </c>
      <c r="B158" s="30" t="s">
        <v>350</v>
      </c>
      <c r="C158" s="16" t="s">
        <v>320</v>
      </c>
      <c r="D158" s="20" t="s">
        <v>278</v>
      </c>
      <c r="E158" s="8">
        <v>1</v>
      </c>
      <c r="F158" s="16"/>
    </row>
    <row r="159" spans="1:6" ht="30" x14ac:dyDescent="0.25">
      <c r="A159" s="30" t="s">
        <v>341</v>
      </c>
      <c r="B159" s="30" t="s">
        <v>350</v>
      </c>
      <c r="C159" s="16" t="s">
        <v>320</v>
      </c>
      <c r="D159" s="20" t="s">
        <v>78</v>
      </c>
      <c r="E159" s="21">
        <v>0</v>
      </c>
      <c r="F159" s="16"/>
    </row>
    <row r="160" spans="1:6" ht="30" x14ac:dyDescent="0.25">
      <c r="A160" s="30" t="s">
        <v>341</v>
      </c>
      <c r="B160" s="30" t="s">
        <v>350</v>
      </c>
      <c r="C160" s="16" t="s">
        <v>320</v>
      </c>
      <c r="D160" s="20" t="s">
        <v>100</v>
      </c>
      <c r="E160" s="8">
        <v>0</v>
      </c>
      <c r="F160" s="16"/>
    </row>
    <row r="161" spans="1:6" ht="30" x14ac:dyDescent="0.25">
      <c r="A161" s="30" t="s">
        <v>341</v>
      </c>
      <c r="B161" s="30" t="s">
        <v>350</v>
      </c>
      <c r="C161" s="16" t="s">
        <v>321</v>
      </c>
      <c r="D161" s="20" t="s">
        <v>106</v>
      </c>
      <c r="E161" s="8">
        <v>1</v>
      </c>
      <c r="F161" s="16"/>
    </row>
    <row r="162" spans="1:6" ht="30" x14ac:dyDescent="0.25">
      <c r="A162" s="30" t="s">
        <v>341</v>
      </c>
      <c r="B162" s="30" t="s">
        <v>350</v>
      </c>
      <c r="C162" s="16" t="s">
        <v>321</v>
      </c>
      <c r="D162" s="20" t="s">
        <v>109</v>
      </c>
      <c r="E162" s="8">
        <v>1</v>
      </c>
      <c r="F162" s="16"/>
    </row>
    <row r="163" spans="1:6" ht="30" x14ac:dyDescent="0.25">
      <c r="A163" s="30" t="s">
        <v>341</v>
      </c>
      <c r="B163" s="30" t="s">
        <v>350</v>
      </c>
      <c r="C163" s="16" t="s">
        <v>321</v>
      </c>
      <c r="D163" s="20" t="s">
        <v>78</v>
      </c>
      <c r="E163" s="24">
        <v>0</v>
      </c>
      <c r="F163" s="16"/>
    </row>
    <row r="164" spans="1:6" ht="30" x14ac:dyDescent="0.25">
      <c r="A164" s="30" t="s">
        <v>341</v>
      </c>
      <c r="B164" s="30" t="s">
        <v>350</v>
      </c>
      <c r="C164" s="16" t="s">
        <v>321</v>
      </c>
      <c r="D164" s="20" t="s">
        <v>75</v>
      </c>
      <c r="E164" s="24">
        <v>0</v>
      </c>
      <c r="F164" s="16"/>
    </row>
    <row r="165" spans="1:6" ht="30" x14ac:dyDescent="0.25">
      <c r="A165" s="30" t="s">
        <v>341</v>
      </c>
      <c r="B165" s="30" t="s">
        <v>350</v>
      </c>
      <c r="C165" s="16" t="s">
        <v>327</v>
      </c>
      <c r="D165" s="20" t="s">
        <v>283</v>
      </c>
      <c r="E165" s="8">
        <v>1</v>
      </c>
      <c r="F165" s="16"/>
    </row>
    <row r="166" spans="1:6" ht="30" x14ac:dyDescent="0.25">
      <c r="A166" s="30" t="s">
        <v>341</v>
      </c>
      <c r="B166" s="30" t="s">
        <v>350</v>
      </c>
      <c r="C166" s="16" t="s">
        <v>327</v>
      </c>
      <c r="D166" s="20" t="s">
        <v>284</v>
      </c>
      <c r="E166" s="8">
        <v>1</v>
      </c>
      <c r="F166" s="16"/>
    </row>
    <row r="167" spans="1:6" ht="30" x14ac:dyDescent="0.25">
      <c r="A167" s="30" t="s">
        <v>341</v>
      </c>
      <c r="B167" s="30" t="s">
        <v>350</v>
      </c>
      <c r="C167" s="16" t="s">
        <v>327</v>
      </c>
      <c r="D167" s="20" t="s">
        <v>78</v>
      </c>
      <c r="E167" s="21">
        <v>0</v>
      </c>
      <c r="F167" s="16"/>
    </row>
    <row r="168" spans="1:6" ht="30" x14ac:dyDescent="0.25">
      <c r="A168" s="30" t="s">
        <v>341</v>
      </c>
      <c r="B168" s="30" t="s">
        <v>350</v>
      </c>
      <c r="C168" s="16" t="s">
        <v>327</v>
      </c>
      <c r="D168" s="20" t="s">
        <v>97</v>
      </c>
      <c r="E168" s="24">
        <v>0</v>
      </c>
      <c r="F168" s="16"/>
    </row>
    <row r="169" spans="1:6" ht="30" x14ac:dyDescent="0.25">
      <c r="A169" s="30" t="s">
        <v>341</v>
      </c>
      <c r="B169" s="30" t="s">
        <v>350</v>
      </c>
      <c r="C169" s="16" t="s">
        <v>322</v>
      </c>
      <c r="D169" s="16" t="s">
        <v>81</v>
      </c>
      <c r="E169" s="13">
        <v>2</v>
      </c>
      <c r="F169" s="16"/>
    </row>
    <row r="170" spans="1:6" ht="30" x14ac:dyDescent="0.25">
      <c r="A170" s="30" t="s">
        <v>341</v>
      </c>
      <c r="B170" s="30" t="s">
        <v>350</v>
      </c>
      <c r="C170" s="16" t="s">
        <v>323</v>
      </c>
      <c r="D170" s="16" t="s">
        <v>84</v>
      </c>
      <c r="E170" s="13">
        <v>2</v>
      </c>
      <c r="F170" s="16"/>
    </row>
    <row r="171" spans="1:6" ht="30" x14ac:dyDescent="0.25">
      <c r="A171" s="30" t="s">
        <v>341</v>
      </c>
      <c r="B171" s="30" t="s">
        <v>350</v>
      </c>
      <c r="C171" s="16" t="s">
        <v>328</v>
      </c>
      <c r="D171" s="16" t="s">
        <v>85</v>
      </c>
      <c r="E171" s="18">
        <v>2</v>
      </c>
      <c r="F171" s="16"/>
    </row>
    <row r="172" spans="1:6" ht="30" x14ac:dyDescent="0.25">
      <c r="A172" s="30" t="s">
        <v>341</v>
      </c>
      <c r="B172" s="30" t="s">
        <v>350</v>
      </c>
      <c r="C172" s="30" t="s">
        <v>350</v>
      </c>
      <c r="D172" s="16" t="s">
        <v>155</v>
      </c>
      <c r="E172" s="13">
        <v>1</v>
      </c>
      <c r="F172" s="16"/>
    </row>
    <row r="173" spans="1:6" ht="105" x14ac:dyDescent="0.25">
      <c r="A173" s="30" t="s">
        <v>341</v>
      </c>
      <c r="B173" s="30" t="s">
        <v>352</v>
      </c>
      <c r="C173" s="16" t="s">
        <v>320</v>
      </c>
      <c r="D173" s="20" t="s">
        <v>281</v>
      </c>
      <c r="E173" s="8">
        <v>1</v>
      </c>
      <c r="F173" s="16" t="s">
        <v>353</v>
      </c>
    </row>
    <row r="174" spans="1:6" x14ac:dyDescent="0.25">
      <c r="A174" s="30" t="s">
        <v>341</v>
      </c>
      <c r="B174" s="30" t="s">
        <v>352</v>
      </c>
      <c r="C174" s="16" t="s">
        <v>320</v>
      </c>
      <c r="D174" s="20" t="s">
        <v>278</v>
      </c>
      <c r="E174" s="8">
        <v>1</v>
      </c>
      <c r="F174" s="16"/>
    </row>
    <row r="175" spans="1:6" x14ac:dyDescent="0.25">
      <c r="A175" s="30" t="s">
        <v>341</v>
      </c>
      <c r="B175" s="30" t="s">
        <v>352</v>
      </c>
      <c r="C175" s="16" t="s">
        <v>320</v>
      </c>
      <c r="D175" s="20" t="s">
        <v>78</v>
      </c>
      <c r="E175" s="24">
        <v>0</v>
      </c>
      <c r="F175" s="16"/>
    </row>
    <row r="176" spans="1:6" x14ac:dyDescent="0.25">
      <c r="A176" s="30" t="s">
        <v>341</v>
      </c>
      <c r="B176" s="30" t="s">
        <v>352</v>
      </c>
      <c r="C176" s="16" t="s">
        <v>320</v>
      </c>
      <c r="D176" s="20" t="s">
        <v>100</v>
      </c>
      <c r="E176" s="8">
        <v>0</v>
      </c>
      <c r="F176" s="16"/>
    </row>
    <row r="177" spans="1:6" x14ac:dyDescent="0.25">
      <c r="A177" s="30" t="s">
        <v>341</v>
      </c>
      <c r="B177" s="30" t="s">
        <v>352</v>
      </c>
      <c r="C177" s="16" t="s">
        <v>321</v>
      </c>
      <c r="D177" s="23" t="s">
        <v>106</v>
      </c>
      <c r="E177" s="8">
        <v>1</v>
      </c>
      <c r="F177" s="16"/>
    </row>
    <row r="178" spans="1:6" x14ac:dyDescent="0.25">
      <c r="A178" s="30" t="s">
        <v>341</v>
      </c>
      <c r="B178" s="30" t="s">
        <v>352</v>
      </c>
      <c r="C178" s="16" t="s">
        <v>321</v>
      </c>
      <c r="D178" s="20" t="s">
        <v>109</v>
      </c>
      <c r="E178" s="8">
        <v>1</v>
      </c>
      <c r="F178" s="16"/>
    </row>
    <row r="179" spans="1:6" x14ac:dyDescent="0.25">
      <c r="A179" s="30" t="s">
        <v>341</v>
      </c>
      <c r="B179" s="30" t="s">
        <v>352</v>
      </c>
      <c r="C179" s="16" t="s">
        <v>321</v>
      </c>
      <c r="D179" s="20" t="s">
        <v>78</v>
      </c>
      <c r="E179" s="24">
        <v>0</v>
      </c>
      <c r="F179" s="16"/>
    </row>
    <row r="180" spans="1:6" x14ac:dyDescent="0.25">
      <c r="A180" s="30" t="s">
        <v>341</v>
      </c>
      <c r="B180" s="30" t="s">
        <v>352</v>
      </c>
      <c r="C180" s="16" t="s">
        <v>321</v>
      </c>
      <c r="D180" s="20" t="s">
        <v>75</v>
      </c>
      <c r="E180" s="24">
        <v>0</v>
      </c>
      <c r="F180" s="16"/>
    </row>
    <row r="181" spans="1:6" ht="30" x14ac:dyDescent="0.25">
      <c r="A181" s="30" t="s">
        <v>341</v>
      </c>
      <c r="B181" s="30" t="s">
        <v>352</v>
      </c>
      <c r="C181" s="16" t="s">
        <v>322</v>
      </c>
      <c r="D181" s="16" t="s">
        <v>81</v>
      </c>
      <c r="E181" s="13">
        <v>2</v>
      </c>
      <c r="F181" s="16"/>
    </row>
    <row r="182" spans="1:6" x14ac:dyDescent="0.25">
      <c r="A182" s="30" t="s">
        <v>341</v>
      </c>
      <c r="B182" s="30" t="s">
        <v>352</v>
      </c>
      <c r="C182" s="16" t="s">
        <v>323</v>
      </c>
      <c r="D182" s="16" t="s">
        <v>84</v>
      </c>
      <c r="E182" s="13">
        <v>2</v>
      </c>
      <c r="F182" s="16"/>
    </row>
    <row r="183" spans="1:6" ht="30" x14ac:dyDescent="0.25">
      <c r="A183" s="30" t="s">
        <v>341</v>
      </c>
      <c r="B183" s="30" t="s">
        <v>352</v>
      </c>
      <c r="C183" s="30" t="s">
        <v>352</v>
      </c>
      <c r="D183" s="16" t="s">
        <v>168</v>
      </c>
      <c r="E183" s="13">
        <v>1</v>
      </c>
      <c r="F183" s="16"/>
    </row>
    <row r="184" spans="1:6" ht="120" x14ac:dyDescent="0.25">
      <c r="A184" s="30" t="s">
        <v>341</v>
      </c>
      <c r="B184" s="30" t="s">
        <v>354</v>
      </c>
      <c r="C184" s="16" t="s">
        <v>320</v>
      </c>
      <c r="D184" s="20" t="s">
        <v>281</v>
      </c>
      <c r="E184" s="8">
        <v>1</v>
      </c>
      <c r="F184" s="16" t="s">
        <v>355</v>
      </c>
    </row>
    <row r="185" spans="1:6" ht="30" x14ac:dyDescent="0.25">
      <c r="A185" s="30" t="s">
        <v>341</v>
      </c>
      <c r="B185" s="30" t="s">
        <v>354</v>
      </c>
      <c r="C185" s="16" t="s">
        <v>320</v>
      </c>
      <c r="D185" s="20" t="s">
        <v>278</v>
      </c>
      <c r="E185" s="8">
        <v>1</v>
      </c>
      <c r="F185" s="16"/>
    </row>
    <row r="186" spans="1:6" ht="30" x14ac:dyDescent="0.25">
      <c r="A186" s="30" t="s">
        <v>341</v>
      </c>
      <c r="B186" s="30" t="s">
        <v>354</v>
      </c>
      <c r="C186" s="16" t="s">
        <v>320</v>
      </c>
      <c r="D186" s="20" t="s">
        <v>78</v>
      </c>
      <c r="E186" s="24">
        <v>0</v>
      </c>
      <c r="F186" s="16"/>
    </row>
    <row r="187" spans="1:6" ht="30" x14ac:dyDescent="0.25">
      <c r="A187" s="30" t="s">
        <v>341</v>
      </c>
      <c r="B187" s="30" t="s">
        <v>354</v>
      </c>
      <c r="C187" s="16" t="s">
        <v>320</v>
      </c>
      <c r="D187" s="20" t="s">
        <v>100</v>
      </c>
      <c r="E187" s="8">
        <v>0</v>
      </c>
      <c r="F187" s="16"/>
    </row>
    <row r="188" spans="1:6" ht="30" x14ac:dyDescent="0.25">
      <c r="A188" s="30" t="s">
        <v>341</v>
      </c>
      <c r="B188" s="30" t="s">
        <v>354</v>
      </c>
      <c r="C188" s="16" t="s">
        <v>322</v>
      </c>
      <c r="D188" s="16" t="s">
        <v>81</v>
      </c>
      <c r="E188" s="13">
        <v>2</v>
      </c>
      <c r="F188" s="16"/>
    </row>
    <row r="189" spans="1:6" ht="45" x14ac:dyDescent="0.25">
      <c r="A189" s="30" t="s">
        <v>341</v>
      </c>
      <c r="B189" s="30" t="s">
        <v>354</v>
      </c>
      <c r="C189" s="30" t="s">
        <v>354</v>
      </c>
      <c r="D189" s="16" t="s">
        <v>270</v>
      </c>
      <c r="E189" s="13">
        <v>1</v>
      </c>
      <c r="F189" s="16"/>
    </row>
    <row r="190" spans="1:6" ht="409.5" x14ac:dyDescent="0.25">
      <c r="A190" s="30" t="s">
        <v>356</v>
      </c>
      <c r="B190" s="30" t="s">
        <v>357</v>
      </c>
      <c r="C190" s="16" t="s">
        <v>321</v>
      </c>
      <c r="D190" s="20" t="s">
        <v>115</v>
      </c>
      <c r="E190" s="8">
        <v>1</v>
      </c>
      <c r="F190" s="26" t="s">
        <v>358</v>
      </c>
    </row>
    <row r="191" spans="1:6" ht="30" x14ac:dyDescent="0.25">
      <c r="A191" s="30" t="s">
        <v>356</v>
      </c>
      <c r="B191" s="30" t="s">
        <v>357</v>
      </c>
      <c r="C191" s="16" t="s">
        <v>321</v>
      </c>
      <c r="D191" s="16" t="s">
        <v>43</v>
      </c>
      <c r="E191" s="8">
        <v>1</v>
      </c>
      <c r="F191" s="16"/>
    </row>
    <row r="192" spans="1:6" ht="30" x14ac:dyDescent="0.25">
      <c r="A192" s="30" t="s">
        <v>356</v>
      </c>
      <c r="B192" s="30" t="s">
        <v>357</v>
      </c>
      <c r="C192" s="16" t="s">
        <v>321</v>
      </c>
      <c r="D192" s="16" t="s">
        <v>66</v>
      </c>
      <c r="E192" s="8">
        <v>1</v>
      </c>
      <c r="F192" s="16"/>
    </row>
    <row r="193" spans="1:6" ht="30" x14ac:dyDescent="0.25">
      <c r="A193" s="30" t="s">
        <v>356</v>
      </c>
      <c r="B193" s="30" t="s">
        <v>357</v>
      </c>
      <c r="C193" s="16" t="s">
        <v>321</v>
      </c>
      <c r="D193" s="16" t="s">
        <v>117</v>
      </c>
      <c r="E193" s="8">
        <v>1</v>
      </c>
      <c r="F193" s="16"/>
    </row>
    <row r="194" spans="1:6" ht="30" x14ac:dyDescent="0.25">
      <c r="A194" s="30" t="s">
        <v>356</v>
      </c>
      <c r="B194" s="30" t="s">
        <v>357</v>
      </c>
      <c r="C194" s="16" t="s">
        <v>321</v>
      </c>
      <c r="D194" s="20" t="s">
        <v>112</v>
      </c>
      <c r="E194" s="8">
        <v>1</v>
      </c>
      <c r="F194" s="16"/>
    </row>
    <row r="195" spans="1:6" ht="30" x14ac:dyDescent="0.25">
      <c r="A195" s="30" t="s">
        <v>356</v>
      </c>
      <c r="B195" s="30" t="s">
        <v>357</v>
      </c>
      <c r="C195" s="16" t="s">
        <v>323</v>
      </c>
      <c r="D195" s="16" t="s">
        <v>84</v>
      </c>
      <c r="E195" s="13">
        <v>2</v>
      </c>
      <c r="F195" s="16"/>
    </row>
    <row r="196" spans="1:6" ht="45" x14ac:dyDescent="0.25">
      <c r="A196" s="30" t="s">
        <v>356</v>
      </c>
      <c r="B196" s="30" t="s">
        <v>357</v>
      </c>
      <c r="C196" s="30" t="s">
        <v>357</v>
      </c>
      <c r="D196" s="16" t="s">
        <v>231</v>
      </c>
      <c r="E196" s="13">
        <v>1</v>
      </c>
      <c r="F196" s="16"/>
    </row>
    <row r="197" spans="1:6" ht="135" x14ac:dyDescent="0.25">
      <c r="A197" s="67" t="s">
        <v>356</v>
      </c>
      <c r="B197" s="30" t="s">
        <v>359</v>
      </c>
      <c r="C197" s="16" t="s">
        <v>321</v>
      </c>
      <c r="D197" s="20" t="s">
        <v>115</v>
      </c>
      <c r="E197" s="8">
        <v>1</v>
      </c>
      <c r="F197" s="16" t="s">
        <v>360</v>
      </c>
    </row>
    <row r="198" spans="1:6" ht="30" x14ac:dyDescent="0.25">
      <c r="A198" s="67" t="s">
        <v>356</v>
      </c>
      <c r="B198" s="30" t="s">
        <v>359</v>
      </c>
      <c r="C198" s="16" t="s">
        <v>321</v>
      </c>
      <c r="D198" s="16" t="s">
        <v>47</v>
      </c>
      <c r="E198" s="8">
        <v>1</v>
      </c>
      <c r="F198" s="16"/>
    </row>
    <row r="199" spans="1:6" ht="30" x14ac:dyDescent="0.25">
      <c r="A199" s="67" t="s">
        <v>356</v>
      </c>
      <c r="B199" s="30" t="s">
        <v>359</v>
      </c>
      <c r="C199" s="16" t="s">
        <v>321</v>
      </c>
      <c r="D199" s="16" t="s">
        <v>66</v>
      </c>
      <c r="E199" s="8">
        <v>1</v>
      </c>
      <c r="F199" s="16"/>
    </row>
    <row r="200" spans="1:6" ht="30" x14ac:dyDescent="0.25">
      <c r="A200" s="67" t="s">
        <v>356</v>
      </c>
      <c r="B200" s="30" t="s">
        <v>359</v>
      </c>
      <c r="C200" s="16" t="s">
        <v>321</v>
      </c>
      <c r="D200" s="16" t="s">
        <v>117</v>
      </c>
      <c r="E200" s="8">
        <v>1</v>
      </c>
      <c r="F200" s="16"/>
    </row>
    <row r="201" spans="1:6" ht="30" x14ac:dyDescent="0.25">
      <c r="A201" s="67" t="s">
        <v>356</v>
      </c>
      <c r="B201" s="30" t="s">
        <v>359</v>
      </c>
      <c r="C201" s="16" t="s">
        <v>323</v>
      </c>
      <c r="D201" s="16" t="s">
        <v>84</v>
      </c>
      <c r="E201" s="13">
        <v>2</v>
      </c>
      <c r="F201" s="16"/>
    </row>
    <row r="202" spans="1:6" ht="30" x14ac:dyDescent="0.25">
      <c r="A202" s="67" t="s">
        <v>356</v>
      </c>
      <c r="B202" s="30" t="s">
        <v>359</v>
      </c>
      <c r="C202" s="30" t="s">
        <v>359</v>
      </c>
      <c r="D202" s="16" t="s">
        <v>233</v>
      </c>
      <c r="E202" s="13">
        <v>1</v>
      </c>
      <c r="F202" s="16"/>
    </row>
    <row r="203" spans="1:6" ht="135" x14ac:dyDescent="0.25">
      <c r="A203" s="30" t="s">
        <v>356</v>
      </c>
      <c r="B203" s="30" t="s">
        <v>361</v>
      </c>
      <c r="C203" s="16" t="s">
        <v>325</v>
      </c>
      <c r="D203" s="68" t="s">
        <v>137</v>
      </c>
      <c r="E203" s="8">
        <v>1</v>
      </c>
      <c r="F203" s="26" t="s">
        <v>362</v>
      </c>
    </row>
    <row r="204" spans="1:6" ht="30" x14ac:dyDescent="0.25">
      <c r="A204" s="30" t="s">
        <v>356</v>
      </c>
      <c r="B204" s="30" t="s">
        <v>361</v>
      </c>
      <c r="C204" s="16" t="s">
        <v>325</v>
      </c>
      <c r="D204" s="16" t="s">
        <v>140</v>
      </c>
      <c r="E204" s="8">
        <v>1</v>
      </c>
      <c r="F204" s="16"/>
    </row>
    <row r="205" spans="1:6" ht="45" x14ac:dyDescent="0.25">
      <c r="A205" s="30" t="s">
        <v>356</v>
      </c>
      <c r="B205" s="30" t="s">
        <v>361</v>
      </c>
      <c r="C205" s="16" t="s">
        <v>325</v>
      </c>
      <c r="D205" s="17" t="s">
        <v>69</v>
      </c>
      <c r="E205" s="8">
        <v>1</v>
      </c>
      <c r="F205" s="69" t="s">
        <v>363</v>
      </c>
    </row>
    <row r="206" spans="1:6" ht="30" x14ac:dyDescent="0.25">
      <c r="A206" s="30" t="s">
        <v>356</v>
      </c>
      <c r="B206" s="30" t="s">
        <v>361</v>
      </c>
      <c r="C206" s="16" t="s">
        <v>327</v>
      </c>
      <c r="D206" s="20" t="s">
        <v>283</v>
      </c>
      <c r="E206" s="8">
        <v>1</v>
      </c>
      <c r="F206" s="16"/>
    </row>
    <row r="207" spans="1:6" ht="30" x14ac:dyDescent="0.25">
      <c r="A207" s="30" t="s">
        <v>356</v>
      </c>
      <c r="B207" s="30" t="s">
        <v>361</v>
      </c>
      <c r="C207" s="16" t="s">
        <v>327</v>
      </c>
      <c r="D207" s="20" t="s">
        <v>284</v>
      </c>
      <c r="E207" s="13">
        <v>1</v>
      </c>
      <c r="F207" s="16"/>
    </row>
    <row r="208" spans="1:6" ht="30" x14ac:dyDescent="0.25">
      <c r="A208" s="30" t="s">
        <v>356</v>
      </c>
      <c r="B208" s="30" t="s">
        <v>361</v>
      </c>
      <c r="C208" s="16" t="s">
        <v>328</v>
      </c>
      <c r="D208" s="16" t="s">
        <v>85</v>
      </c>
      <c r="E208" s="13">
        <v>2</v>
      </c>
      <c r="F208" s="16"/>
    </row>
    <row r="209" spans="1:6" ht="30" x14ac:dyDescent="0.25">
      <c r="A209" s="30" t="s">
        <v>356</v>
      </c>
      <c r="B209" s="30" t="s">
        <v>361</v>
      </c>
      <c r="C209" s="30" t="s">
        <v>361</v>
      </c>
      <c r="D209" s="16" t="s">
        <v>264</v>
      </c>
      <c r="E209" s="13">
        <v>1</v>
      </c>
      <c r="F209" s="16"/>
    </row>
    <row r="210" spans="1:6" ht="135" x14ac:dyDescent="0.25">
      <c r="A210" s="30" t="s">
        <v>356</v>
      </c>
      <c r="B210" s="30" t="s">
        <v>364</v>
      </c>
      <c r="C210" s="16" t="s">
        <v>316</v>
      </c>
      <c r="D210" s="16" t="s">
        <v>137</v>
      </c>
      <c r="E210" s="13">
        <v>1</v>
      </c>
      <c r="F210" s="18" t="s">
        <v>365</v>
      </c>
    </row>
    <row r="211" spans="1:6" ht="30" x14ac:dyDescent="0.25">
      <c r="A211" s="30" t="s">
        <v>356</v>
      </c>
      <c r="B211" s="30" t="s">
        <v>364</v>
      </c>
      <c r="C211" s="16" t="s">
        <v>316</v>
      </c>
      <c r="D211" s="16" t="s">
        <v>140</v>
      </c>
      <c r="E211" s="13">
        <v>1</v>
      </c>
      <c r="F211" s="16"/>
    </row>
    <row r="212" spans="1:6" ht="45" x14ac:dyDescent="0.25">
      <c r="A212" s="30" t="s">
        <v>356</v>
      </c>
      <c r="B212" s="30" t="s">
        <v>364</v>
      </c>
      <c r="C212" s="16" t="s">
        <v>316</v>
      </c>
      <c r="D212" s="17" t="s">
        <v>69</v>
      </c>
      <c r="E212" s="13">
        <v>1</v>
      </c>
      <c r="F212" s="69" t="s">
        <v>366</v>
      </c>
    </row>
    <row r="213" spans="1:6" ht="30" x14ac:dyDescent="0.25">
      <c r="A213" s="30" t="s">
        <v>356</v>
      </c>
      <c r="B213" s="30" t="s">
        <v>364</v>
      </c>
      <c r="C213" s="16" t="s">
        <v>321</v>
      </c>
      <c r="D213" s="23" t="s">
        <v>106</v>
      </c>
      <c r="E213" s="8">
        <v>1</v>
      </c>
      <c r="F213" s="16"/>
    </row>
    <row r="214" spans="1:6" ht="30" x14ac:dyDescent="0.25">
      <c r="A214" s="30" t="s">
        <v>356</v>
      </c>
      <c r="B214" s="30" t="s">
        <v>364</v>
      </c>
      <c r="C214" s="16" t="s">
        <v>321</v>
      </c>
      <c r="D214" s="20" t="s">
        <v>109</v>
      </c>
      <c r="E214" s="8">
        <v>1</v>
      </c>
      <c r="F214" s="16"/>
    </row>
    <row r="215" spans="1:6" ht="30" x14ac:dyDescent="0.25">
      <c r="A215" s="30" t="s">
        <v>356</v>
      </c>
      <c r="B215" s="30" t="s">
        <v>364</v>
      </c>
      <c r="C215" s="16" t="s">
        <v>323</v>
      </c>
      <c r="D215" s="16" t="s">
        <v>84</v>
      </c>
      <c r="E215" s="13">
        <v>2</v>
      </c>
      <c r="F215" s="16"/>
    </row>
    <row r="216" spans="1:6" ht="45" x14ac:dyDescent="0.25">
      <c r="A216" s="30" t="s">
        <v>356</v>
      </c>
      <c r="B216" s="30" t="s">
        <v>364</v>
      </c>
      <c r="C216" s="30" t="s">
        <v>364</v>
      </c>
      <c r="D216" s="16" t="s">
        <v>260</v>
      </c>
      <c r="E216" s="16">
        <v>1</v>
      </c>
      <c r="F216" s="16"/>
    </row>
    <row r="217" spans="1:6" ht="210" x14ac:dyDescent="0.25">
      <c r="A217" s="30" t="s">
        <v>356</v>
      </c>
      <c r="B217" s="30" t="s">
        <v>367</v>
      </c>
      <c r="C217" s="16" t="s">
        <v>321</v>
      </c>
      <c r="D217" s="20" t="s">
        <v>115</v>
      </c>
      <c r="E217" s="8">
        <v>0</v>
      </c>
      <c r="F217" s="26" t="s">
        <v>368</v>
      </c>
    </row>
    <row r="218" spans="1:6" ht="30" x14ac:dyDescent="0.25">
      <c r="A218" s="30" t="s">
        <v>356</v>
      </c>
      <c r="B218" s="30" t="s">
        <v>367</v>
      </c>
      <c r="C218" s="16" t="s">
        <v>321</v>
      </c>
      <c r="D218" s="16" t="s">
        <v>41</v>
      </c>
      <c r="E218" s="8">
        <v>1</v>
      </c>
      <c r="F218" s="26"/>
    </row>
    <row r="219" spans="1:6" ht="30" x14ac:dyDescent="0.25">
      <c r="A219" s="30" t="s">
        <v>356</v>
      </c>
      <c r="B219" s="30" t="s">
        <v>367</v>
      </c>
      <c r="C219" s="16" t="s">
        <v>321</v>
      </c>
      <c r="D219" s="16" t="s">
        <v>66</v>
      </c>
      <c r="E219" s="8">
        <v>1</v>
      </c>
      <c r="F219" s="26"/>
    </row>
    <row r="220" spans="1:6" ht="30" x14ac:dyDescent="0.25">
      <c r="A220" s="30" t="s">
        <v>356</v>
      </c>
      <c r="B220" s="30" t="s">
        <v>367</v>
      </c>
      <c r="C220" s="16" t="s">
        <v>321</v>
      </c>
      <c r="D220" s="16" t="s">
        <v>117</v>
      </c>
      <c r="E220" s="8">
        <v>1</v>
      </c>
      <c r="F220" s="26"/>
    </row>
    <row r="221" spans="1:6" ht="30" x14ac:dyDescent="0.25">
      <c r="A221" s="30" t="s">
        <v>356</v>
      </c>
      <c r="B221" s="30" t="s">
        <v>367</v>
      </c>
      <c r="C221" s="16" t="s">
        <v>323</v>
      </c>
      <c r="D221" s="16" t="s">
        <v>84</v>
      </c>
      <c r="E221" s="13">
        <v>2</v>
      </c>
      <c r="F221" s="26"/>
    </row>
    <row r="222" spans="1:6" ht="45" x14ac:dyDescent="0.25">
      <c r="A222" s="30" t="s">
        <v>356</v>
      </c>
      <c r="B222" s="30" t="s">
        <v>367</v>
      </c>
      <c r="C222" s="30" t="s">
        <v>367</v>
      </c>
      <c r="D222" s="16" t="s">
        <v>229</v>
      </c>
      <c r="E222" s="13">
        <v>1</v>
      </c>
      <c r="F222" s="26"/>
    </row>
    <row r="223" spans="1:6" ht="150" x14ac:dyDescent="0.25">
      <c r="A223" s="30" t="s">
        <v>356</v>
      </c>
      <c r="B223" s="30" t="s">
        <v>369</v>
      </c>
      <c r="C223" s="16" t="s">
        <v>321</v>
      </c>
      <c r="D223" s="20" t="s">
        <v>115</v>
      </c>
      <c r="E223" s="8">
        <v>1</v>
      </c>
      <c r="F223" s="3" t="s">
        <v>370</v>
      </c>
    </row>
    <row r="224" spans="1:6" ht="30" x14ac:dyDescent="0.25">
      <c r="A224" s="30" t="s">
        <v>356</v>
      </c>
      <c r="B224" s="30" t="s">
        <v>369</v>
      </c>
      <c r="C224" s="16" t="s">
        <v>321</v>
      </c>
      <c r="D224" s="16" t="s">
        <v>63</v>
      </c>
      <c r="E224" s="8">
        <v>1</v>
      </c>
      <c r="F224" s="16" t="s">
        <v>64</v>
      </c>
    </row>
    <row r="225" spans="1:6" ht="75" x14ac:dyDescent="0.25">
      <c r="A225" s="30" t="s">
        <v>356</v>
      </c>
      <c r="B225" s="30" t="s">
        <v>369</v>
      </c>
      <c r="C225" s="16" t="s">
        <v>321</v>
      </c>
      <c r="D225" s="16" t="s">
        <v>66</v>
      </c>
      <c r="E225" s="8">
        <v>1</v>
      </c>
      <c r="F225" s="16" t="s">
        <v>371</v>
      </c>
    </row>
    <row r="226" spans="1:6" ht="30" x14ac:dyDescent="0.25">
      <c r="A226" s="30" t="s">
        <v>356</v>
      </c>
      <c r="B226" s="30" t="s">
        <v>369</v>
      </c>
      <c r="C226" s="16" t="s">
        <v>321</v>
      </c>
      <c r="D226" s="16" t="s">
        <v>117</v>
      </c>
      <c r="E226" s="8">
        <v>1</v>
      </c>
      <c r="F226" s="16"/>
    </row>
    <row r="227" spans="1:6" ht="30" x14ac:dyDescent="0.25">
      <c r="A227" s="30" t="s">
        <v>356</v>
      </c>
      <c r="B227" s="30" t="s">
        <v>369</v>
      </c>
      <c r="C227" s="16" t="s">
        <v>323</v>
      </c>
      <c r="D227" s="16" t="s">
        <v>84</v>
      </c>
      <c r="E227" s="13">
        <v>2</v>
      </c>
      <c r="F227" s="16"/>
    </row>
    <row r="228" spans="1:6" ht="30" x14ac:dyDescent="0.25">
      <c r="A228" s="30" t="s">
        <v>356</v>
      </c>
      <c r="B228" s="30" t="s">
        <v>369</v>
      </c>
      <c r="C228" s="30" t="s">
        <v>369</v>
      </c>
      <c r="D228" s="16" t="s">
        <v>276</v>
      </c>
      <c r="E228" s="13">
        <v>1</v>
      </c>
      <c r="F228" s="16"/>
    </row>
    <row r="229" spans="1:6" ht="180" x14ac:dyDescent="0.25">
      <c r="A229" s="62" t="s">
        <v>372</v>
      </c>
      <c r="B229" s="47" t="s">
        <v>373</v>
      </c>
      <c r="C229" s="14" t="s">
        <v>316</v>
      </c>
      <c r="D229" s="58" t="s">
        <v>103</v>
      </c>
      <c r="E229" s="49">
        <v>8</v>
      </c>
      <c r="F229" s="14" t="s">
        <v>374</v>
      </c>
    </row>
    <row r="230" spans="1:6" ht="30" x14ac:dyDescent="0.25">
      <c r="A230" s="62" t="s">
        <v>372</v>
      </c>
      <c r="B230" s="47" t="s">
        <v>373</v>
      </c>
      <c r="C230" s="14" t="s">
        <v>316</v>
      </c>
      <c r="D230" s="50" t="s">
        <v>137</v>
      </c>
      <c r="E230" s="49">
        <v>1</v>
      </c>
      <c r="F230" s="50"/>
    </row>
    <row r="231" spans="1:6" ht="30" x14ac:dyDescent="0.25">
      <c r="A231" s="62" t="s">
        <v>372</v>
      </c>
      <c r="B231" s="47" t="s">
        <v>373</v>
      </c>
      <c r="C231" s="14" t="s">
        <v>316</v>
      </c>
      <c r="D231" s="50" t="s">
        <v>146</v>
      </c>
      <c r="E231" s="52">
        <v>0.66666666666666663</v>
      </c>
      <c r="F231" s="14"/>
    </row>
    <row r="232" spans="1:6" ht="30" x14ac:dyDescent="0.25">
      <c r="A232" s="62" t="s">
        <v>372</v>
      </c>
      <c r="B232" s="47" t="s">
        <v>373</v>
      </c>
      <c r="C232" s="14" t="s">
        <v>316</v>
      </c>
      <c r="D232" s="50" t="s">
        <v>140</v>
      </c>
      <c r="E232" s="49">
        <v>1</v>
      </c>
      <c r="F232" s="14"/>
    </row>
    <row r="233" spans="1:6" ht="60" x14ac:dyDescent="0.25">
      <c r="A233" s="62" t="s">
        <v>372</v>
      </c>
      <c r="B233" s="47" t="s">
        <v>373</v>
      </c>
      <c r="C233" s="14" t="s">
        <v>316</v>
      </c>
      <c r="D233" s="64" t="s">
        <v>69</v>
      </c>
      <c r="E233" s="49">
        <v>1</v>
      </c>
      <c r="F233" s="55" t="s">
        <v>375</v>
      </c>
    </row>
    <row r="234" spans="1:6" ht="30" x14ac:dyDescent="0.25">
      <c r="A234" s="62" t="s">
        <v>372</v>
      </c>
      <c r="B234" s="47" t="s">
        <v>373</v>
      </c>
      <c r="C234" s="14" t="s">
        <v>320</v>
      </c>
      <c r="D234" s="56" t="s">
        <v>281</v>
      </c>
      <c r="E234" s="50">
        <v>1</v>
      </c>
      <c r="F234" s="14"/>
    </row>
    <row r="235" spans="1:6" ht="30" x14ac:dyDescent="0.25">
      <c r="A235" s="62" t="s">
        <v>372</v>
      </c>
      <c r="B235" s="47" t="s">
        <v>373</v>
      </c>
      <c r="C235" s="14" t="s">
        <v>320</v>
      </c>
      <c r="D235" s="57" t="s">
        <v>278</v>
      </c>
      <c r="E235" s="50">
        <v>1</v>
      </c>
      <c r="F235" s="14"/>
    </row>
    <row r="236" spans="1:6" ht="30" x14ac:dyDescent="0.25">
      <c r="A236" s="62" t="s">
        <v>372</v>
      </c>
      <c r="B236" s="47" t="s">
        <v>373</v>
      </c>
      <c r="C236" s="14" t="s">
        <v>321</v>
      </c>
      <c r="D236" s="57" t="s">
        <v>106</v>
      </c>
      <c r="E236" s="50">
        <v>1</v>
      </c>
      <c r="F236" s="14"/>
    </row>
    <row r="237" spans="1:6" ht="30" x14ac:dyDescent="0.25">
      <c r="A237" s="62" t="s">
        <v>372</v>
      </c>
      <c r="B237" s="47" t="s">
        <v>373</v>
      </c>
      <c r="C237" s="14" t="s">
        <v>321</v>
      </c>
      <c r="D237" s="56" t="s">
        <v>109</v>
      </c>
      <c r="E237" s="50">
        <v>1</v>
      </c>
      <c r="F237" s="14"/>
    </row>
    <row r="238" spans="1:6" ht="30" x14ac:dyDescent="0.25">
      <c r="A238" s="62" t="s">
        <v>372</v>
      </c>
      <c r="B238" s="47" t="s">
        <v>373</v>
      </c>
      <c r="C238" s="14" t="s">
        <v>327</v>
      </c>
      <c r="D238" s="57" t="s">
        <v>283</v>
      </c>
      <c r="E238" s="50">
        <v>1</v>
      </c>
      <c r="F238" s="14"/>
    </row>
    <row r="239" spans="1:6" ht="30" x14ac:dyDescent="0.25">
      <c r="A239" s="62" t="s">
        <v>372</v>
      </c>
      <c r="B239" s="47" t="s">
        <v>373</v>
      </c>
      <c r="C239" s="14" t="s">
        <v>327</v>
      </c>
      <c r="D239" s="56" t="s">
        <v>284</v>
      </c>
      <c r="E239" s="50">
        <v>1</v>
      </c>
      <c r="F239" s="14"/>
    </row>
    <row r="240" spans="1:6" ht="30" x14ac:dyDescent="0.25">
      <c r="A240" s="62" t="s">
        <v>372</v>
      </c>
      <c r="B240" s="47" t="s">
        <v>373</v>
      </c>
      <c r="C240" s="14" t="s">
        <v>322</v>
      </c>
      <c r="D240" s="14" t="s">
        <v>81</v>
      </c>
      <c r="E240" s="49">
        <v>2</v>
      </c>
      <c r="F240" s="14"/>
    </row>
    <row r="241" spans="1:6" ht="30" x14ac:dyDescent="0.25">
      <c r="A241" s="62" t="s">
        <v>372</v>
      </c>
      <c r="B241" s="47" t="s">
        <v>373</v>
      </c>
      <c r="C241" s="14" t="s">
        <v>323</v>
      </c>
      <c r="D241" s="14" t="s">
        <v>84</v>
      </c>
      <c r="E241" s="49">
        <v>2</v>
      </c>
      <c r="F241" s="14"/>
    </row>
    <row r="242" spans="1:6" ht="30" x14ac:dyDescent="0.25">
      <c r="A242" s="62" t="s">
        <v>372</v>
      </c>
      <c r="B242" s="47" t="s">
        <v>373</v>
      </c>
      <c r="C242" s="14" t="s">
        <v>328</v>
      </c>
      <c r="D242" s="50" t="s">
        <v>85</v>
      </c>
      <c r="E242" s="49">
        <v>2</v>
      </c>
      <c r="F242" s="14"/>
    </row>
    <row r="243" spans="1:6" ht="45" x14ac:dyDescent="0.25">
      <c r="A243" s="62" t="s">
        <v>372</v>
      </c>
      <c r="B243" s="47" t="s">
        <v>373</v>
      </c>
      <c r="C243" s="47" t="s">
        <v>373</v>
      </c>
      <c r="D243" s="14" t="s">
        <v>175</v>
      </c>
      <c r="E243" s="49">
        <v>1</v>
      </c>
      <c r="F243" s="14"/>
    </row>
    <row r="244" spans="1:6" ht="210" x14ac:dyDescent="0.25">
      <c r="A244" s="46" t="s">
        <v>372</v>
      </c>
      <c r="B244" s="47" t="s">
        <v>376</v>
      </c>
      <c r="C244" s="14" t="s">
        <v>316</v>
      </c>
      <c r="D244" s="70" t="s">
        <v>103</v>
      </c>
      <c r="E244" s="49">
        <v>8</v>
      </c>
      <c r="F244" s="14" t="s">
        <v>377</v>
      </c>
    </row>
    <row r="245" spans="1:6" x14ac:dyDescent="0.25">
      <c r="A245" s="46" t="s">
        <v>372</v>
      </c>
      <c r="B245" s="47" t="s">
        <v>376</v>
      </c>
      <c r="C245" s="14" t="s">
        <v>316</v>
      </c>
      <c r="D245" s="50" t="s">
        <v>137</v>
      </c>
      <c r="E245" s="49">
        <v>1</v>
      </c>
      <c r="F245" s="14"/>
    </row>
    <row r="246" spans="1:6" x14ac:dyDescent="0.25">
      <c r="A246" s="46" t="s">
        <v>372</v>
      </c>
      <c r="B246" s="47" t="s">
        <v>376</v>
      </c>
      <c r="C246" s="14" t="s">
        <v>316</v>
      </c>
      <c r="D246" s="50" t="s">
        <v>146</v>
      </c>
      <c r="E246" s="52">
        <v>0.66666666666666663</v>
      </c>
      <c r="F246" s="14"/>
    </row>
    <row r="247" spans="1:6" x14ac:dyDescent="0.25">
      <c r="A247" s="46" t="s">
        <v>372</v>
      </c>
      <c r="B247" s="47" t="s">
        <v>376</v>
      </c>
      <c r="C247" s="14" t="s">
        <v>316</v>
      </c>
      <c r="D247" s="50" t="s">
        <v>140</v>
      </c>
      <c r="E247" s="49">
        <v>1</v>
      </c>
      <c r="F247" s="14"/>
    </row>
    <row r="248" spans="1:6" ht="45" x14ac:dyDescent="0.25">
      <c r="A248" s="46" t="s">
        <v>372</v>
      </c>
      <c r="B248" s="47" t="s">
        <v>376</v>
      </c>
      <c r="C248" s="14" t="s">
        <v>316</v>
      </c>
      <c r="D248" s="64" t="s">
        <v>69</v>
      </c>
      <c r="E248" s="49">
        <v>1</v>
      </c>
      <c r="F248" s="55" t="s">
        <v>378</v>
      </c>
    </row>
    <row r="249" spans="1:6" x14ac:dyDescent="0.25">
      <c r="A249" s="46" t="s">
        <v>372</v>
      </c>
      <c r="B249" s="47" t="s">
        <v>376</v>
      </c>
      <c r="C249" s="14" t="s">
        <v>320</v>
      </c>
      <c r="D249" s="56" t="s">
        <v>281</v>
      </c>
      <c r="E249" s="50">
        <v>1</v>
      </c>
      <c r="F249" s="14"/>
    </row>
    <row r="250" spans="1:6" x14ac:dyDescent="0.25">
      <c r="A250" s="46" t="s">
        <v>372</v>
      </c>
      <c r="B250" s="47" t="s">
        <v>376</v>
      </c>
      <c r="C250" s="14" t="s">
        <v>320</v>
      </c>
      <c r="D250" s="57" t="s">
        <v>278</v>
      </c>
      <c r="E250" s="50">
        <v>1</v>
      </c>
      <c r="F250" s="14"/>
    </row>
    <row r="251" spans="1:6" x14ac:dyDescent="0.25">
      <c r="A251" s="46" t="s">
        <v>372</v>
      </c>
      <c r="B251" s="47" t="s">
        <v>376</v>
      </c>
      <c r="C251" s="14" t="s">
        <v>321</v>
      </c>
      <c r="D251" s="57" t="s">
        <v>106</v>
      </c>
      <c r="E251" s="50">
        <v>1</v>
      </c>
      <c r="F251" s="14"/>
    </row>
    <row r="252" spans="1:6" x14ac:dyDescent="0.25">
      <c r="A252" s="46" t="s">
        <v>372</v>
      </c>
      <c r="B252" s="47" t="s">
        <v>376</v>
      </c>
      <c r="C252" s="14" t="s">
        <v>321</v>
      </c>
      <c r="D252" s="56" t="s">
        <v>109</v>
      </c>
      <c r="E252" s="50">
        <v>1</v>
      </c>
      <c r="F252" s="14"/>
    </row>
    <row r="253" spans="1:6" x14ac:dyDescent="0.25">
      <c r="A253" s="46" t="s">
        <v>372</v>
      </c>
      <c r="B253" s="47" t="s">
        <v>376</v>
      </c>
      <c r="C253" s="14" t="s">
        <v>327</v>
      </c>
      <c r="D253" s="57" t="s">
        <v>283</v>
      </c>
      <c r="E253" s="50">
        <v>1</v>
      </c>
      <c r="F253" s="14"/>
    </row>
    <row r="254" spans="1:6" x14ac:dyDescent="0.25">
      <c r="A254" s="46" t="s">
        <v>372</v>
      </c>
      <c r="B254" s="47" t="s">
        <v>376</v>
      </c>
      <c r="C254" s="14" t="s">
        <v>327</v>
      </c>
      <c r="D254" s="56" t="s">
        <v>284</v>
      </c>
      <c r="E254" s="50">
        <v>1</v>
      </c>
      <c r="F254" s="14"/>
    </row>
    <row r="255" spans="1:6" ht="30" x14ac:dyDescent="0.25">
      <c r="A255" s="46" t="s">
        <v>372</v>
      </c>
      <c r="B255" s="47" t="s">
        <v>376</v>
      </c>
      <c r="C255" s="14" t="s">
        <v>322</v>
      </c>
      <c r="D255" s="14" t="s">
        <v>81</v>
      </c>
      <c r="E255" s="49">
        <v>2</v>
      </c>
      <c r="F255" s="14"/>
    </row>
    <row r="256" spans="1:6" x14ac:dyDescent="0.25">
      <c r="A256" s="46" t="s">
        <v>372</v>
      </c>
      <c r="B256" s="47" t="s">
        <v>376</v>
      </c>
      <c r="C256" s="14" t="s">
        <v>323</v>
      </c>
      <c r="D256" s="14" t="s">
        <v>84</v>
      </c>
      <c r="E256" s="49">
        <v>2</v>
      </c>
      <c r="F256" s="14"/>
    </row>
    <row r="257" spans="1:6" x14ac:dyDescent="0.25">
      <c r="A257" s="46" t="s">
        <v>372</v>
      </c>
      <c r="B257" s="47" t="s">
        <v>376</v>
      </c>
      <c r="C257" s="14" t="s">
        <v>328</v>
      </c>
      <c r="D257" s="50" t="s">
        <v>85</v>
      </c>
      <c r="E257" s="49">
        <v>2</v>
      </c>
      <c r="F257" s="14"/>
    </row>
    <row r="258" spans="1:6" ht="30" x14ac:dyDescent="0.25">
      <c r="A258" s="46" t="s">
        <v>372</v>
      </c>
      <c r="B258" s="47" t="s">
        <v>376</v>
      </c>
      <c r="C258" s="47" t="s">
        <v>376</v>
      </c>
      <c r="D258" s="14" t="s">
        <v>201</v>
      </c>
      <c r="E258" s="49">
        <v>1</v>
      </c>
      <c r="F258" s="14"/>
    </row>
    <row r="259" spans="1:6" ht="210" x14ac:dyDescent="0.25">
      <c r="A259" s="30" t="s">
        <v>372</v>
      </c>
      <c r="B259" s="30" t="s">
        <v>379</v>
      </c>
      <c r="C259" s="16" t="s">
        <v>316</v>
      </c>
      <c r="D259" s="68" t="s">
        <v>137</v>
      </c>
      <c r="E259" s="8">
        <v>1</v>
      </c>
      <c r="F259" s="16" t="s">
        <v>380</v>
      </c>
    </row>
    <row r="260" spans="1:6" x14ac:dyDescent="0.25">
      <c r="A260" s="30" t="s">
        <v>372</v>
      </c>
      <c r="B260" s="30" t="s">
        <v>379</v>
      </c>
      <c r="C260" s="16" t="s">
        <v>316</v>
      </c>
      <c r="D260" s="16" t="s">
        <v>146</v>
      </c>
      <c r="E260" s="71">
        <v>0.66666666666666663</v>
      </c>
      <c r="F260" s="16"/>
    </row>
    <row r="261" spans="1:6" x14ac:dyDescent="0.25">
      <c r="A261" s="30" t="s">
        <v>372</v>
      </c>
      <c r="B261" s="30" t="s">
        <v>379</v>
      </c>
      <c r="C261" s="16" t="s">
        <v>316</v>
      </c>
      <c r="D261" s="16" t="s">
        <v>140</v>
      </c>
      <c r="E261" s="8">
        <v>1</v>
      </c>
      <c r="F261" s="16"/>
    </row>
    <row r="262" spans="1:6" x14ac:dyDescent="0.25">
      <c r="A262" s="30" t="s">
        <v>372</v>
      </c>
      <c r="B262" s="30" t="s">
        <v>379</v>
      </c>
      <c r="C262" s="16" t="s">
        <v>316</v>
      </c>
      <c r="D262" s="17" t="s">
        <v>69</v>
      </c>
      <c r="E262" s="8">
        <v>1</v>
      </c>
      <c r="F262" s="16"/>
    </row>
    <row r="263" spans="1:6" x14ac:dyDescent="0.25">
      <c r="A263" s="30" t="s">
        <v>372</v>
      </c>
      <c r="B263" s="30" t="s">
        <v>379</v>
      </c>
      <c r="C263" s="16" t="s">
        <v>320</v>
      </c>
      <c r="D263" s="20" t="s">
        <v>281</v>
      </c>
      <c r="E263" s="8">
        <v>1</v>
      </c>
      <c r="F263" s="16"/>
    </row>
    <row r="264" spans="1:6" x14ac:dyDescent="0.25">
      <c r="A264" s="30" t="s">
        <v>372</v>
      </c>
      <c r="B264" s="30" t="s">
        <v>379</v>
      </c>
      <c r="C264" s="16" t="s">
        <v>320</v>
      </c>
      <c r="D264" s="20" t="s">
        <v>278</v>
      </c>
      <c r="E264" s="8">
        <v>1</v>
      </c>
      <c r="F264" s="16"/>
    </row>
    <row r="265" spans="1:6" x14ac:dyDescent="0.25">
      <c r="A265" s="30" t="s">
        <v>372</v>
      </c>
      <c r="B265" s="30" t="s">
        <v>379</v>
      </c>
      <c r="C265" s="16" t="s">
        <v>327</v>
      </c>
      <c r="D265" s="20" t="s">
        <v>283</v>
      </c>
      <c r="E265" s="8">
        <v>1</v>
      </c>
      <c r="F265" s="16"/>
    </row>
    <row r="266" spans="1:6" x14ac:dyDescent="0.25">
      <c r="A266" s="30" t="s">
        <v>372</v>
      </c>
      <c r="B266" s="30" t="s">
        <v>379</v>
      </c>
      <c r="C266" s="16" t="s">
        <v>327</v>
      </c>
      <c r="D266" s="20" t="s">
        <v>284</v>
      </c>
      <c r="E266" s="8">
        <v>1</v>
      </c>
      <c r="F266" s="16"/>
    </row>
    <row r="267" spans="1:6" ht="30" x14ac:dyDescent="0.25">
      <c r="A267" s="30" t="s">
        <v>372</v>
      </c>
      <c r="B267" s="30" t="s">
        <v>379</v>
      </c>
      <c r="C267" s="16" t="s">
        <v>322</v>
      </c>
      <c r="D267" s="16" t="s">
        <v>81</v>
      </c>
      <c r="E267" s="13">
        <v>2</v>
      </c>
      <c r="F267" s="16"/>
    </row>
    <row r="268" spans="1:6" x14ac:dyDescent="0.25">
      <c r="A268" s="30" t="s">
        <v>372</v>
      </c>
      <c r="B268" s="30" t="s">
        <v>379</v>
      </c>
      <c r="C268" s="16" t="s">
        <v>328</v>
      </c>
      <c r="D268" s="16" t="s">
        <v>85</v>
      </c>
      <c r="E268" s="13">
        <v>2</v>
      </c>
      <c r="F268" s="16"/>
    </row>
    <row r="269" spans="1:6" ht="30" x14ac:dyDescent="0.25">
      <c r="A269" s="30" t="s">
        <v>372</v>
      </c>
      <c r="B269" s="30" t="s">
        <v>379</v>
      </c>
      <c r="C269" s="30" t="s">
        <v>379</v>
      </c>
      <c r="D269" s="16" t="s">
        <v>198</v>
      </c>
      <c r="E269" s="13">
        <v>1</v>
      </c>
      <c r="F269" s="16"/>
    </row>
    <row r="270" spans="1:6" ht="285" x14ac:dyDescent="0.25">
      <c r="A270" s="30" t="s">
        <v>372</v>
      </c>
      <c r="B270" s="30" t="s">
        <v>381</v>
      </c>
      <c r="C270" s="16" t="s">
        <v>320</v>
      </c>
      <c r="D270" s="20" t="s">
        <v>115</v>
      </c>
      <c r="E270" s="13">
        <v>1</v>
      </c>
      <c r="F270" s="26" t="s">
        <v>382</v>
      </c>
    </row>
    <row r="271" spans="1:6" x14ac:dyDescent="0.25">
      <c r="A271" s="30" t="s">
        <v>372</v>
      </c>
      <c r="B271" s="30" t="s">
        <v>381</v>
      </c>
      <c r="C271" s="16" t="s">
        <v>320</v>
      </c>
      <c r="D271" s="16" t="s">
        <v>19</v>
      </c>
      <c r="E271" s="13">
        <v>1</v>
      </c>
      <c r="F271" s="26"/>
    </row>
    <row r="272" spans="1:6" x14ac:dyDescent="0.25">
      <c r="A272" s="30" t="s">
        <v>372</v>
      </c>
      <c r="B272" s="30" t="s">
        <v>381</v>
      </c>
      <c r="C272" s="16" t="s">
        <v>320</v>
      </c>
      <c r="D272" s="16" t="s">
        <v>66</v>
      </c>
      <c r="E272" s="13">
        <v>1</v>
      </c>
      <c r="F272" s="26"/>
    </row>
    <row r="273" spans="1:6" ht="30" x14ac:dyDescent="0.25">
      <c r="A273" s="30" t="s">
        <v>372</v>
      </c>
      <c r="B273" s="30" t="s">
        <v>381</v>
      </c>
      <c r="C273" s="16" t="s">
        <v>320</v>
      </c>
      <c r="D273" s="16" t="s">
        <v>117</v>
      </c>
      <c r="E273" s="13">
        <v>1</v>
      </c>
      <c r="F273" s="26"/>
    </row>
    <row r="274" spans="1:6" ht="30" x14ac:dyDescent="0.25">
      <c r="A274" s="30" t="s">
        <v>372</v>
      </c>
      <c r="B274" s="30" t="s">
        <v>381</v>
      </c>
      <c r="C274" s="16" t="s">
        <v>321</v>
      </c>
      <c r="D274" s="20" t="s">
        <v>115</v>
      </c>
      <c r="E274" s="13">
        <v>1</v>
      </c>
      <c r="F274" s="26"/>
    </row>
    <row r="275" spans="1:6" x14ac:dyDescent="0.25">
      <c r="A275" s="30" t="s">
        <v>372</v>
      </c>
      <c r="B275" s="30" t="s">
        <v>381</v>
      </c>
      <c r="C275" s="16" t="s">
        <v>321</v>
      </c>
      <c r="D275" s="16" t="s">
        <v>19</v>
      </c>
      <c r="E275" s="13">
        <v>1</v>
      </c>
      <c r="F275" s="26"/>
    </row>
    <row r="276" spans="1:6" x14ac:dyDescent="0.25">
      <c r="A276" s="30" t="s">
        <v>372</v>
      </c>
      <c r="B276" s="30" t="s">
        <v>381</v>
      </c>
      <c r="C276" s="16" t="s">
        <v>321</v>
      </c>
      <c r="D276" s="16" t="s">
        <v>66</v>
      </c>
      <c r="E276" s="13">
        <v>1</v>
      </c>
      <c r="F276" s="26"/>
    </row>
    <row r="277" spans="1:6" ht="30" x14ac:dyDescent="0.25">
      <c r="A277" s="30" t="s">
        <v>372</v>
      </c>
      <c r="B277" s="30" t="s">
        <v>381</v>
      </c>
      <c r="C277" s="16" t="s">
        <v>321</v>
      </c>
      <c r="D277" s="16" t="s">
        <v>117</v>
      </c>
      <c r="E277" s="13">
        <v>1</v>
      </c>
      <c r="F277" s="26"/>
    </row>
    <row r="278" spans="1:6" ht="30" x14ac:dyDescent="0.25">
      <c r="A278" s="30" t="s">
        <v>372</v>
      </c>
      <c r="B278" s="30" t="s">
        <v>381</v>
      </c>
      <c r="C278" s="16" t="s">
        <v>327</v>
      </c>
      <c r="D278" s="20" t="s">
        <v>115</v>
      </c>
      <c r="E278" s="13">
        <v>1</v>
      </c>
      <c r="F278" s="26"/>
    </row>
    <row r="279" spans="1:6" x14ac:dyDescent="0.25">
      <c r="A279" s="30" t="s">
        <v>372</v>
      </c>
      <c r="B279" s="30" t="s">
        <v>381</v>
      </c>
      <c r="C279" s="16" t="s">
        <v>327</v>
      </c>
      <c r="D279" s="16" t="s">
        <v>19</v>
      </c>
      <c r="E279" s="13">
        <v>1</v>
      </c>
      <c r="F279" s="26"/>
    </row>
    <row r="280" spans="1:6" x14ac:dyDescent="0.25">
      <c r="A280" s="30" t="s">
        <v>372</v>
      </c>
      <c r="B280" s="30" t="s">
        <v>381</v>
      </c>
      <c r="C280" s="16" t="s">
        <v>327</v>
      </c>
      <c r="D280" s="16" t="s">
        <v>66</v>
      </c>
      <c r="E280" s="13">
        <v>1</v>
      </c>
      <c r="F280" s="26"/>
    </row>
    <row r="281" spans="1:6" ht="30" x14ac:dyDescent="0.25">
      <c r="A281" s="30" t="s">
        <v>372</v>
      </c>
      <c r="B281" s="30" t="s">
        <v>381</v>
      </c>
      <c r="C281" s="16" t="s">
        <v>327</v>
      </c>
      <c r="D281" s="16" t="s">
        <v>117</v>
      </c>
      <c r="E281" s="13">
        <v>1</v>
      </c>
      <c r="F281" s="26"/>
    </row>
    <row r="282" spans="1:6" ht="30" x14ac:dyDescent="0.25">
      <c r="A282" s="30" t="s">
        <v>372</v>
      </c>
      <c r="B282" s="30" t="s">
        <v>381</v>
      </c>
      <c r="C282" s="16" t="s">
        <v>322</v>
      </c>
      <c r="D282" s="16" t="s">
        <v>81</v>
      </c>
      <c r="E282" s="13">
        <v>2</v>
      </c>
      <c r="F282" s="16"/>
    </row>
    <row r="283" spans="1:6" x14ac:dyDescent="0.25">
      <c r="A283" s="30" t="s">
        <v>372</v>
      </c>
      <c r="B283" s="30" t="s">
        <v>381</v>
      </c>
      <c r="C283" s="16" t="s">
        <v>323</v>
      </c>
      <c r="D283" s="16" t="s">
        <v>84</v>
      </c>
      <c r="E283" s="13">
        <v>2</v>
      </c>
      <c r="F283" s="16"/>
    </row>
    <row r="284" spans="1:6" x14ac:dyDescent="0.25">
      <c r="A284" s="30" t="s">
        <v>372</v>
      </c>
      <c r="B284" s="30" t="s">
        <v>381</v>
      </c>
      <c r="C284" s="16" t="s">
        <v>328</v>
      </c>
      <c r="D284" s="16" t="s">
        <v>85</v>
      </c>
      <c r="E284" s="13">
        <v>2</v>
      </c>
      <c r="F284" s="16"/>
    </row>
    <row r="285" spans="1:6" ht="30" x14ac:dyDescent="0.25">
      <c r="A285" s="30" t="s">
        <v>372</v>
      </c>
      <c r="B285" s="30" t="s">
        <v>381</v>
      </c>
      <c r="C285" s="30" t="s">
        <v>381</v>
      </c>
      <c r="D285" s="16" t="s">
        <v>161</v>
      </c>
      <c r="E285" s="13">
        <v>1</v>
      </c>
      <c r="F285" s="16"/>
    </row>
    <row r="286" spans="1:6" ht="285" x14ac:dyDescent="0.25">
      <c r="A286" s="30" t="s">
        <v>372</v>
      </c>
      <c r="B286" s="30" t="s">
        <v>383</v>
      </c>
      <c r="C286" s="16" t="s">
        <v>325</v>
      </c>
      <c r="D286" s="17" t="s">
        <v>287</v>
      </c>
      <c r="E286" s="24">
        <v>1</v>
      </c>
      <c r="F286" s="26" t="s">
        <v>384</v>
      </c>
    </row>
    <row r="287" spans="1:6" ht="30" x14ac:dyDescent="0.25">
      <c r="A287" s="30" t="s">
        <v>372</v>
      </c>
      <c r="B287" s="30" t="s">
        <v>383</v>
      </c>
      <c r="C287" s="16" t="s">
        <v>320</v>
      </c>
      <c r="D287" s="20" t="s">
        <v>290</v>
      </c>
      <c r="E287" s="8">
        <v>1</v>
      </c>
      <c r="F287" s="16"/>
    </row>
    <row r="288" spans="1:6" ht="30" x14ac:dyDescent="0.25">
      <c r="A288" s="30" t="s">
        <v>372</v>
      </c>
      <c r="B288" s="30" t="s">
        <v>383</v>
      </c>
      <c r="C288" s="16" t="s">
        <v>320</v>
      </c>
      <c r="D288" s="20" t="s">
        <v>91</v>
      </c>
      <c r="E288" s="8">
        <v>0</v>
      </c>
      <c r="F288" s="16"/>
    </row>
    <row r="289" spans="1:6" ht="30" x14ac:dyDescent="0.25">
      <c r="A289" s="30" t="s">
        <v>372</v>
      </c>
      <c r="B289" s="30" t="s">
        <v>383</v>
      </c>
      <c r="C289" s="16" t="s">
        <v>321</v>
      </c>
      <c r="D289" s="20" t="s">
        <v>292</v>
      </c>
      <c r="E289" s="16">
        <v>1</v>
      </c>
      <c r="F289" s="16"/>
    </row>
    <row r="290" spans="1:6" ht="30" x14ac:dyDescent="0.25">
      <c r="A290" s="30" t="s">
        <v>372</v>
      </c>
      <c r="B290" s="30" t="s">
        <v>383</v>
      </c>
      <c r="C290" s="16" t="s">
        <v>321</v>
      </c>
      <c r="D290" s="8" t="s">
        <v>88</v>
      </c>
      <c r="E290" s="21">
        <v>0</v>
      </c>
      <c r="F290" s="16"/>
    </row>
    <row r="291" spans="1:6" ht="30" x14ac:dyDescent="0.25">
      <c r="A291" s="30" t="s">
        <v>372</v>
      </c>
      <c r="B291" s="30" t="s">
        <v>383</v>
      </c>
      <c r="C291" s="16" t="s">
        <v>327</v>
      </c>
      <c r="D291" s="20" t="s">
        <v>290</v>
      </c>
      <c r="E291" s="8">
        <v>1</v>
      </c>
      <c r="F291" s="16"/>
    </row>
    <row r="292" spans="1:6" ht="30" x14ac:dyDescent="0.25">
      <c r="A292" s="30" t="s">
        <v>372</v>
      </c>
      <c r="B292" s="30" t="s">
        <v>383</v>
      </c>
      <c r="C292" s="16" t="s">
        <v>327</v>
      </c>
      <c r="D292" s="23" t="s">
        <v>94</v>
      </c>
      <c r="E292" s="24">
        <v>0</v>
      </c>
      <c r="F292" s="16"/>
    </row>
    <row r="293" spans="1:6" ht="30" x14ac:dyDescent="0.25">
      <c r="A293" s="30" t="s">
        <v>372</v>
      </c>
      <c r="B293" s="30" t="s">
        <v>383</v>
      </c>
      <c r="C293" s="16" t="s">
        <v>322</v>
      </c>
      <c r="D293" s="16" t="s">
        <v>81</v>
      </c>
      <c r="E293" s="13">
        <v>2</v>
      </c>
      <c r="F293" s="16"/>
    </row>
    <row r="294" spans="1:6" ht="30" x14ac:dyDescent="0.25">
      <c r="A294" s="30" t="s">
        <v>372</v>
      </c>
      <c r="B294" s="30" t="s">
        <v>383</v>
      </c>
      <c r="C294" s="16" t="s">
        <v>323</v>
      </c>
      <c r="D294" s="16" t="s">
        <v>84</v>
      </c>
      <c r="E294" s="13">
        <v>2</v>
      </c>
      <c r="F294" s="16"/>
    </row>
    <row r="295" spans="1:6" ht="30" x14ac:dyDescent="0.25">
      <c r="A295" s="30" t="s">
        <v>372</v>
      </c>
      <c r="B295" s="30" t="s">
        <v>383</v>
      </c>
      <c r="C295" s="16" t="s">
        <v>328</v>
      </c>
      <c r="D295" s="16" t="s">
        <v>85</v>
      </c>
      <c r="E295" s="13">
        <v>2</v>
      </c>
      <c r="F295" s="16"/>
    </row>
    <row r="296" spans="1:6" ht="240" x14ac:dyDescent="0.25">
      <c r="A296" s="30" t="s">
        <v>372</v>
      </c>
      <c r="B296" s="30" t="s">
        <v>385</v>
      </c>
      <c r="C296" s="16" t="s">
        <v>325</v>
      </c>
      <c r="D296" s="68" t="s">
        <v>137</v>
      </c>
      <c r="E296" s="8">
        <v>1</v>
      </c>
      <c r="F296" s="16" t="s">
        <v>386</v>
      </c>
    </row>
    <row r="297" spans="1:6" x14ac:dyDescent="0.25">
      <c r="A297" s="30" t="s">
        <v>372</v>
      </c>
      <c r="B297" s="30" t="s">
        <v>385</v>
      </c>
      <c r="C297" s="16" t="s">
        <v>325</v>
      </c>
      <c r="D297" s="16" t="s">
        <v>140</v>
      </c>
      <c r="E297" s="8">
        <v>1</v>
      </c>
      <c r="F297" s="16"/>
    </row>
    <row r="298" spans="1:6" x14ac:dyDescent="0.25">
      <c r="A298" s="30" t="s">
        <v>372</v>
      </c>
      <c r="B298" s="30" t="s">
        <v>385</v>
      </c>
      <c r="C298" s="16" t="s">
        <v>325</v>
      </c>
      <c r="D298" s="17" t="s">
        <v>69</v>
      </c>
      <c r="E298" s="8">
        <v>1</v>
      </c>
      <c r="F298" s="60" t="s">
        <v>387</v>
      </c>
    </row>
    <row r="299" spans="1:6" x14ac:dyDescent="0.25">
      <c r="A299" s="30" t="s">
        <v>372</v>
      </c>
      <c r="B299" s="30" t="s">
        <v>385</v>
      </c>
      <c r="C299" s="16" t="s">
        <v>320</v>
      </c>
      <c r="D299" s="20" t="s">
        <v>281</v>
      </c>
      <c r="E299" s="8">
        <v>1</v>
      </c>
      <c r="F299" s="16"/>
    </row>
    <row r="300" spans="1:6" x14ac:dyDescent="0.25">
      <c r="A300" s="30" t="s">
        <v>372</v>
      </c>
      <c r="B300" s="30" t="s">
        <v>385</v>
      </c>
      <c r="C300" s="16" t="s">
        <v>320</v>
      </c>
      <c r="D300" s="20" t="s">
        <v>278</v>
      </c>
      <c r="E300" s="8">
        <v>1</v>
      </c>
      <c r="F300" s="16"/>
    </row>
    <row r="301" spans="1:6" x14ac:dyDescent="0.25">
      <c r="A301" s="30" t="s">
        <v>372</v>
      </c>
      <c r="B301" s="30" t="s">
        <v>385</v>
      </c>
      <c r="C301" s="16" t="s">
        <v>321</v>
      </c>
      <c r="D301" s="20" t="s">
        <v>106</v>
      </c>
      <c r="E301" s="16">
        <v>1</v>
      </c>
      <c r="F301" s="16"/>
    </row>
    <row r="302" spans="1:6" x14ac:dyDescent="0.25">
      <c r="A302" s="30" t="s">
        <v>372</v>
      </c>
      <c r="B302" s="30" t="s">
        <v>385</v>
      </c>
      <c r="C302" s="16" t="s">
        <v>321</v>
      </c>
      <c r="D302" s="20" t="s">
        <v>109</v>
      </c>
      <c r="E302" s="16">
        <v>1</v>
      </c>
      <c r="F302" s="16"/>
    </row>
    <row r="303" spans="1:6" x14ac:dyDescent="0.25">
      <c r="A303" s="30" t="s">
        <v>372</v>
      </c>
      <c r="B303" s="30" t="s">
        <v>385</v>
      </c>
      <c r="C303" s="16" t="s">
        <v>327</v>
      </c>
      <c r="D303" s="20" t="s">
        <v>283</v>
      </c>
      <c r="E303" s="8">
        <v>1</v>
      </c>
      <c r="F303" s="16"/>
    </row>
    <row r="304" spans="1:6" x14ac:dyDescent="0.25">
      <c r="A304" s="30" t="s">
        <v>372</v>
      </c>
      <c r="B304" s="30" t="s">
        <v>385</v>
      </c>
      <c r="C304" s="16" t="s">
        <v>327</v>
      </c>
      <c r="D304" s="20" t="s">
        <v>284</v>
      </c>
      <c r="E304" s="8">
        <v>1</v>
      </c>
      <c r="F304" s="16"/>
    </row>
    <row r="305" spans="1:6" ht="30" x14ac:dyDescent="0.25">
      <c r="A305" s="30" t="s">
        <v>372</v>
      </c>
      <c r="B305" s="30" t="s">
        <v>385</v>
      </c>
      <c r="C305" s="16" t="s">
        <v>322</v>
      </c>
      <c r="D305" s="16" t="s">
        <v>81</v>
      </c>
      <c r="E305" s="13">
        <v>0</v>
      </c>
      <c r="F305" s="26" t="s">
        <v>388</v>
      </c>
    </row>
    <row r="306" spans="1:6" ht="30" x14ac:dyDescent="0.25">
      <c r="A306" s="30" t="s">
        <v>372</v>
      </c>
      <c r="B306" s="30" t="s">
        <v>385</v>
      </c>
      <c r="C306" s="16" t="s">
        <v>323</v>
      </c>
      <c r="D306" s="16" t="s">
        <v>84</v>
      </c>
      <c r="E306" s="13">
        <v>0</v>
      </c>
      <c r="F306" s="26" t="s">
        <v>388</v>
      </c>
    </row>
    <row r="307" spans="1:6" ht="30" x14ac:dyDescent="0.25">
      <c r="A307" s="30" t="s">
        <v>372</v>
      </c>
      <c r="B307" s="30" t="s">
        <v>385</v>
      </c>
      <c r="C307" s="16" t="s">
        <v>328</v>
      </c>
      <c r="D307" s="16" t="s">
        <v>85</v>
      </c>
      <c r="E307" s="13">
        <v>0</v>
      </c>
      <c r="F307" s="26" t="s">
        <v>388</v>
      </c>
    </row>
    <row r="308" spans="1:6" ht="30" x14ac:dyDescent="0.25">
      <c r="A308" s="30" t="s">
        <v>372</v>
      </c>
      <c r="B308" s="30" t="s">
        <v>385</v>
      </c>
      <c r="C308" s="30" t="s">
        <v>385</v>
      </c>
      <c r="D308" s="16" t="s">
        <v>186</v>
      </c>
      <c r="E308" s="8">
        <v>1</v>
      </c>
      <c r="F308" s="16"/>
    </row>
    <row r="309" spans="1:6" ht="345" x14ac:dyDescent="0.25">
      <c r="A309" s="30" t="s">
        <v>372</v>
      </c>
      <c r="B309" s="30" t="s">
        <v>389</v>
      </c>
      <c r="C309" s="16" t="s">
        <v>320</v>
      </c>
      <c r="D309" s="20" t="s">
        <v>115</v>
      </c>
      <c r="E309" s="13">
        <v>1</v>
      </c>
      <c r="F309" s="16" t="s">
        <v>390</v>
      </c>
    </row>
    <row r="310" spans="1:6" x14ac:dyDescent="0.25">
      <c r="A310" s="30" t="s">
        <v>372</v>
      </c>
      <c r="B310" s="30" t="s">
        <v>389</v>
      </c>
      <c r="C310" s="16" t="s">
        <v>320</v>
      </c>
      <c r="D310" s="16" t="s">
        <v>25</v>
      </c>
      <c r="E310" s="13">
        <v>1</v>
      </c>
      <c r="F310" s="16"/>
    </row>
    <row r="311" spans="1:6" x14ac:dyDescent="0.25">
      <c r="A311" s="30" t="s">
        <v>372</v>
      </c>
      <c r="B311" s="30" t="s">
        <v>389</v>
      </c>
      <c r="C311" s="16" t="s">
        <v>320</v>
      </c>
      <c r="D311" s="16" t="s">
        <v>66</v>
      </c>
      <c r="E311" s="13">
        <v>1</v>
      </c>
      <c r="F311" s="16"/>
    </row>
    <row r="312" spans="1:6" ht="30" x14ac:dyDescent="0.25">
      <c r="A312" s="30" t="s">
        <v>372</v>
      </c>
      <c r="B312" s="30" t="s">
        <v>389</v>
      </c>
      <c r="C312" s="16" t="s">
        <v>320</v>
      </c>
      <c r="D312" s="16" t="s">
        <v>117</v>
      </c>
      <c r="E312" s="13">
        <v>1</v>
      </c>
      <c r="F312" s="16"/>
    </row>
    <row r="313" spans="1:6" ht="30" x14ac:dyDescent="0.25">
      <c r="A313" s="30" t="s">
        <v>372</v>
      </c>
      <c r="B313" s="30" t="s">
        <v>389</v>
      </c>
      <c r="C313" s="16" t="s">
        <v>321</v>
      </c>
      <c r="D313" s="20" t="s">
        <v>115</v>
      </c>
      <c r="E313" s="13">
        <v>0</v>
      </c>
      <c r="F313" s="16"/>
    </row>
    <row r="314" spans="1:6" x14ac:dyDescent="0.25">
      <c r="A314" s="30" t="s">
        <v>372</v>
      </c>
      <c r="B314" s="30" t="s">
        <v>389</v>
      </c>
      <c r="C314" s="16" t="s">
        <v>321</v>
      </c>
      <c r="D314" s="16" t="s">
        <v>25</v>
      </c>
      <c r="E314" s="13">
        <v>1</v>
      </c>
      <c r="F314" s="16"/>
    </row>
    <row r="315" spans="1:6" x14ac:dyDescent="0.25">
      <c r="A315" s="30" t="s">
        <v>372</v>
      </c>
      <c r="B315" s="30" t="s">
        <v>389</v>
      </c>
      <c r="C315" s="16" t="s">
        <v>321</v>
      </c>
      <c r="D315" s="16" t="s">
        <v>66</v>
      </c>
      <c r="E315" s="13">
        <v>1</v>
      </c>
      <c r="F315" s="16"/>
    </row>
    <row r="316" spans="1:6" ht="30" x14ac:dyDescent="0.25">
      <c r="A316" s="30" t="s">
        <v>372</v>
      </c>
      <c r="B316" s="30" t="s">
        <v>389</v>
      </c>
      <c r="C316" s="16" t="s">
        <v>321</v>
      </c>
      <c r="D316" s="16" t="s">
        <v>117</v>
      </c>
      <c r="E316" s="13">
        <v>0</v>
      </c>
      <c r="F316" s="16"/>
    </row>
    <row r="317" spans="1:6" ht="30" x14ac:dyDescent="0.25">
      <c r="A317" s="30" t="s">
        <v>372</v>
      </c>
      <c r="B317" s="30" t="s">
        <v>389</v>
      </c>
      <c r="C317" s="16" t="s">
        <v>327</v>
      </c>
      <c r="D317" s="20" t="s">
        <v>115</v>
      </c>
      <c r="E317" s="13">
        <v>0</v>
      </c>
      <c r="F317" s="16"/>
    </row>
    <row r="318" spans="1:6" x14ac:dyDescent="0.25">
      <c r="A318" s="30" t="s">
        <v>372</v>
      </c>
      <c r="B318" s="30" t="s">
        <v>389</v>
      </c>
      <c r="C318" s="16" t="s">
        <v>327</v>
      </c>
      <c r="D318" s="16" t="s">
        <v>25</v>
      </c>
      <c r="E318" s="13">
        <v>1</v>
      </c>
      <c r="F318" s="16"/>
    </row>
    <row r="319" spans="1:6" x14ac:dyDescent="0.25">
      <c r="A319" s="30" t="s">
        <v>372</v>
      </c>
      <c r="B319" s="30" t="s">
        <v>389</v>
      </c>
      <c r="C319" s="16" t="s">
        <v>327</v>
      </c>
      <c r="D319" s="16" t="s">
        <v>66</v>
      </c>
      <c r="E319" s="13">
        <v>1</v>
      </c>
      <c r="F319" s="16"/>
    </row>
    <row r="320" spans="1:6" ht="30" x14ac:dyDescent="0.25">
      <c r="A320" s="30" t="s">
        <v>372</v>
      </c>
      <c r="B320" s="30" t="s">
        <v>389</v>
      </c>
      <c r="C320" s="16" t="s">
        <v>327</v>
      </c>
      <c r="D320" s="16" t="s">
        <v>117</v>
      </c>
      <c r="E320" s="13">
        <v>0</v>
      </c>
      <c r="F320" s="16"/>
    </row>
    <row r="321" spans="1:6" ht="30" x14ac:dyDescent="0.25">
      <c r="A321" s="30" t="s">
        <v>372</v>
      </c>
      <c r="B321" s="30" t="s">
        <v>389</v>
      </c>
      <c r="C321" s="16" t="s">
        <v>322</v>
      </c>
      <c r="D321" s="16" t="s">
        <v>81</v>
      </c>
      <c r="E321" s="13">
        <v>0</v>
      </c>
      <c r="F321" s="26" t="s">
        <v>388</v>
      </c>
    </row>
    <row r="322" spans="1:6" ht="30" x14ac:dyDescent="0.25">
      <c r="A322" s="30" t="s">
        <v>372</v>
      </c>
      <c r="B322" s="30" t="s">
        <v>389</v>
      </c>
      <c r="C322" s="16" t="s">
        <v>323</v>
      </c>
      <c r="D322" s="16" t="s">
        <v>84</v>
      </c>
      <c r="E322" s="13">
        <v>0</v>
      </c>
      <c r="F322" s="26" t="s">
        <v>388</v>
      </c>
    </row>
    <row r="323" spans="1:6" ht="30" x14ac:dyDescent="0.25">
      <c r="A323" s="30" t="s">
        <v>372</v>
      </c>
      <c r="B323" s="30" t="s">
        <v>389</v>
      </c>
      <c r="C323" s="16" t="s">
        <v>328</v>
      </c>
      <c r="D323" s="16" t="s">
        <v>85</v>
      </c>
      <c r="E323" s="13">
        <v>0</v>
      </c>
      <c r="F323" s="26" t="s">
        <v>388</v>
      </c>
    </row>
    <row r="324" spans="1:6" ht="30" x14ac:dyDescent="0.25">
      <c r="A324" s="30" t="s">
        <v>372</v>
      </c>
      <c r="B324" s="30" t="s">
        <v>389</v>
      </c>
      <c r="C324" s="30" t="s">
        <v>389</v>
      </c>
      <c r="D324" s="16" t="s">
        <v>183</v>
      </c>
      <c r="E324" s="13">
        <v>1</v>
      </c>
      <c r="F324" s="16"/>
    </row>
    <row r="325" spans="1:6" ht="240" x14ac:dyDescent="0.25">
      <c r="A325" s="30" t="s">
        <v>372</v>
      </c>
      <c r="B325" s="30" t="s">
        <v>391</v>
      </c>
      <c r="C325" s="16" t="s">
        <v>316</v>
      </c>
      <c r="D325" s="27" t="s">
        <v>103</v>
      </c>
      <c r="E325" s="8">
        <v>8</v>
      </c>
      <c r="F325" s="16" t="s">
        <v>392</v>
      </c>
    </row>
    <row r="326" spans="1:6" x14ac:dyDescent="0.25">
      <c r="A326" s="30" t="s">
        <v>372</v>
      </c>
      <c r="B326" s="30" t="s">
        <v>391</v>
      </c>
      <c r="C326" s="16" t="s">
        <v>316</v>
      </c>
      <c r="D326" s="68" t="s">
        <v>137</v>
      </c>
      <c r="E326" s="8">
        <v>1</v>
      </c>
      <c r="F326" s="16"/>
    </row>
    <row r="327" spans="1:6" x14ac:dyDescent="0.25">
      <c r="A327" s="30" t="s">
        <v>372</v>
      </c>
      <c r="B327" s="30" t="s">
        <v>391</v>
      </c>
      <c r="C327" s="16" t="s">
        <v>316</v>
      </c>
      <c r="D327" s="16" t="s">
        <v>146</v>
      </c>
      <c r="E327" s="71">
        <v>0.66666666666666663</v>
      </c>
      <c r="F327" s="16"/>
    </row>
    <row r="328" spans="1:6" x14ac:dyDescent="0.25">
      <c r="A328" s="30" t="s">
        <v>372</v>
      </c>
      <c r="B328" s="30" t="s">
        <v>391</v>
      </c>
      <c r="C328" s="16" t="s">
        <v>316</v>
      </c>
      <c r="D328" s="16" t="s">
        <v>140</v>
      </c>
      <c r="E328" s="8">
        <v>1</v>
      </c>
      <c r="F328" s="16"/>
    </row>
    <row r="329" spans="1:6" x14ac:dyDescent="0.25">
      <c r="A329" s="30" t="s">
        <v>372</v>
      </c>
      <c r="B329" s="30" t="s">
        <v>391</v>
      </c>
      <c r="C329" s="16" t="s">
        <v>316</v>
      </c>
      <c r="D329" s="17" t="s">
        <v>69</v>
      </c>
      <c r="E329" s="8">
        <v>1</v>
      </c>
      <c r="F329" s="16"/>
    </row>
    <row r="330" spans="1:6" x14ac:dyDescent="0.25">
      <c r="A330" s="30" t="s">
        <v>372</v>
      </c>
      <c r="B330" s="30" t="s">
        <v>391</v>
      </c>
      <c r="C330" s="16" t="s">
        <v>325</v>
      </c>
      <c r="D330" s="27" t="s">
        <v>103</v>
      </c>
      <c r="E330" s="8">
        <v>4</v>
      </c>
      <c r="F330" s="16"/>
    </row>
    <row r="331" spans="1:6" x14ac:dyDescent="0.25">
      <c r="A331" s="30" t="s">
        <v>372</v>
      </c>
      <c r="B331" s="30" t="s">
        <v>391</v>
      </c>
      <c r="C331" s="16" t="s">
        <v>325</v>
      </c>
      <c r="D331" s="68" t="s">
        <v>137</v>
      </c>
      <c r="E331" s="8">
        <v>1</v>
      </c>
      <c r="F331" s="16"/>
    </row>
    <row r="332" spans="1:6" x14ac:dyDescent="0.25">
      <c r="A332" s="30" t="s">
        <v>372</v>
      </c>
      <c r="B332" s="30" t="s">
        <v>391</v>
      </c>
      <c r="C332" s="16" t="s">
        <v>325</v>
      </c>
      <c r="D332" s="16" t="s">
        <v>140</v>
      </c>
      <c r="E332" s="8">
        <v>1</v>
      </c>
      <c r="F332" s="16"/>
    </row>
    <row r="333" spans="1:6" x14ac:dyDescent="0.25">
      <c r="A333" s="30" t="s">
        <v>372</v>
      </c>
      <c r="B333" s="30" t="s">
        <v>391</v>
      </c>
      <c r="C333" s="16" t="s">
        <v>325</v>
      </c>
      <c r="D333" s="17" t="s">
        <v>69</v>
      </c>
      <c r="E333" s="8">
        <v>1</v>
      </c>
      <c r="F333" s="16"/>
    </row>
    <row r="334" spans="1:6" x14ac:dyDescent="0.25">
      <c r="A334" s="30" t="s">
        <v>372</v>
      </c>
      <c r="B334" s="30" t="s">
        <v>391</v>
      </c>
      <c r="C334" s="16" t="s">
        <v>320</v>
      </c>
      <c r="D334" s="20" t="s">
        <v>281</v>
      </c>
      <c r="E334" s="8">
        <v>1</v>
      </c>
      <c r="F334" s="16"/>
    </row>
    <row r="335" spans="1:6" x14ac:dyDescent="0.25">
      <c r="A335" s="30" t="s">
        <v>372</v>
      </c>
      <c r="B335" s="30" t="s">
        <v>391</v>
      </c>
      <c r="C335" s="16" t="s">
        <v>320</v>
      </c>
      <c r="D335" s="23" t="s">
        <v>278</v>
      </c>
      <c r="E335" s="8">
        <v>1</v>
      </c>
      <c r="F335" s="16"/>
    </row>
    <row r="336" spans="1:6" ht="30" x14ac:dyDescent="0.25">
      <c r="A336" s="30" t="s">
        <v>372</v>
      </c>
      <c r="B336" s="30" t="s">
        <v>391</v>
      </c>
      <c r="C336" s="16" t="s">
        <v>340</v>
      </c>
      <c r="D336" s="17" t="s">
        <v>120</v>
      </c>
      <c r="E336" s="8">
        <v>1</v>
      </c>
      <c r="F336" s="16"/>
    </row>
    <row r="337" spans="1:6" x14ac:dyDescent="0.25">
      <c r="A337" s="30" t="s">
        <v>372</v>
      </c>
      <c r="B337" s="30" t="s">
        <v>391</v>
      </c>
      <c r="C337" s="16" t="s">
        <v>340</v>
      </c>
      <c r="D337" s="16" t="s">
        <v>29</v>
      </c>
      <c r="E337" s="8">
        <v>1</v>
      </c>
      <c r="F337" s="16"/>
    </row>
    <row r="338" spans="1:6" x14ac:dyDescent="0.25">
      <c r="A338" s="30" t="s">
        <v>372</v>
      </c>
      <c r="B338" s="30" t="s">
        <v>391</v>
      </c>
      <c r="C338" s="16" t="s">
        <v>340</v>
      </c>
      <c r="D338" s="16" t="s">
        <v>66</v>
      </c>
      <c r="E338" s="8">
        <v>1</v>
      </c>
      <c r="F338" s="16"/>
    </row>
    <row r="339" spans="1:6" x14ac:dyDescent="0.25">
      <c r="A339" s="30" t="s">
        <v>372</v>
      </c>
      <c r="B339" s="30" t="s">
        <v>391</v>
      </c>
      <c r="C339" s="16" t="s">
        <v>340</v>
      </c>
      <c r="D339" s="16" t="s">
        <v>122</v>
      </c>
      <c r="E339" s="8">
        <v>2</v>
      </c>
      <c r="F339" s="16"/>
    </row>
    <row r="340" spans="1:6" x14ac:dyDescent="0.25">
      <c r="A340" s="30" t="s">
        <v>372</v>
      </c>
      <c r="B340" s="30" t="s">
        <v>391</v>
      </c>
      <c r="C340" s="16" t="s">
        <v>321</v>
      </c>
      <c r="D340" s="23" t="s">
        <v>106</v>
      </c>
      <c r="E340" s="8">
        <v>1</v>
      </c>
      <c r="F340" s="16"/>
    </row>
    <row r="341" spans="1:6" x14ac:dyDescent="0.25">
      <c r="A341" s="30" t="s">
        <v>372</v>
      </c>
      <c r="B341" s="30" t="s">
        <v>391</v>
      </c>
      <c r="C341" s="16" t="s">
        <v>321</v>
      </c>
      <c r="D341" s="20" t="s">
        <v>109</v>
      </c>
      <c r="E341" s="8">
        <v>1</v>
      </c>
      <c r="F341" s="16"/>
    </row>
    <row r="342" spans="1:6" x14ac:dyDescent="0.25">
      <c r="A342" s="30" t="s">
        <v>372</v>
      </c>
      <c r="B342" s="30" t="s">
        <v>391</v>
      </c>
      <c r="C342" s="16" t="s">
        <v>327</v>
      </c>
      <c r="D342" s="23" t="s">
        <v>283</v>
      </c>
      <c r="E342" s="8">
        <v>1</v>
      </c>
      <c r="F342" s="16"/>
    </row>
    <row r="343" spans="1:6" x14ac:dyDescent="0.25">
      <c r="A343" s="30" t="s">
        <v>372</v>
      </c>
      <c r="B343" s="30" t="s">
        <v>391</v>
      </c>
      <c r="C343" s="16" t="s">
        <v>327</v>
      </c>
      <c r="D343" s="20" t="s">
        <v>284</v>
      </c>
      <c r="E343" s="8">
        <v>1</v>
      </c>
      <c r="F343" s="16"/>
    </row>
    <row r="344" spans="1:6" ht="30" x14ac:dyDescent="0.25">
      <c r="A344" s="30" t="s">
        <v>372</v>
      </c>
      <c r="B344" s="30" t="s">
        <v>391</v>
      </c>
      <c r="C344" s="16" t="s">
        <v>322</v>
      </c>
      <c r="D344" s="16" t="s">
        <v>81</v>
      </c>
      <c r="E344" s="13">
        <v>2</v>
      </c>
      <c r="F344" s="16"/>
    </row>
    <row r="345" spans="1:6" x14ac:dyDescent="0.25">
      <c r="A345" s="30" t="s">
        <v>372</v>
      </c>
      <c r="B345" s="30" t="s">
        <v>391</v>
      </c>
      <c r="C345" s="16" t="s">
        <v>323</v>
      </c>
      <c r="D345" s="16" t="s">
        <v>84</v>
      </c>
      <c r="E345" s="13">
        <v>2</v>
      </c>
      <c r="F345" s="16"/>
    </row>
    <row r="346" spans="1:6" x14ac:dyDescent="0.25">
      <c r="A346" s="30" t="s">
        <v>372</v>
      </c>
      <c r="B346" s="30" t="s">
        <v>391</v>
      </c>
      <c r="C346" s="16" t="s">
        <v>328</v>
      </c>
      <c r="D346" s="16" t="s">
        <v>85</v>
      </c>
      <c r="E346" s="13">
        <v>2</v>
      </c>
      <c r="F346" s="16"/>
    </row>
    <row r="347" spans="1:6" ht="30" x14ac:dyDescent="0.25">
      <c r="A347" s="30" t="s">
        <v>372</v>
      </c>
      <c r="B347" s="30" t="s">
        <v>391</v>
      </c>
      <c r="C347" s="30" t="s">
        <v>391</v>
      </c>
      <c r="D347" s="16" t="s">
        <v>195</v>
      </c>
      <c r="E347" s="13">
        <v>1</v>
      </c>
      <c r="F347" s="16"/>
    </row>
    <row r="348" spans="1:6" ht="390" x14ac:dyDescent="0.25">
      <c r="A348" s="30" t="s">
        <v>372</v>
      </c>
      <c r="B348" s="30" t="s">
        <v>393</v>
      </c>
      <c r="C348" s="16" t="s">
        <v>325</v>
      </c>
      <c r="D348" s="27" t="s">
        <v>103</v>
      </c>
      <c r="E348" s="8">
        <v>0</v>
      </c>
      <c r="F348" s="26" t="s">
        <v>394</v>
      </c>
    </row>
    <row r="349" spans="1:6" ht="75" x14ac:dyDescent="0.25">
      <c r="A349" s="30" t="s">
        <v>372</v>
      </c>
      <c r="B349" s="30" t="s">
        <v>393</v>
      </c>
      <c r="C349" s="16" t="s">
        <v>325</v>
      </c>
      <c r="D349" s="68" t="s">
        <v>137</v>
      </c>
      <c r="E349" s="8">
        <v>0</v>
      </c>
      <c r="F349" s="16" t="s">
        <v>395</v>
      </c>
    </row>
    <row r="350" spans="1:6" ht="75" x14ac:dyDescent="0.25">
      <c r="A350" s="30" t="s">
        <v>372</v>
      </c>
      <c r="B350" s="30" t="s">
        <v>393</v>
      </c>
      <c r="C350" s="16" t="s">
        <v>325</v>
      </c>
      <c r="D350" s="16" t="s">
        <v>140</v>
      </c>
      <c r="E350" s="8">
        <v>0</v>
      </c>
      <c r="F350" s="16" t="s">
        <v>395</v>
      </c>
    </row>
    <row r="351" spans="1:6" ht="120" x14ac:dyDescent="0.25">
      <c r="A351" s="30" t="s">
        <v>372</v>
      </c>
      <c r="B351" s="30" t="s">
        <v>393</v>
      </c>
      <c r="C351" s="16" t="s">
        <v>325</v>
      </c>
      <c r="D351" s="17" t="s">
        <v>69</v>
      </c>
      <c r="E351" s="8">
        <v>0</v>
      </c>
      <c r="F351" s="69" t="s">
        <v>396</v>
      </c>
    </row>
    <row r="352" spans="1:6" ht="30" x14ac:dyDescent="0.25">
      <c r="A352" s="30" t="s">
        <v>372</v>
      </c>
      <c r="B352" s="30" t="s">
        <v>393</v>
      </c>
      <c r="C352" s="16" t="s">
        <v>321</v>
      </c>
      <c r="D352" s="23" t="s">
        <v>106</v>
      </c>
      <c r="E352" s="8">
        <v>1</v>
      </c>
      <c r="F352" s="16" t="s">
        <v>64</v>
      </c>
    </row>
    <row r="353" spans="1:6" ht="30" x14ac:dyDescent="0.25">
      <c r="A353" s="30" t="s">
        <v>372</v>
      </c>
      <c r="B353" s="30" t="s">
        <v>393</v>
      </c>
      <c r="C353" s="16" t="s">
        <v>321</v>
      </c>
      <c r="D353" s="20" t="s">
        <v>109</v>
      </c>
      <c r="E353" s="8">
        <v>1</v>
      </c>
      <c r="F353" s="16"/>
    </row>
    <row r="354" spans="1:6" ht="60" x14ac:dyDescent="0.25">
      <c r="A354" s="30" t="s">
        <v>372</v>
      </c>
      <c r="B354" s="30" t="s">
        <v>393</v>
      </c>
      <c r="C354" s="16" t="s">
        <v>321</v>
      </c>
      <c r="D354" s="20" t="s">
        <v>72</v>
      </c>
      <c r="E354" s="8">
        <v>1</v>
      </c>
      <c r="F354" s="16" t="s">
        <v>73</v>
      </c>
    </row>
    <row r="355" spans="1:6" ht="30" x14ac:dyDescent="0.25">
      <c r="A355" s="30" t="s">
        <v>372</v>
      </c>
      <c r="B355" s="30" t="s">
        <v>393</v>
      </c>
      <c r="C355" s="16" t="s">
        <v>327</v>
      </c>
      <c r="D355" s="20" t="s">
        <v>283</v>
      </c>
      <c r="E355" s="8">
        <v>1</v>
      </c>
      <c r="F355" s="16" t="s">
        <v>64</v>
      </c>
    </row>
    <row r="356" spans="1:6" ht="30" x14ac:dyDescent="0.25">
      <c r="A356" s="30" t="s">
        <v>372</v>
      </c>
      <c r="B356" s="30" t="s">
        <v>393</v>
      </c>
      <c r="C356" s="16" t="s">
        <v>327</v>
      </c>
      <c r="D356" s="20" t="s">
        <v>284</v>
      </c>
      <c r="E356" s="8">
        <v>1</v>
      </c>
      <c r="F356" s="16"/>
    </row>
    <row r="357" spans="1:6" ht="60" x14ac:dyDescent="0.25">
      <c r="A357" s="30" t="s">
        <v>372</v>
      </c>
      <c r="B357" s="30" t="s">
        <v>393</v>
      </c>
      <c r="C357" s="16" t="s">
        <v>327</v>
      </c>
      <c r="D357" s="20" t="s">
        <v>72</v>
      </c>
      <c r="E357" s="8">
        <v>1</v>
      </c>
      <c r="F357" s="16" t="s">
        <v>73</v>
      </c>
    </row>
    <row r="358" spans="1:6" ht="30" x14ac:dyDescent="0.25">
      <c r="A358" s="30" t="s">
        <v>372</v>
      </c>
      <c r="B358" s="30" t="s">
        <v>393</v>
      </c>
      <c r="C358" s="16" t="s">
        <v>323</v>
      </c>
      <c r="D358" s="16" t="s">
        <v>84</v>
      </c>
      <c r="E358" s="13">
        <v>2</v>
      </c>
      <c r="F358" s="16"/>
    </row>
    <row r="359" spans="1:6" ht="30" x14ac:dyDescent="0.25">
      <c r="A359" s="30" t="s">
        <v>372</v>
      </c>
      <c r="B359" s="30" t="s">
        <v>393</v>
      </c>
      <c r="C359" s="16" t="s">
        <v>328</v>
      </c>
      <c r="D359" s="16" t="s">
        <v>85</v>
      </c>
      <c r="E359" s="13">
        <v>2</v>
      </c>
      <c r="F359" s="16"/>
    </row>
    <row r="360" spans="1:6" ht="90" x14ac:dyDescent="0.25">
      <c r="A360" s="30" t="s">
        <v>372</v>
      </c>
      <c r="B360" s="30" t="s">
        <v>393</v>
      </c>
      <c r="C360" s="30" t="s">
        <v>393</v>
      </c>
      <c r="D360" s="16" t="s">
        <v>178</v>
      </c>
      <c r="E360" s="13">
        <v>1</v>
      </c>
      <c r="F360" s="21" t="s">
        <v>397</v>
      </c>
    </row>
    <row r="361" spans="1:6" ht="225" x14ac:dyDescent="0.25">
      <c r="A361" s="30" t="s">
        <v>372</v>
      </c>
      <c r="B361" s="30" t="s">
        <v>398</v>
      </c>
      <c r="C361" s="16" t="s">
        <v>340</v>
      </c>
      <c r="D361" s="20" t="s">
        <v>115</v>
      </c>
      <c r="E361" s="16">
        <v>0</v>
      </c>
      <c r="F361" s="16" t="s">
        <v>399</v>
      </c>
    </row>
    <row r="362" spans="1:6" ht="30" x14ac:dyDescent="0.25">
      <c r="A362" s="30" t="s">
        <v>372</v>
      </c>
      <c r="B362" s="30" t="s">
        <v>398</v>
      </c>
      <c r="C362" s="16" t="s">
        <v>340</v>
      </c>
      <c r="D362" s="16" t="s">
        <v>117</v>
      </c>
      <c r="E362" s="8">
        <v>0</v>
      </c>
    </row>
    <row r="363" spans="1:6" x14ac:dyDescent="0.25">
      <c r="A363" s="30" t="s">
        <v>372</v>
      </c>
      <c r="B363" s="30" t="s">
        <v>398</v>
      </c>
      <c r="C363" s="16" t="s">
        <v>340</v>
      </c>
      <c r="D363" s="16" t="s">
        <v>31</v>
      </c>
      <c r="E363" s="8">
        <v>1</v>
      </c>
      <c r="F363" s="16"/>
    </row>
    <row r="364" spans="1:6" x14ac:dyDescent="0.25">
      <c r="A364" s="30" t="s">
        <v>372</v>
      </c>
      <c r="B364" s="30" t="s">
        <v>398</v>
      </c>
      <c r="C364" s="16" t="s">
        <v>340</v>
      </c>
      <c r="D364" s="16" t="s">
        <v>66</v>
      </c>
      <c r="E364" s="8">
        <v>1</v>
      </c>
      <c r="F364" s="16"/>
    </row>
    <row r="365" spans="1:6" x14ac:dyDescent="0.25">
      <c r="A365" s="30" t="s">
        <v>372</v>
      </c>
      <c r="B365" s="30" t="s">
        <v>398</v>
      </c>
      <c r="C365" s="16" t="s">
        <v>340</v>
      </c>
      <c r="D365" s="16" t="s">
        <v>122</v>
      </c>
      <c r="E365" s="13">
        <v>2</v>
      </c>
      <c r="F365" s="16"/>
    </row>
    <row r="366" spans="1:6" ht="30" x14ac:dyDescent="0.25">
      <c r="A366" s="30" t="s">
        <v>372</v>
      </c>
      <c r="B366" s="30" t="s">
        <v>398</v>
      </c>
      <c r="C366" s="30" t="s">
        <v>398</v>
      </c>
      <c r="D366" s="16" t="s">
        <v>203</v>
      </c>
      <c r="E366" s="13">
        <v>1</v>
      </c>
      <c r="F366" s="16"/>
    </row>
    <row r="367" spans="1:6" ht="135" x14ac:dyDescent="0.25">
      <c r="A367" s="30" t="s">
        <v>372</v>
      </c>
      <c r="B367" s="30" t="s">
        <v>400</v>
      </c>
      <c r="C367" s="16" t="s">
        <v>401</v>
      </c>
      <c r="D367" s="27" t="s">
        <v>103</v>
      </c>
      <c r="E367" s="8">
        <v>2</v>
      </c>
      <c r="F367" s="16" t="s">
        <v>402</v>
      </c>
    </row>
    <row r="368" spans="1:6" x14ac:dyDescent="0.25">
      <c r="A368" s="30" t="s">
        <v>372</v>
      </c>
      <c r="B368" s="30" t="s">
        <v>400</v>
      </c>
      <c r="C368" s="16" t="s">
        <v>401</v>
      </c>
      <c r="D368" s="68" t="s">
        <v>137</v>
      </c>
      <c r="E368" s="8">
        <v>1</v>
      </c>
      <c r="F368" s="16"/>
    </row>
    <row r="369" spans="1:6" ht="75" x14ac:dyDescent="0.25">
      <c r="A369" s="30" t="s">
        <v>372</v>
      </c>
      <c r="B369" s="30" t="s">
        <v>400</v>
      </c>
      <c r="C369" s="16" t="s">
        <v>401</v>
      </c>
      <c r="D369" s="16" t="s">
        <v>146</v>
      </c>
      <c r="E369" s="71">
        <v>0.66666666666666663</v>
      </c>
      <c r="F369" s="59" t="s">
        <v>318</v>
      </c>
    </row>
    <row r="370" spans="1:6" x14ac:dyDescent="0.25">
      <c r="A370" s="30" t="s">
        <v>372</v>
      </c>
      <c r="B370" s="30" t="s">
        <v>400</v>
      </c>
      <c r="C370" s="16" t="s">
        <v>401</v>
      </c>
      <c r="D370" s="16" t="s">
        <v>140</v>
      </c>
      <c r="E370" s="8">
        <v>1</v>
      </c>
      <c r="F370" s="16"/>
    </row>
    <row r="371" spans="1:6" x14ac:dyDescent="0.25">
      <c r="A371" s="30" t="s">
        <v>372</v>
      </c>
      <c r="B371" s="30" t="s">
        <v>400</v>
      </c>
      <c r="C371" s="16" t="s">
        <v>401</v>
      </c>
      <c r="D371" s="17" t="s">
        <v>69</v>
      </c>
      <c r="E371" s="8">
        <v>1</v>
      </c>
      <c r="F371" s="16"/>
    </row>
    <row r="372" spans="1:6" x14ac:dyDescent="0.25">
      <c r="A372" s="30" t="s">
        <v>372</v>
      </c>
      <c r="B372" s="30" t="s">
        <v>400</v>
      </c>
      <c r="C372" s="16" t="s">
        <v>320</v>
      </c>
      <c r="D372" s="20" t="s">
        <v>281</v>
      </c>
      <c r="E372" s="8">
        <v>1</v>
      </c>
      <c r="F372" s="16"/>
    </row>
    <row r="373" spans="1:6" x14ac:dyDescent="0.25">
      <c r="A373" s="30" t="s">
        <v>372</v>
      </c>
      <c r="B373" s="30" t="s">
        <v>400</v>
      </c>
      <c r="C373" s="16" t="s">
        <v>320</v>
      </c>
      <c r="D373" s="20" t="s">
        <v>278</v>
      </c>
      <c r="E373" s="8">
        <v>1</v>
      </c>
      <c r="F373" s="16"/>
    </row>
    <row r="374" spans="1:6" x14ac:dyDescent="0.25">
      <c r="A374" s="30" t="s">
        <v>372</v>
      </c>
      <c r="B374" s="30" t="s">
        <v>400</v>
      </c>
      <c r="C374" s="16" t="s">
        <v>321</v>
      </c>
      <c r="D374" s="20" t="s">
        <v>106</v>
      </c>
      <c r="E374" s="16">
        <v>1</v>
      </c>
      <c r="F374" s="16"/>
    </row>
    <row r="375" spans="1:6" x14ac:dyDescent="0.25">
      <c r="A375" s="30" t="s">
        <v>372</v>
      </c>
      <c r="B375" s="30" t="s">
        <v>400</v>
      </c>
      <c r="C375" s="16" t="s">
        <v>321</v>
      </c>
      <c r="D375" s="20" t="s">
        <v>109</v>
      </c>
      <c r="E375" s="16">
        <v>1</v>
      </c>
      <c r="F375" s="16"/>
    </row>
    <row r="376" spans="1:6" x14ac:dyDescent="0.25">
      <c r="A376" s="30" t="s">
        <v>372</v>
      </c>
      <c r="B376" s="30" t="s">
        <v>400</v>
      </c>
      <c r="C376" s="16" t="s">
        <v>327</v>
      </c>
      <c r="D376" s="20" t="s">
        <v>283</v>
      </c>
      <c r="E376" s="8">
        <v>1</v>
      </c>
      <c r="F376" s="16"/>
    </row>
    <row r="377" spans="1:6" x14ac:dyDescent="0.25">
      <c r="A377" s="30" t="s">
        <v>372</v>
      </c>
      <c r="B377" s="30" t="s">
        <v>400</v>
      </c>
      <c r="C377" s="16" t="s">
        <v>327</v>
      </c>
      <c r="D377" s="20" t="s">
        <v>284</v>
      </c>
      <c r="E377" s="8">
        <v>1</v>
      </c>
      <c r="F377" s="16"/>
    </row>
    <row r="378" spans="1:6" ht="30" x14ac:dyDescent="0.25">
      <c r="A378" s="30" t="s">
        <v>372</v>
      </c>
      <c r="B378" s="30" t="s">
        <v>400</v>
      </c>
      <c r="C378" s="16" t="s">
        <v>322</v>
      </c>
      <c r="D378" s="16" t="s">
        <v>81</v>
      </c>
      <c r="E378" s="13">
        <v>2</v>
      </c>
      <c r="F378" s="16"/>
    </row>
    <row r="379" spans="1:6" x14ac:dyDescent="0.25">
      <c r="A379" s="30" t="s">
        <v>372</v>
      </c>
      <c r="B379" s="30" t="s">
        <v>400</v>
      </c>
      <c r="C379" s="16" t="s">
        <v>323</v>
      </c>
      <c r="D379" s="16" t="s">
        <v>84</v>
      </c>
      <c r="E379" s="13">
        <v>2</v>
      </c>
      <c r="F379" s="16"/>
    </row>
    <row r="380" spans="1:6" x14ac:dyDescent="0.25">
      <c r="A380" s="30" t="s">
        <v>372</v>
      </c>
      <c r="B380" s="30" t="s">
        <v>400</v>
      </c>
      <c r="C380" s="16" t="s">
        <v>328</v>
      </c>
      <c r="D380" s="16" t="s">
        <v>85</v>
      </c>
      <c r="E380" s="13">
        <v>2</v>
      </c>
      <c r="F380" s="16"/>
    </row>
    <row r="381" spans="1:6" ht="30" x14ac:dyDescent="0.25">
      <c r="A381" s="30" t="s">
        <v>372</v>
      </c>
      <c r="B381" s="30" t="s">
        <v>400</v>
      </c>
      <c r="C381" s="30" t="s">
        <v>400</v>
      </c>
      <c r="D381" s="16" t="s">
        <v>191</v>
      </c>
      <c r="E381" s="8">
        <v>1</v>
      </c>
      <c r="F381" s="16"/>
    </row>
    <row r="382" spans="1:6" ht="210" x14ac:dyDescent="0.25">
      <c r="A382" s="30" t="s">
        <v>372</v>
      </c>
      <c r="B382" s="30" t="s">
        <v>403</v>
      </c>
      <c r="C382" s="14" t="s">
        <v>316</v>
      </c>
      <c r="D382" s="17" t="s">
        <v>124</v>
      </c>
      <c r="E382" s="8">
        <v>1</v>
      </c>
      <c r="F382" s="26" t="s">
        <v>404</v>
      </c>
    </row>
    <row r="383" spans="1:6" ht="30" x14ac:dyDescent="0.25">
      <c r="A383" s="30" t="s">
        <v>372</v>
      </c>
      <c r="B383" s="30" t="s">
        <v>403</v>
      </c>
      <c r="C383" s="14" t="s">
        <v>316</v>
      </c>
      <c r="D383" s="68" t="s">
        <v>137</v>
      </c>
      <c r="E383" s="8">
        <v>1</v>
      </c>
      <c r="F383" s="16"/>
    </row>
    <row r="384" spans="1:6" ht="30" x14ac:dyDescent="0.25">
      <c r="A384" s="30" t="s">
        <v>372</v>
      </c>
      <c r="B384" s="30" t="s">
        <v>403</v>
      </c>
      <c r="C384" s="14" t="s">
        <v>316</v>
      </c>
      <c r="D384" s="16" t="s">
        <v>140</v>
      </c>
      <c r="E384" s="8">
        <v>1</v>
      </c>
      <c r="F384" s="16"/>
    </row>
    <row r="385" spans="1:6" ht="30" x14ac:dyDescent="0.25">
      <c r="A385" s="30" t="s">
        <v>372</v>
      </c>
      <c r="B385" s="30" t="s">
        <v>403</v>
      </c>
      <c r="C385" s="14" t="s">
        <v>316</v>
      </c>
      <c r="D385" s="17" t="s">
        <v>69</v>
      </c>
      <c r="E385" s="8">
        <v>1</v>
      </c>
      <c r="F385" s="16"/>
    </row>
    <row r="386" spans="1:6" ht="30" x14ac:dyDescent="0.25">
      <c r="A386" s="30" t="s">
        <v>372</v>
      </c>
      <c r="B386" s="30" t="s">
        <v>403</v>
      </c>
      <c r="C386" s="16" t="s">
        <v>320</v>
      </c>
      <c r="D386" s="20" t="s">
        <v>281</v>
      </c>
      <c r="E386" s="8">
        <v>1</v>
      </c>
      <c r="F386" s="16"/>
    </row>
    <row r="387" spans="1:6" ht="30" x14ac:dyDescent="0.25">
      <c r="A387" s="30" t="s">
        <v>372</v>
      </c>
      <c r="B387" s="30" t="s">
        <v>403</v>
      </c>
      <c r="C387" s="16" t="s">
        <v>320</v>
      </c>
      <c r="D387" s="23" t="s">
        <v>278</v>
      </c>
      <c r="E387" s="8">
        <v>1</v>
      </c>
      <c r="F387" s="16"/>
    </row>
    <row r="388" spans="1:6" ht="30" x14ac:dyDescent="0.25">
      <c r="A388" s="30" t="s">
        <v>372</v>
      </c>
      <c r="B388" s="30" t="s">
        <v>403</v>
      </c>
      <c r="C388" s="16" t="s">
        <v>321</v>
      </c>
      <c r="D388" s="23" t="s">
        <v>106</v>
      </c>
      <c r="E388" s="8">
        <v>1</v>
      </c>
      <c r="F388" s="16"/>
    </row>
    <row r="389" spans="1:6" ht="30" x14ac:dyDescent="0.25">
      <c r="A389" s="30" t="s">
        <v>372</v>
      </c>
      <c r="B389" s="30" t="s">
        <v>403</v>
      </c>
      <c r="C389" s="16" t="s">
        <v>321</v>
      </c>
      <c r="D389" s="20" t="s">
        <v>109</v>
      </c>
      <c r="E389" s="8">
        <v>1</v>
      </c>
      <c r="F389" s="16"/>
    </row>
    <row r="390" spans="1:6" ht="30" x14ac:dyDescent="0.25">
      <c r="A390" s="30" t="s">
        <v>372</v>
      </c>
      <c r="B390" s="30" t="s">
        <v>403</v>
      </c>
      <c r="C390" s="16" t="s">
        <v>327</v>
      </c>
      <c r="D390" s="20" t="s">
        <v>283</v>
      </c>
      <c r="E390" s="8">
        <v>1</v>
      </c>
      <c r="F390" s="16"/>
    </row>
    <row r="391" spans="1:6" ht="30" x14ac:dyDescent="0.25">
      <c r="A391" s="30" t="s">
        <v>372</v>
      </c>
      <c r="B391" s="30" t="s">
        <v>403</v>
      </c>
      <c r="C391" s="16" t="s">
        <v>327</v>
      </c>
      <c r="D391" s="20" t="s">
        <v>284</v>
      </c>
      <c r="E391" s="13">
        <v>1</v>
      </c>
      <c r="F391" s="16"/>
    </row>
    <row r="392" spans="1:6" ht="30" x14ac:dyDescent="0.25">
      <c r="A392" s="30" t="s">
        <v>372</v>
      </c>
      <c r="B392" s="30" t="s">
        <v>403</v>
      </c>
      <c r="C392" s="16" t="s">
        <v>322</v>
      </c>
      <c r="D392" s="16" t="s">
        <v>81</v>
      </c>
      <c r="E392" s="13">
        <v>2</v>
      </c>
      <c r="F392" s="60" t="s">
        <v>405</v>
      </c>
    </row>
    <row r="393" spans="1:6" ht="30" x14ac:dyDescent="0.25">
      <c r="A393" s="30" t="s">
        <v>372</v>
      </c>
      <c r="B393" s="30" t="s">
        <v>403</v>
      </c>
      <c r="C393" s="16" t="s">
        <v>323</v>
      </c>
      <c r="D393" s="16" t="s">
        <v>84</v>
      </c>
      <c r="E393" s="13">
        <v>2</v>
      </c>
      <c r="F393" s="16"/>
    </row>
    <row r="394" spans="1:6" ht="30" x14ac:dyDescent="0.25">
      <c r="A394" s="30" t="s">
        <v>372</v>
      </c>
      <c r="B394" s="30" t="s">
        <v>403</v>
      </c>
      <c r="C394" s="16" t="s">
        <v>328</v>
      </c>
      <c r="D394" s="16" t="s">
        <v>85</v>
      </c>
      <c r="E394" s="13">
        <v>2</v>
      </c>
      <c r="F394" s="16"/>
    </row>
    <row r="395" spans="1:6" ht="30" x14ac:dyDescent="0.25">
      <c r="A395" s="30" t="s">
        <v>372</v>
      </c>
      <c r="B395" s="30" t="s">
        <v>403</v>
      </c>
      <c r="C395" s="30" t="s">
        <v>403</v>
      </c>
      <c r="D395" s="16" t="s">
        <v>223</v>
      </c>
      <c r="E395" s="13">
        <v>1</v>
      </c>
      <c r="F395" s="16"/>
    </row>
    <row r="396" spans="1:6" ht="225" x14ac:dyDescent="0.25">
      <c r="A396" s="30" t="s">
        <v>372</v>
      </c>
      <c r="B396" s="30" t="s">
        <v>406</v>
      </c>
      <c r="C396" s="16" t="s">
        <v>340</v>
      </c>
      <c r="D396" s="20" t="s">
        <v>115</v>
      </c>
      <c r="E396" s="16">
        <v>0</v>
      </c>
      <c r="F396" s="16" t="s">
        <v>407</v>
      </c>
    </row>
    <row r="397" spans="1:6" ht="30" x14ac:dyDescent="0.25">
      <c r="A397" s="30" t="s">
        <v>372</v>
      </c>
      <c r="B397" s="30" t="s">
        <v>406</v>
      </c>
      <c r="C397" s="16" t="s">
        <v>340</v>
      </c>
      <c r="D397" s="16" t="s">
        <v>117</v>
      </c>
      <c r="E397" s="8">
        <v>0</v>
      </c>
    </row>
    <row r="398" spans="1:6" ht="30" x14ac:dyDescent="0.25">
      <c r="A398" s="30" t="s">
        <v>372</v>
      </c>
      <c r="B398" s="30" t="s">
        <v>406</v>
      </c>
      <c r="C398" s="16" t="s">
        <v>340</v>
      </c>
      <c r="D398" s="16" t="s">
        <v>14</v>
      </c>
      <c r="E398" s="8">
        <v>1</v>
      </c>
      <c r="F398" s="16"/>
    </row>
    <row r="399" spans="1:6" ht="30" x14ac:dyDescent="0.25">
      <c r="A399" s="30" t="s">
        <v>372</v>
      </c>
      <c r="B399" s="30" t="s">
        <v>406</v>
      </c>
      <c r="C399" s="16" t="s">
        <v>340</v>
      </c>
      <c r="D399" s="16" t="s">
        <v>66</v>
      </c>
      <c r="E399" s="8">
        <v>1</v>
      </c>
      <c r="F399" s="16"/>
    </row>
    <row r="400" spans="1:6" ht="30" x14ac:dyDescent="0.25">
      <c r="A400" s="30" t="s">
        <v>372</v>
      </c>
      <c r="B400" s="30" t="s">
        <v>406</v>
      </c>
      <c r="C400" s="16" t="s">
        <v>340</v>
      </c>
      <c r="D400" s="16" t="s">
        <v>122</v>
      </c>
      <c r="E400" s="13">
        <v>2</v>
      </c>
      <c r="F400" s="16"/>
    </row>
    <row r="401" spans="1:6" ht="45" x14ac:dyDescent="0.25">
      <c r="A401" s="30" t="s">
        <v>372</v>
      </c>
      <c r="B401" s="30" t="s">
        <v>406</v>
      </c>
      <c r="C401" s="30" t="s">
        <v>406</v>
      </c>
      <c r="D401" s="16" t="s">
        <v>149</v>
      </c>
      <c r="E401" s="13">
        <v>1</v>
      </c>
      <c r="F401" s="16"/>
    </row>
    <row r="402" spans="1:6" ht="300" x14ac:dyDescent="0.25">
      <c r="A402" s="30" t="s">
        <v>372</v>
      </c>
      <c r="B402" s="30" t="s">
        <v>408</v>
      </c>
      <c r="C402" s="16" t="s">
        <v>409</v>
      </c>
      <c r="D402" s="27" t="s">
        <v>103</v>
      </c>
      <c r="E402" s="8">
        <v>4</v>
      </c>
      <c r="F402" s="16" t="s">
        <v>410</v>
      </c>
    </row>
    <row r="403" spans="1:6" x14ac:dyDescent="0.25">
      <c r="A403" s="30" t="s">
        <v>372</v>
      </c>
      <c r="B403" s="30" t="s">
        <v>408</v>
      </c>
      <c r="C403" s="16" t="s">
        <v>409</v>
      </c>
      <c r="D403" s="68" t="s">
        <v>137</v>
      </c>
      <c r="E403" s="8">
        <v>1</v>
      </c>
      <c r="F403" s="16" t="s">
        <v>64</v>
      </c>
    </row>
    <row r="404" spans="1:6" x14ac:dyDescent="0.25">
      <c r="A404" s="30" t="s">
        <v>372</v>
      </c>
      <c r="B404" s="30" t="s">
        <v>408</v>
      </c>
      <c r="C404" s="16" t="s">
        <v>409</v>
      </c>
      <c r="D404" s="16" t="s">
        <v>140</v>
      </c>
      <c r="E404" s="8">
        <v>1</v>
      </c>
      <c r="F404" s="16"/>
    </row>
    <row r="405" spans="1:6" x14ac:dyDescent="0.25">
      <c r="A405" s="30" t="s">
        <v>372</v>
      </c>
      <c r="B405" s="30" t="s">
        <v>408</v>
      </c>
      <c r="C405" s="16" t="s">
        <v>409</v>
      </c>
      <c r="D405" s="17" t="s">
        <v>69</v>
      </c>
      <c r="E405" s="8">
        <v>1</v>
      </c>
      <c r="F405" s="16"/>
    </row>
    <row r="406" spans="1:6" x14ac:dyDescent="0.25">
      <c r="A406" s="30" t="s">
        <v>372</v>
      </c>
      <c r="B406" s="30" t="s">
        <v>408</v>
      </c>
      <c r="C406" s="16" t="s">
        <v>320</v>
      </c>
      <c r="D406" s="20" t="s">
        <v>281</v>
      </c>
      <c r="E406" s="16">
        <v>1</v>
      </c>
      <c r="F406" s="16"/>
    </row>
    <row r="407" spans="1:6" x14ac:dyDescent="0.25">
      <c r="A407" s="30" t="s">
        <v>372</v>
      </c>
      <c r="B407" s="30" t="s">
        <v>408</v>
      </c>
      <c r="C407" s="16" t="s">
        <v>320</v>
      </c>
      <c r="D407" s="20" t="s">
        <v>278</v>
      </c>
      <c r="E407" s="16">
        <v>1</v>
      </c>
      <c r="F407" s="16"/>
    </row>
    <row r="408" spans="1:6" x14ac:dyDescent="0.25">
      <c r="A408" s="30" t="s">
        <v>372</v>
      </c>
      <c r="B408" s="30" t="s">
        <v>408</v>
      </c>
      <c r="C408" s="16" t="s">
        <v>321</v>
      </c>
      <c r="D408" s="20" t="s">
        <v>106</v>
      </c>
      <c r="E408" s="16">
        <v>1</v>
      </c>
      <c r="F408" s="16"/>
    </row>
    <row r="409" spans="1:6" x14ac:dyDescent="0.25">
      <c r="A409" s="30" t="s">
        <v>372</v>
      </c>
      <c r="B409" s="30" t="s">
        <v>408</v>
      </c>
      <c r="C409" s="16" t="s">
        <v>321</v>
      </c>
      <c r="D409" s="20" t="s">
        <v>109</v>
      </c>
      <c r="E409" s="16">
        <v>1</v>
      </c>
      <c r="F409" s="16"/>
    </row>
    <row r="410" spans="1:6" x14ac:dyDescent="0.25">
      <c r="A410" s="30" t="s">
        <v>372</v>
      </c>
      <c r="B410" s="30" t="s">
        <v>408</v>
      </c>
      <c r="C410" s="16" t="s">
        <v>327</v>
      </c>
      <c r="D410" s="20" t="s">
        <v>283</v>
      </c>
      <c r="E410" s="8">
        <v>1</v>
      </c>
      <c r="F410" s="16"/>
    </row>
    <row r="411" spans="1:6" x14ac:dyDescent="0.25">
      <c r="A411" s="30" t="s">
        <v>372</v>
      </c>
      <c r="B411" s="30" t="s">
        <v>408</v>
      </c>
      <c r="C411" s="16" t="s">
        <v>327</v>
      </c>
      <c r="D411" s="20" t="s">
        <v>284</v>
      </c>
      <c r="E411" s="8">
        <v>1</v>
      </c>
      <c r="F411" s="16"/>
    </row>
    <row r="412" spans="1:6" ht="30" x14ac:dyDescent="0.25">
      <c r="A412" s="30" t="s">
        <v>372</v>
      </c>
      <c r="B412" s="30" t="s">
        <v>408</v>
      </c>
      <c r="C412" s="16" t="s">
        <v>322</v>
      </c>
      <c r="D412" s="16" t="s">
        <v>81</v>
      </c>
      <c r="E412" s="13">
        <v>0</v>
      </c>
      <c r="F412" s="16"/>
    </row>
    <row r="413" spans="1:6" x14ac:dyDescent="0.25">
      <c r="A413" s="30" t="s">
        <v>372</v>
      </c>
      <c r="B413" s="30" t="s">
        <v>408</v>
      </c>
      <c r="C413" s="16" t="s">
        <v>323</v>
      </c>
      <c r="D413" s="16" t="s">
        <v>84</v>
      </c>
      <c r="E413" s="13">
        <v>0</v>
      </c>
      <c r="F413" s="16"/>
    </row>
    <row r="414" spans="1:6" x14ac:dyDescent="0.25">
      <c r="A414" s="30" t="s">
        <v>372</v>
      </c>
      <c r="B414" s="30" t="s">
        <v>408</v>
      </c>
      <c r="C414" s="16" t="s">
        <v>328</v>
      </c>
      <c r="D414" s="16" t="s">
        <v>85</v>
      </c>
      <c r="E414" s="13">
        <v>0</v>
      </c>
      <c r="F414" s="16"/>
    </row>
    <row r="415" spans="1:6" ht="30" x14ac:dyDescent="0.25">
      <c r="A415" s="30" t="s">
        <v>372</v>
      </c>
      <c r="B415" s="30" t="s">
        <v>408</v>
      </c>
      <c r="C415" s="30" t="s">
        <v>408</v>
      </c>
      <c r="D415" s="16" t="s">
        <v>193</v>
      </c>
      <c r="E415" s="13">
        <v>1</v>
      </c>
      <c r="F415" s="16"/>
    </row>
    <row r="416" spans="1:6" ht="195" x14ac:dyDescent="0.25">
      <c r="A416" s="30" t="s">
        <v>372</v>
      </c>
      <c r="B416" s="30" t="s">
        <v>411</v>
      </c>
      <c r="C416" s="16" t="s">
        <v>321</v>
      </c>
      <c r="D416" s="20" t="s">
        <v>115</v>
      </c>
      <c r="E416" s="16">
        <v>1</v>
      </c>
      <c r="F416" s="16" t="s">
        <v>412</v>
      </c>
    </row>
    <row r="417" spans="1:6" x14ac:dyDescent="0.25">
      <c r="A417" s="30" t="s">
        <v>372</v>
      </c>
      <c r="B417" s="30" t="s">
        <v>411</v>
      </c>
      <c r="C417" s="16" t="s">
        <v>321</v>
      </c>
      <c r="D417" s="16" t="s">
        <v>21</v>
      </c>
      <c r="E417" s="16">
        <v>1</v>
      </c>
    </row>
    <row r="418" spans="1:6" x14ac:dyDescent="0.25">
      <c r="A418" s="30" t="s">
        <v>372</v>
      </c>
      <c r="B418" s="30" t="s">
        <v>411</v>
      </c>
      <c r="C418" s="16" t="s">
        <v>321</v>
      </c>
      <c r="D418" s="16" t="s">
        <v>66</v>
      </c>
      <c r="E418" s="16">
        <v>1</v>
      </c>
      <c r="F418" s="16"/>
    </row>
    <row r="419" spans="1:6" ht="30" x14ac:dyDescent="0.25">
      <c r="A419" s="30" t="s">
        <v>372</v>
      </c>
      <c r="B419" s="30" t="s">
        <v>411</v>
      </c>
      <c r="C419" s="16" t="s">
        <v>321</v>
      </c>
      <c r="D419" s="16" t="s">
        <v>117</v>
      </c>
      <c r="E419" s="16">
        <v>1</v>
      </c>
      <c r="F419" s="16"/>
    </row>
    <row r="420" spans="1:6" ht="30" x14ac:dyDescent="0.25">
      <c r="A420" s="30" t="s">
        <v>372</v>
      </c>
      <c r="B420" s="30" t="s">
        <v>411</v>
      </c>
      <c r="C420" s="16" t="s">
        <v>320</v>
      </c>
      <c r="D420" s="20" t="s">
        <v>115</v>
      </c>
      <c r="E420" s="16">
        <v>1</v>
      </c>
      <c r="F420" s="16"/>
    </row>
    <row r="421" spans="1:6" x14ac:dyDescent="0.25">
      <c r="A421" s="30" t="s">
        <v>372</v>
      </c>
      <c r="B421" s="30" t="s">
        <v>411</v>
      </c>
      <c r="C421" s="16" t="s">
        <v>320</v>
      </c>
      <c r="D421" s="16" t="s">
        <v>21</v>
      </c>
      <c r="E421" s="16">
        <v>1</v>
      </c>
      <c r="F421" s="16"/>
    </row>
    <row r="422" spans="1:6" x14ac:dyDescent="0.25">
      <c r="A422" s="30" t="s">
        <v>372</v>
      </c>
      <c r="B422" s="30" t="s">
        <v>411</v>
      </c>
      <c r="C422" s="16" t="s">
        <v>320</v>
      </c>
      <c r="D422" s="16" t="s">
        <v>66</v>
      </c>
      <c r="E422" s="16">
        <v>1</v>
      </c>
      <c r="F422" s="16"/>
    </row>
    <row r="423" spans="1:6" ht="30" x14ac:dyDescent="0.25">
      <c r="A423" s="30" t="s">
        <v>372</v>
      </c>
      <c r="B423" s="30" t="s">
        <v>411</v>
      </c>
      <c r="C423" s="16" t="s">
        <v>320</v>
      </c>
      <c r="D423" s="16" t="s">
        <v>117</v>
      </c>
      <c r="E423" s="16">
        <v>1</v>
      </c>
      <c r="F423" s="16"/>
    </row>
    <row r="424" spans="1:6" ht="30" x14ac:dyDescent="0.25">
      <c r="A424" s="30" t="s">
        <v>372</v>
      </c>
      <c r="B424" s="30" t="s">
        <v>411</v>
      </c>
      <c r="C424" s="16" t="s">
        <v>327</v>
      </c>
      <c r="D424" s="20" t="s">
        <v>115</v>
      </c>
      <c r="E424" s="16">
        <v>1</v>
      </c>
      <c r="F424" s="16"/>
    </row>
    <row r="425" spans="1:6" x14ac:dyDescent="0.25">
      <c r="A425" s="30" t="s">
        <v>372</v>
      </c>
      <c r="B425" s="30" t="s">
        <v>411</v>
      </c>
      <c r="C425" s="16" t="s">
        <v>327</v>
      </c>
      <c r="D425" s="16" t="s">
        <v>21</v>
      </c>
      <c r="E425" s="16">
        <v>1</v>
      </c>
      <c r="F425" s="16"/>
    </row>
    <row r="426" spans="1:6" x14ac:dyDescent="0.25">
      <c r="A426" s="30" t="s">
        <v>372</v>
      </c>
      <c r="B426" s="30" t="s">
        <v>411</v>
      </c>
      <c r="C426" s="16" t="s">
        <v>327</v>
      </c>
      <c r="D426" s="16" t="s">
        <v>66</v>
      </c>
      <c r="E426" s="16">
        <v>1</v>
      </c>
      <c r="F426" s="16"/>
    </row>
    <row r="427" spans="1:6" ht="30" x14ac:dyDescent="0.25">
      <c r="A427" s="30" t="s">
        <v>372</v>
      </c>
      <c r="B427" s="30" t="s">
        <v>411</v>
      </c>
      <c r="C427" s="16" t="s">
        <v>327</v>
      </c>
      <c r="D427" s="16" t="s">
        <v>117</v>
      </c>
      <c r="E427" s="16">
        <v>1</v>
      </c>
      <c r="F427" s="16"/>
    </row>
    <row r="428" spans="1:6" ht="30" x14ac:dyDescent="0.25">
      <c r="A428" s="30" t="s">
        <v>372</v>
      </c>
      <c r="B428" s="30" t="s">
        <v>411</v>
      </c>
      <c r="C428" s="16" t="s">
        <v>322</v>
      </c>
      <c r="D428" s="16" t="s">
        <v>81</v>
      </c>
      <c r="E428" s="13">
        <v>2</v>
      </c>
      <c r="F428" s="16"/>
    </row>
    <row r="429" spans="1:6" x14ac:dyDescent="0.25">
      <c r="A429" s="30" t="s">
        <v>372</v>
      </c>
      <c r="B429" s="30" t="s">
        <v>411</v>
      </c>
      <c r="C429" s="16" t="s">
        <v>323</v>
      </c>
      <c r="D429" s="16" t="s">
        <v>84</v>
      </c>
      <c r="E429" s="13">
        <v>2</v>
      </c>
      <c r="F429" s="16"/>
    </row>
    <row r="430" spans="1:6" x14ac:dyDescent="0.25">
      <c r="A430" s="30" t="s">
        <v>372</v>
      </c>
      <c r="B430" s="30" t="s">
        <v>411</v>
      </c>
      <c r="C430" s="16" t="s">
        <v>328</v>
      </c>
      <c r="D430" s="16" t="s">
        <v>85</v>
      </c>
      <c r="E430" s="13">
        <v>2</v>
      </c>
      <c r="F430" s="16"/>
    </row>
    <row r="431" spans="1:6" ht="30" x14ac:dyDescent="0.25">
      <c r="A431" s="30" t="s">
        <v>372</v>
      </c>
      <c r="B431" s="30" t="s">
        <v>411</v>
      </c>
      <c r="C431" s="30" t="s">
        <v>411</v>
      </c>
      <c r="D431" s="16" t="s">
        <v>166</v>
      </c>
      <c r="E431" s="16">
        <v>1</v>
      </c>
      <c r="F431" s="16"/>
    </row>
    <row r="432" spans="1:6" ht="330" x14ac:dyDescent="0.25">
      <c r="A432" s="30" t="s">
        <v>413</v>
      </c>
      <c r="B432" s="30" t="s">
        <v>414</v>
      </c>
      <c r="C432" s="16" t="s">
        <v>325</v>
      </c>
      <c r="D432" s="27" t="s">
        <v>143</v>
      </c>
      <c r="E432" s="8">
        <v>1</v>
      </c>
      <c r="F432" s="16" t="s">
        <v>415</v>
      </c>
    </row>
    <row r="433" spans="1:6" ht="45" x14ac:dyDescent="0.25">
      <c r="A433" s="30" t="s">
        <v>413</v>
      </c>
      <c r="B433" s="30" t="s">
        <v>414</v>
      </c>
      <c r="C433" t="s">
        <v>316</v>
      </c>
      <c r="D433" s="27" t="s">
        <v>143</v>
      </c>
      <c r="E433" s="8">
        <v>1</v>
      </c>
      <c r="F433" s="38"/>
    </row>
    <row r="434" spans="1:6" ht="45" x14ac:dyDescent="0.25">
      <c r="A434" s="30" t="s">
        <v>413</v>
      </c>
      <c r="B434" s="30" t="s">
        <v>414</v>
      </c>
      <c r="C434" t="s">
        <v>416</v>
      </c>
      <c r="D434" s="27" t="s">
        <v>143</v>
      </c>
      <c r="E434" s="8">
        <v>1</v>
      </c>
      <c r="F434" s="38"/>
    </row>
    <row r="435" spans="1:6" ht="30" x14ac:dyDescent="0.25">
      <c r="A435" s="30" t="s">
        <v>413</v>
      </c>
      <c r="B435" s="30" t="s">
        <v>414</v>
      </c>
      <c r="C435" s="16" t="s">
        <v>321</v>
      </c>
      <c r="D435" s="20" t="s">
        <v>115</v>
      </c>
      <c r="E435" s="8">
        <v>0</v>
      </c>
      <c r="F435" s="3"/>
    </row>
    <row r="436" spans="1:6" ht="30" x14ac:dyDescent="0.25">
      <c r="A436" s="30" t="s">
        <v>413</v>
      </c>
      <c r="B436" s="30" t="s">
        <v>414</v>
      </c>
      <c r="C436" s="16" t="s">
        <v>321</v>
      </c>
      <c r="D436" s="16" t="s">
        <v>39</v>
      </c>
      <c r="E436" s="8">
        <v>1</v>
      </c>
      <c r="F436" s="16"/>
    </row>
    <row r="437" spans="1:6" ht="30" x14ac:dyDescent="0.25">
      <c r="A437" s="30" t="s">
        <v>413</v>
      </c>
      <c r="B437" s="30" t="s">
        <v>414</v>
      </c>
      <c r="C437" s="16" t="s">
        <v>321</v>
      </c>
      <c r="D437" s="16" t="s">
        <v>66</v>
      </c>
      <c r="E437" s="8">
        <v>1</v>
      </c>
      <c r="F437" s="16"/>
    </row>
    <row r="438" spans="1:6" ht="30" x14ac:dyDescent="0.25">
      <c r="A438" s="30" t="s">
        <v>413</v>
      </c>
      <c r="B438" s="30" t="s">
        <v>414</v>
      </c>
      <c r="C438" s="16" t="s">
        <v>321</v>
      </c>
      <c r="D438" s="16" t="s">
        <v>117</v>
      </c>
      <c r="E438" s="8">
        <v>0</v>
      </c>
      <c r="F438" s="16"/>
    </row>
    <row r="439" spans="1:6" ht="30" x14ac:dyDescent="0.25">
      <c r="A439" s="30" t="s">
        <v>413</v>
      </c>
      <c r="B439" s="30" t="s">
        <v>414</v>
      </c>
      <c r="C439" s="16" t="s">
        <v>320</v>
      </c>
      <c r="D439" s="20" t="s">
        <v>115</v>
      </c>
      <c r="E439" s="8">
        <v>1</v>
      </c>
      <c r="F439" s="16"/>
    </row>
    <row r="440" spans="1:6" ht="30" x14ac:dyDescent="0.25">
      <c r="A440" s="30" t="s">
        <v>413</v>
      </c>
      <c r="B440" s="30" t="s">
        <v>414</v>
      </c>
      <c r="C440" s="16" t="s">
        <v>320</v>
      </c>
      <c r="D440" s="16" t="s">
        <v>39</v>
      </c>
      <c r="E440" s="8">
        <v>1</v>
      </c>
      <c r="F440" s="16"/>
    </row>
    <row r="441" spans="1:6" ht="30" x14ac:dyDescent="0.25">
      <c r="A441" s="30" t="s">
        <v>413</v>
      </c>
      <c r="B441" s="30" t="s">
        <v>414</v>
      </c>
      <c r="C441" s="16" t="s">
        <v>320</v>
      </c>
      <c r="D441" s="16" t="s">
        <v>66</v>
      </c>
      <c r="E441" s="8">
        <v>1</v>
      </c>
      <c r="F441" s="16"/>
    </row>
    <row r="442" spans="1:6" ht="30" x14ac:dyDescent="0.25">
      <c r="A442" s="30" t="s">
        <v>413</v>
      </c>
      <c r="B442" s="30" t="s">
        <v>414</v>
      </c>
      <c r="C442" s="16" t="s">
        <v>320</v>
      </c>
      <c r="D442" s="16" t="s">
        <v>117</v>
      </c>
      <c r="E442" s="8">
        <v>1</v>
      </c>
      <c r="F442" s="16"/>
    </row>
    <row r="443" spans="1:6" ht="30" x14ac:dyDescent="0.25">
      <c r="A443" s="30" t="s">
        <v>413</v>
      </c>
      <c r="B443" s="30" t="s">
        <v>414</v>
      </c>
      <c r="C443" s="16" t="s">
        <v>327</v>
      </c>
      <c r="D443" s="20" t="s">
        <v>115</v>
      </c>
      <c r="E443" s="8">
        <v>0</v>
      </c>
      <c r="F443" s="16"/>
    </row>
    <row r="444" spans="1:6" ht="30" x14ac:dyDescent="0.25">
      <c r="A444" s="30" t="s">
        <v>413</v>
      </c>
      <c r="B444" s="30" t="s">
        <v>414</v>
      </c>
      <c r="C444" s="16" t="s">
        <v>327</v>
      </c>
      <c r="D444" s="16" t="s">
        <v>39</v>
      </c>
      <c r="E444" s="8">
        <v>1</v>
      </c>
      <c r="F444" s="16"/>
    </row>
    <row r="445" spans="1:6" ht="30" x14ac:dyDescent="0.25">
      <c r="A445" s="30" t="s">
        <v>413</v>
      </c>
      <c r="B445" s="30" t="s">
        <v>414</v>
      </c>
      <c r="C445" s="16" t="s">
        <v>327</v>
      </c>
      <c r="D445" s="16" t="s">
        <v>66</v>
      </c>
      <c r="E445" s="8">
        <v>1</v>
      </c>
      <c r="F445" s="16"/>
    </row>
    <row r="446" spans="1:6" ht="30" x14ac:dyDescent="0.25">
      <c r="A446" s="30" t="s">
        <v>413</v>
      </c>
      <c r="B446" s="30" t="s">
        <v>414</v>
      </c>
      <c r="C446" s="16" t="s">
        <v>327</v>
      </c>
      <c r="D446" s="16" t="s">
        <v>117</v>
      </c>
      <c r="E446" s="8">
        <v>0</v>
      </c>
      <c r="F446" s="16"/>
    </row>
    <row r="447" spans="1:6" ht="30" x14ac:dyDescent="0.25">
      <c r="A447" s="30" t="s">
        <v>413</v>
      </c>
      <c r="B447" s="30" t="s">
        <v>414</v>
      </c>
      <c r="C447" s="16" t="s">
        <v>322</v>
      </c>
      <c r="D447" s="16" t="s">
        <v>81</v>
      </c>
      <c r="E447" s="8">
        <v>2</v>
      </c>
      <c r="F447" s="16"/>
    </row>
    <row r="448" spans="1:6" ht="30" x14ac:dyDescent="0.25">
      <c r="A448" s="30" t="s">
        <v>413</v>
      </c>
      <c r="B448" s="30" t="s">
        <v>414</v>
      </c>
      <c r="C448" s="16" t="s">
        <v>323</v>
      </c>
      <c r="D448" s="16" t="s">
        <v>84</v>
      </c>
      <c r="E448" s="13">
        <v>2</v>
      </c>
      <c r="F448" s="16"/>
    </row>
    <row r="449" spans="1:6" ht="30" x14ac:dyDescent="0.25">
      <c r="A449" s="30" t="s">
        <v>413</v>
      </c>
      <c r="B449" s="30" t="s">
        <v>414</v>
      </c>
      <c r="C449" s="16" t="s">
        <v>328</v>
      </c>
      <c r="D449" s="16" t="s">
        <v>85</v>
      </c>
      <c r="E449" s="18">
        <v>2</v>
      </c>
      <c r="F449" s="16"/>
    </row>
    <row r="450" spans="1:6" ht="30" x14ac:dyDescent="0.25">
      <c r="A450" s="30" t="s">
        <v>413</v>
      </c>
      <c r="B450" s="30" t="s">
        <v>414</v>
      </c>
      <c r="C450" s="30" t="s">
        <v>414</v>
      </c>
      <c r="D450" s="16" t="s">
        <v>226</v>
      </c>
      <c r="E450" s="13">
        <v>1</v>
      </c>
      <c r="F450" s="16"/>
    </row>
    <row r="451" spans="1:6" ht="375" x14ac:dyDescent="0.25">
      <c r="A451" s="30" t="s">
        <v>413</v>
      </c>
      <c r="B451" s="30" t="s">
        <v>417</v>
      </c>
      <c r="C451" s="16" t="s">
        <v>325</v>
      </c>
      <c r="D451" s="27" t="s">
        <v>143</v>
      </c>
      <c r="E451" s="8">
        <v>1</v>
      </c>
      <c r="F451" s="16" t="s">
        <v>418</v>
      </c>
    </row>
    <row r="452" spans="1:6" ht="45" x14ac:dyDescent="0.25">
      <c r="A452" s="30" t="s">
        <v>413</v>
      </c>
      <c r="B452" s="30" t="s">
        <v>417</v>
      </c>
      <c r="C452" s="16" t="s">
        <v>325</v>
      </c>
      <c r="D452" s="20" t="s">
        <v>134</v>
      </c>
      <c r="E452" s="8">
        <v>0</v>
      </c>
      <c r="F452" s="38" t="s">
        <v>419</v>
      </c>
    </row>
    <row r="453" spans="1:6" ht="45" x14ac:dyDescent="0.25">
      <c r="A453" s="30" t="s">
        <v>413</v>
      </c>
      <c r="B453" s="30" t="s">
        <v>417</v>
      </c>
      <c r="C453" t="s">
        <v>316</v>
      </c>
      <c r="D453" s="27" t="s">
        <v>143</v>
      </c>
      <c r="E453" s="8">
        <v>1</v>
      </c>
      <c r="F453" s="38"/>
    </row>
    <row r="454" spans="1:6" ht="30" x14ac:dyDescent="0.25">
      <c r="A454" s="30" t="s">
        <v>413</v>
      </c>
      <c r="B454" s="30" t="s">
        <v>417</v>
      </c>
      <c r="C454" t="s">
        <v>316</v>
      </c>
      <c r="D454" s="20" t="s">
        <v>134</v>
      </c>
      <c r="E454" s="8">
        <v>0</v>
      </c>
      <c r="F454" s="38"/>
    </row>
    <row r="455" spans="1:6" ht="45" x14ac:dyDescent="0.25">
      <c r="A455" s="30" t="s">
        <v>413</v>
      </c>
      <c r="B455" s="30" t="s">
        <v>417</v>
      </c>
      <c r="C455" t="s">
        <v>416</v>
      </c>
      <c r="D455" s="27" t="s">
        <v>143</v>
      </c>
      <c r="E455" s="8">
        <v>1</v>
      </c>
      <c r="F455" s="38"/>
    </row>
    <row r="456" spans="1:6" ht="30" x14ac:dyDescent="0.25">
      <c r="A456" s="30" t="s">
        <v>413</v>
      </c>
      <c r="B456" s="30" t="s">
        <v>417</v>
      </c>
      <c r="C456" t="s">
        <v>416</v>
      </c>
      <c r="D456" s="20" t="s">
        <v>134</v>
      </c>
      <c r="E456" s="8">
        <v>0</v>
      </c>
      <c r="F456" s="38"/>
    </row>
    <row r="457" spans="1:6" ht="30" x14ac:dyDescent="0.25">
      <c r="A457" s="30" t="s">
        <v>413</v>
      </c>
      <c r="B457" s="30" t="s">
        <v>417</v>
      </c>
      <c r="C457" s="16" t="s">
        <v>321</v>
      </c>
      <c r="D457" s="20" t="s">
        <v>115</v>
      </c>
      <c r="E457" s="8">
        <v>0</v>
      </c>
      <c r="F457" s="3"/>
    </row>
    <row r="458" spans="1:6" x14ac:dyDescent="0.25">
      <c r="A458" s="30" t="s">
        <v>413</v>
      </c>
      <c r="B458" s="30" t="s">
        <v>417</v>
      </c>
      <c r="C458" s="16" t="s">
        <v>321</v>
      </c>
      <c r="D458" s="16" t="s">
        <v>27</v>
      </c>
      <c r="E458" s="8">
        <v>1</v>
      </c>
      <c r="F458" s="16"/>
    </row>
    <row r="459" spans="1:6" x14ac:dyDescent="0.25">
      <c r="A459" s="30" t="s">
        <v>413</v>
      </c>
      <c r="B459" s="30" t="s">
        <v>417</v>
      </c>
      <c r="C459" s="16" t="s">
        <v>321</v>
      </c>
      <c r="D459" s="16" t="s">
        <v>66</v>
      </c>
      <c r="E459" s="8">
        <v>1</v>
      </c>
      <c r="F459" s="16"/>
    </row>
    <row r="460" spans="1:6" ht="30" x14ac:dyDescent="0.25">
      <c r="A460" s="30" t="s">
        <v>413</v>
      </c>
      <c r="B460" s="30" t="s">
        <v>417</v>
      </c>
      <c r="C460" s="16" t="s">
        <v>321</v>
      </c>
      <c r="D460" s="16" t="s">
        <v>117</v>
      </c>
      <c r="E460" s="8">
        <v>1</v>
      </c>
      <c r="F460" s="16"/>
    </row>
    <row r="461" spans="1:6" ht="30" x14ac:dyDescent="0.25">
      <c r="A461" s="30" t="s">
        <v>413</v>
      </c>
      <c r="B461" s="30" t="s">
        <v>417</v>
      </c>
      <c r="C461" s="16" t="s">
        <v>320</v>
      </c>
      <c r="D461" s="20" t="s">
        <v>115</v>
      </c>
      <c r="E461" s="8">
        <v>1</v>
      </c>
      <c r="F461" s="16"/>
    </row>
    <row r="462" spans="1:6" x14ac:dyDescent="0.25">
      <c r="A462" s="30" t="s">
        <v>413</v>
      </c>
      <c r="B462" s="30" t="s">
        <v>417</v>
      </c>
      <c r="C462" s="16" t="s">
        <v>320</v>
      </c>
      <c r="D462" s="16" t="s">
        <v>27</v>
      </c>
      <c r="E462" s="8">
        <v>1</v>
      </c>
      <c r="F462" s="16"/>
    </row>
    <row r="463" spans="1:6" x14ac:dyDescent="0.25">
      <c r="A463" s="30" t="s">
        <v>413</v>
      </c>
      <c r="B463" s="30" t="s">
        <v>417</v>
      </c>
      <c r="C463" s="16" t="s">
        <v>320</v>
      </c>
      <c r="D463" s="16" t="s">
        <v>66</v>
      </c>
      <c r="E463" s="8">
        <v>1</v>
      </c>
      <c r="F463" s="16"/>
    </row>
    <row r="464" spans="1:6" ht="30" x14ac:dyDescent="0.25">
      <c r="A464" s="30" t="s">
        <v>413</v>
      </c>
      <c r="B464" s="30" t="s">
        <v>417</v>
      </c>
      <c r="C464" s="16" t="s">
        <v>320</v>
      </c>
      <c r="D464" s="16" t="s">
        <v>117</v>
      </c>
      <c r="E464" s="8">
        <v>1</v>
      </c>
      <c r="F464" s="16"/>
    </row>
    <row r="465" spans="1:6" ht="30" x14ac:dyDescent="0.25">
      <c r="A465" s="30" t="s">
        <v>413</v>
      </c>
      <c r="B465" s="30" t="s">
        <v>417</v>
      </c>
      <c r="C465" s="16" t="s">
        <v>327</v>
      </c>
      <c r="D465" s="20" t="s">
        <v>115</v>
      </c>
      <c r="E465" s="8">
        <v>0</v>
      </c>
      <c r="F465" s="16"/>
    </row>
    <row r="466" spans="1:6" x14ac:dyDescent="0.25">
      <c r="A466" s="30" t="s">
        <v>413</v>
      </c>
      <c r="B466" s="30" t="s">
        <v>417</v>
      </c>
      <c r="C466" s="16" t="s">
        <v>327</v>
      </c>
      <c r="D466" s="16" t="s">
        <v>27</v>
      </c>
      <c r="E466" s="8">
        <v>1</v>
      </c>
      <c r="F466" s="16"/>
    </row>
    <row r="467" spans="1:6" x14ac:dyDescent="0.25">
      <c r="A467" s="30" t="s">
        <v>413</v>
      </c>
      <c r="B467" s="30" t="s">
        <v>417</v>
      </c>
      <c r="C467" s="16" t="s">
        <v>327</v>
      </c>
      <c r="D467" s="16" t="s">
        <v>66</v>
      </c>
      <c r="E467" s="8">
        <v>1</v>
      </c>
      <c r="F467" s="16"/>
    </row>
    <row r="468" spans="1:6" ht="30" x14ac:dyDescent="0.25">
      <c r="A468" s="30" t="s">
        <v>413</v>
      </c>
      <c r="B468" s="30" t="s">
        <v>417</v>
      </c>
      <c r="C468" s="16" t="s">
        <v>327</v>
      </c>
      <c r="D468" s="16" t="s">
        <v>117</v>
      </c>
      <c r="E468" s="8">
        <v>1</v>
      </c>
      <c r="F468" s="16"/>
    </row>
    <row r="469" spans="1:6" ht="30" x14ac:dyDescent="0.25">
      <c r="A469" s="30" t="s">
        <v>413</v>
      </c>
      <c r="B469" s="30" t="s">
        <v>417</v>
      </c>
      <c r="C469" s="14" t="s">
        <v>322</v>
      </c>
      <c r="D469" s="14" t="s">
        <v>81</v>
      </c>
      <c r="E469" s="49">
        <v>0</v>
      </c>
      <c r="F469" s="16"/>
    </row>
    <row r="470" spans="1:6" x14ac:dyDescent="0.25">
      <c r="A470" s="30" t="s">
        <v>413</v>
      </c>
      <c r="B470" s="30" t="s">
        <v>417</v>
      </c>
      <c r="C470" s="14" t="s">
        <v>323</v>
      </c>
      <c r="D470" s="14" t="s">
        <v>84</v>
      </c>
      <c r="E470" s="49">
        <v>0</v>
      </c>
      <c r="F470" s="16"/>
    </row>
    <row r="471" spans="1:6" x14ac:dyDescent="0.25">
      <c r="A471" s="30" t="s">
        <v>413</v>
      </c>
      <c r="B471" s="30" t="s">
        <v>417</v>
      </c>
      <c r="C471" s="14" t="s">
        <v>328</v>
      </c>
      <c r="D471" s="14" t="s">
        <v>85</v>
      </c>
      <c r="E471" s="8">
        <v>0</v>
      </c>
      <c r="F471" s="16"/>
    </row>
    <row r="472" spans="1:6" ht="30" x14ac:dyDescent="0.25">
      <c r="A472" s="30" t="s">
        <v>413</v>
      </c>
      <c r="B472" s="30" t="s">
        <v>417</v>
      </c>
      <c r="C472" s="30" t="s">
        <v>417</v>
      </c>
      <c r="D472" s="16" t="s">
        <v>188</v>
      </c>
      <c r="E472" s="13">
        <v>1</v>
      </c>
      <c r="F472" s="16"/>
    </row>
    <row r="473" spans="1:6" ht="375" x14ac:dyDescent="0.25">
      <c r="A473" s="30" t="s">
        <v>413</v>
      </c>
      <c r="B473" s="30" t="s">
        <v>420</v>
      </c>
      <c r="C473" s="16" t="s">
        <v>325</v>
      </c>
      <c r="D473" s="27" t="s">
        <v>143</v>
      </c>
      <c r="E473" s="8">
        <v>1</v>
      </c>
      <c r="F473" s="16" t="s">
        <v>421</v>
      </c>
    </row>
    <row r="474" spans="1:6" ht="45" x14ac:dyDescent="0.25">
      <c r="A474" s="30" t="s">
        <v>413</v>
      </c>
      <c r="B474" s="30" t="s">
        <v>420</v>
      </c>
      <c r="C474" s="16" t="s">
        <v>325</v>
      </c>
      <c r="D474" s="20" t="s">
        <v>134</v>
      </c>
      <c r="E474" s="8">
        <v>0</v>
      </c>
      <c r="F474" s="38" t="s">
        <v>419</v>
      </c>
    </row>
    <row r="475" spans="1:6" ht="45" x14ac:dyDescent="0.25">
      <c r="A475" s="30" t="s">
        <v>413</v>
      </c>
      <c r="B475" s="30" t="s">
        <v>420</v>
      </c>
      <c r="C475" t="s">
        <v>316</v>
      </c>
      <c r="D475" s="27" t="s">
        <v>143</v>
      </c>
      <c r="E475" s="8">
        <v>1</v>
      </c>
      <c r="F475" s="16"/>
    </row>
    <row r="476" spans="1:6" ht="45" x14ac:dyDescent="0.25">
      <c r="A476" s="30" t="s">
        <v>413</v>
      </c>
      <c r="B476" s="30" t="s">
        <v>420</v>
      </c>
      <c r="C476" t="s">
        <v>316</v>
      </c>
      <c r="D476" s="20" t="s">
        <v>134</v>
      </c>
      <c r="E476" s="8">
        <v>0</v>
      </c>
      <c r="F476" s="38" t="s">
        <v>419</v>
      </c>
    </row>
    <row r="477" spans="1:6" ht="45" x14ac:dyDescent="0.25">
      <c r="A477" s="30" t="s">
        <v>413</v>
      </c>
      <c r="B477" s="30" t="s">
        <v>420</v>
      </c>
      <c r="C477" t="s">
        <v>416</v>
      </c>
      <c r="D477" s="27" t="s">
        <v>143</v>
      </c>
      <c r="E477" s="8">
        <v>1</v>
      </c>
      <c r="F477" s="16"/>
    </row>
    <row r="478" spans="1:6" ht="45" x14ac:dyDescent="0.25">
      <c r="A478" s="30" t="s">
        <v>413</v>
      </c>
      <c r="B478" s="30" t="s">
        <v>420</v>
      </c>
      <c r="C478" t="s">
        <v>416</v>
      </c>
      <c r="D478" s="20" t="s">
        <v>134</v>
      </c>
      <c r="E478" s="8">
        <v>0</v>
      </c>
      <c r="F478" s="38" t="s">
        <v>419</v>
      </c>
    </row>
    <row r="479" spans="1:6" ht="30" x14ac:dyDescent="0.25">
      <c r="A479" s="30" t="s">
        <v>413</v>
      </c>
      <c r="B479" s="30" t="s">
        <v>420</v>
      </c>
      <c r="C479" s="16" t="s">
        <v>321</v>
      </c>
      <c r="D479" s="20" t="s">
        <v>115</v>
      </c>
      <c r="E479" s="8">
        <v>0</v>
      </c>
      <c r="F479" s="16"/>
    </row>
    <row r="480" spans="1:6" x14ac:dyDescent="0.25">
      <c r="A480" s="30" t="s">
        <v>413</v>
      </c>
      <c r="B480" s="30" t="s">
        <v>420</v>
      </c>
      <c r="C480" s="16" t="s">
        <v>321</v>
      </c>
      <c r="D480" s="16" t="s">
        <v>59</v>
      </c>
      <c r="E480" s="8">
        <v>1</v>
      </c>
      <c r="F480" s="16"/>
    </row>
    <row r="481" spans="1:6" x14ac:dyDescent="0.25">
      <c r="A481" s="30" t="s">
        <v>413</v>
      </c>
      <c r="B481" s="30" t="s">
        <v>420</v>
      </c>
      <c r="C481" s="16" t="s">
        <v>321</v>
      </c>
      <c r="D481" s="16" t="s">
        <v>66</v>
      </c>
      <c r="E481" s="8">
        <v>1</v>
      </c>
      <c r="F481" s="16"/>
    </row>
    <row r="482" spans="1:6" ht="30" x14ac:dyDescent="0.25">
      <c r="A482" s="30" t="s">
        <v>413</v>
      </c>
      <c r="B482" s="30" t="s">
        <v>420</v>
      </c>
      <c r="C482" s="16" t="s">
        <v>321</v>
      </c>
      <c r="D482" s="16" t="s">
        <v>117</v>
      </c>
      <c r="E482" s="8">
        <v>1</v>
      </c>
      <c r="F482" s="16"/>
    </row>
    <row r="483" spans="1:6" ht="30" x14ac:dyDescent="0.25">
      <c r="A483" s="30" t="s">
        <v>413</v>
      </c>
      <c r="B483" s="30" t="s">
        <v>420</v>
      </c>
      <c r="C483" s="16" t="s">
        <v>320</v>
      </c>
      <c r="D483" s="20" t="s">
        <v>115</v>
      </c>
      <c r="E483" s="8">
        <v>1</v>
      </c>
      <c r="F483" s="16"/>
    </row>
    <row r="484" spans="1:6" x14ac:dyDescent="0.25">
      <c r="A484" s="30" t="s">
        <v>413</v>
      </c>
      <c r="B484" s="30" t="s">
        <v>420</v>
      </c>
      <c r="C484" s="16" t="s">
        <v>320</v>
      </c>
      <c r="D484" s="16" t="s">
        <v>59</v>
      </c>
      <c r="E484" s="8">
        <v>1</v>
      </c>
      <c r="F484" s="16"/>
    </row>
    <row r="485" spans="1:6" x14ac:dyDescent="0.25">
      <c r="A485" s="30" t="s">
        <v>413</v>
      </c>
      <c r="B485" s="30" t="s">
        <v>420</v>
      </c>
      <c r="C485" s="16" t="s">
        <v>320</v>
      </c>
      <c r="D485" s="16" t="s">
        <v>66</v>
      </c>
      <c r="E485" s="8">
        <v>1</v>
      </c>
      <c r="F485" s="16"/>
    </row>
    <row r="486" spans="1:6" ht="30" x14ac:dyDescent="0.25">
      <c r="A486" s="30" t="s">
        <v>413</v>
      </c>
      <c r="B486" s="30" t="s">
        <v>420</v>
      </c>
      <c r="C486" s="16" t="s">
        <v>320</v>
      </c>
      <c r="D486" s="16" t="s">
        <v>117</v>
      </c>
      <c r="E486" s="8">
        <v>1</v>
      </c>
      <c r="F486" s="16"/>
    </row>
    <row r="487" spans="1:6" ht="30" x14ac:dyDescent="0.25">
      <c r="A487" s="30" t="s">
        <v>413</v>
      </c>
      <c r="B487" s="30" t="s">
        <v>420</v>
      </c>
      <c r="C487" s="16" t="s">
        <v>327</v>
      </c>
      <c r="D487" s="20" t="s">
        <v>115</v>
      </c>
      <c r="E487" s="8">
        <v>0</v>
      </c>
      <c r="F487" s="16"/>
    </row>
    <row r="488" spans="1:6" x14ac:dyDescent="0.25">
      <c r="A488" s="30" t="s">
        <v>413</v>
      </c>
      <c r="B488" s="30" t="s">
        <v>420</v>
      </c>
      <c r="C488" s="16" t="s">
        <v>327</v>
      </c>
      <c r="D488" s="16" t="s">
        <v>59</v>
      </c>
      <c r="E488" s="8">
        <v>1</v>
      </c>
      <c r="F488" s="16"/>
    </row>
    <row r="489" spans="1:6" x14ac:dyDescent="0.25">
      <c r="A489" s="30" t="s">
        <v>413</v>
      </c>
      <c r="B489" s="30" t="s">
        <v>420</v>
      </c>
      <c r="C489" s="16" t="s">
        <v>327</v>
      </c>
      <c r="D489" s="16" t="s">
        <v>66</v>
      </c>
      <c r="E489" s="8">
        <v>1</v>
      </c>
      <c r="F489" s="16"/>
    </row>
    <row r="490" spans="1:6" ht="30" x14ac:dyDescent="0.25">
      <c r="A490" s="30" t="s">
        <v>413</v>
      </c>
      <c r="B490" s="30" t="s">
        <v>420</v>
      </c>
      <c r="C490" s="16" t="s">
        <v>327</v>
      </c>
      <c r="D490" s="16" t="s">
        <v>117</v>
      </c>
      <c r="E490" s="8">
        <v>1</v>
      </c>
      <c r="F490" s="16"/>
    </row>
    <row r="491" spans="1:6" ht="30" x14ac:dyDescent="0.25">
      <c r="A491" s="30" t="s">
        <v>413</v>
      </c>
      <c r="B491" s="30" t="s">
        <v>420</v>
      </c>
      <c r="C491" s="14" t="s">
        <v>322</v>
      </c>
      <c r="D491" s="14" t="s">
        <v>81</v>
      </c>
      <c r="E491" s="49">
        <v>0</v>
      </c>
      <c r="F491" s="16"/>
    </row>
    <row r="492" spans="1:6" x14ac:dyDescent="0.25">
      <c r="A492" s="30" t="s">
        <v>413</v>
      </c>
      <c r="B492" s="30" t="s">
        <v>420</v>
      </c>
      <c r="C492" s="14" t="s">
        <v>323</v>
      </c>
      <c r="D492" s="14" t="s">
        <v>84</v>
      </c>
      <c r="E492" s="49">
        <v>0</v>
      </c>
      <c r="F492" s="16"/>
    </row>
    <row r="493" spans="1:6" x14ac:dyDescent="0.25">
      <c r="A493" s="30" t="s">
        <v>413</v>
      </c>
      <c r="B493" s="30" t="s">
        <v>420</v>
      </c>
      <c r="C493" s="14" t="s">
        <v>328</v>
      </c>
      <c r="D493" s="14" t="s">
        <v>85</v>
      </c>
      <c r="E493" s="8">
        <v>0</v>
      </c>
      <c r="F493" s="16"/>
    </row>
    <row r="494" spans="1:6" ht="30" x14ac:dyDescent="0.25">
      <c r="A494" s="30" t="s">
        <v>413</v>
      </c>
      <c r="B494" s="30" t="s">
        <v>420</v>
      </c>
      <c r="C494" s="30" t="s">
        <v>420</v>
      </c>
      <c r="D494" s="16" t="s">
        <v>267</v>
      </c>
      <c r="E494" s="13">
        <v>1</v>
      </c>
      <c r="F494" s="16"/>
    </row>
    <row r="495" spans="1:6" ht="30" x14ac:dyDescent="0.25">
      <c r="A495" s="62" t="s">
        <v>413</v>
      </c>
      <c r="B495" s="47" t="s">
        <v>422</v>
      </c>
      <c r="C495" s="14" t="s">
        <v>320</v>
      </c>
      <c r="D495" s="56" t="s">
        <v>281</v>
      </c>
      <c r="E495" s="50">
        <v>1</v>
      </c>
      <c r="F495" s="14" t="s">
        <v>423</v>
      </c>
    </row>
    <row r="496" spans="1:6" ht="30" x14ac:dyDescent="0.25">
      <c r="A496" s="62" t="s">
        <v>413</v>
      </c>
      <c r="B496" s="47" t="s">
        <v>422</v>
      </c>
      <c r="C496" s="14" t="s">
        <v>320</v>
      </c>
      <c r="D496" s="57" t="s">
        <v>278</v>
      </c>
      <c r="E496" s="50">
        <v>1</v>
      </c>
      <c r="F496" s="14"/>
    </row>
    <row r="497" spans="1:6" ht="30" x14ac:dyDescent="0.25">
      <c r="A497" s="62" t="s">
        <v>413</v>
      </c>
      <c r="B497" s="47" t="s">
        <v>422</v>
      </c>
      <c r="C497" s="14" t="s">
        <v>321</v>
      </c>
      <c r="D497" s="57" t="s">
        <v>106</v>
      </c>
      <c r="E497" s="50">
        <v>1</v>
      </c>
      <c r="F497" s="14"/>
    </row>
    <row r="498" spans="1:6" ht="30" x14ac:dyDescent="0.25">
      <c r="A498" s="62" t="s">
        <v>413</v>
      </c>
      <c r="B498" s="47" t="s">
        <v>422</v>
      </c>
      <c r="C498" s="14" t="s">
        <v>321</v>
      </c>
      <c r="D498" s="56" t="s">
        <v>109</v>
      </c>
      <c r="E498" s="50">
        <v>1</v>
      </c>
      <c r="F498" s="14"/>
    </row>
    <row r="499" spans="1:6" ht="30" x14ac:dyDescent="0.25">
      <c r="A499" s="62" t="s">
        <v>413</v>
      </c>
      <c r="B499" s="47" t="s">
        <v>422</v>
      </c>
      <c r="C499" s="14" t="s">
        <v>340</v>
      </c>
      <c r="D499" s="66" t="s">
        <v>120</v>
      </c>
      <c r="E499" s="49">
        <v>1</v>
      </c>
      <c r="F499" s="14"/>
    </row>
    <row r="500" spans="1:6" ht="30" x14ac:dyDescent="0.25">
      <c r="A500" s="62" t="s">
        <v>413</v>
      </c>
      <c r="B500" s="47" t="s">
        <v>422</v>
      </c>
      <c r="C500" s="14" t="s">
        <v>340</v>
      </c>
      <c r="D500" s="14" t="s">
        <v>61</v>
      </c>
      <c r="E500" s="49">
        <v>1</v>
      </c>
      <c r="F500" s="14"/>
    </row>
    <row r="501" spans="1:6" ht="30" x14ac:dyDescent="0.25">
      <c r="A501" s="62" t="s">
        <v>413</v>
      </c>
      <c r="B501" s="47" t="s">
        <v>422</v>
      </c>
      <c r="C501" s="14" t="s">
        <v>340</v>
      </c>
      <c r="D501" s="50" t="s">
        <v>66</v>
      </c>
      <c r="E501" s="49">
        <v>1</v>
      </c>
      <c r="F501" s="14"/>
    </row>
    <row r="502" spans="1:6" ht="30" x14ac:dyDescent="0.25">
      <c r="A502" s="62" t="s">
        <v>413</v>
      </c>
      <c r="B502" s="47" t="s">
        <v>422</v>
      </c>
      <c r="C502" s="14" t="s">
        <v>340</v>
      </c>
      <c r="D502" s="16" t="s">
        <v>122</v>
      </c>
      <c r="E502" s="49">
        <v>2</v>
      </c>
      <c r="F502" s="14"/>
    </row>
    <row r="503" spans="1:6" ht="30" x14ac:dyDescent="0.25">
      <c r="A503" s="62" t="s">
        <v>413</v>
      </c>
      <c r="B503" s="47" t="s">
        <v>422</v>
      </c>
      <c r="C503" s="14" t="s">
        <v>322</v>
      </c>
      <c r="D503" s="14" t="s">
        <v>81</v>
      </c>
      <c r="E503" s="49">
        <v>2</v>
      </c>
      <c r="F503" s="14"/>
    </row>
    <row r="504" spans="1:6" ht="30" x14ac:dyDescent="0.25">
      <c r="A504" s="62" t="s">
        <v>413</v>
      </c>
      <c r="B504" s="47" t="s">
        <v>422</v>
      </c>
      <c r="C504" s="14" t="s">
        <v>323</v>
      </c>
      <c r="D504" s="14" t="s">
        <v>84</v>
      </c>
      <c r="E504" s="49">
        <v>2</v>
      </c>
      <c r="F504" s="14"/>
    </row>
    <row r="505" spans="1:6" ht="45" x14ac:dyDescent="0.25">
      <c r="A505" s="62" t="s">
        <v>413</v>
      </c>
      <c r="B505" s="47" t="s">
        <v>422</v>
      </c>
      <c r="C505" s="47" t="s">
        <v>422</v>
      </c>
      <c r="D505" s="14" t="s">
        <v>274</v>
      </c>
      <c r="E505" s="49">
        <v>1</v>
      </c>
      <c r="F505" s="14"/>
    </row>
    <row r="506" spans="1:6" ht="150" x14ac:dyDescent="0.25">
      <c r="A506" s="46" t="s">
        <v>424</v>
      </c>
      <c r="B506" s="47" t="s">
        <v>425</v>
      </c>
      <c r="C506" s="14" t="s">
        <v>340</v>
      </c>
      <c r="D506" s="20" t="s">
        <v>115</v>
      </c>
      <c r="E506" s="49">
        <v>0</v>
      </c>
      <c r="F506" s="14" t="s">
        <v>426</v>
      </c>
    </row>
    <row r="507" spans="1:6" ht="30" x14ac:dyDescent="0.25">
      <c r="A507" s="46" t="s">
        <v>424</v>
      </c>
      <c r="B507" s="47" t="s">
        <v>425</v>
      </c>
      <c r="C507" s="14" t="s">
        <v>340</v>
      </c>
      <c r="D507" s="14" t="s">
        <v>117</v>
      </c>
      <c r="E507" s="50">
        <v>0</v>
      </c>
    </row>
    <row r="508" spans="1:6" ht="30" x14ac:dyDescent="0.25">
      <c r="A508" s="46" t="s">
        <v>424</v>
      </c>
      <c r="B508" s="47" t="s">
        <v>425</v>
      </c>
      <c r="C508" s="14" t="s">
        <v>340</v>
      </c>
      <c r="D508" s="50" t="s">
        <v>17</v>
      </c>
      <c r="E508" s="50">
        <v>1</v>
      </c>
      <c r="F508" s="14"/>
    </row>
    <row r="509" spans="1:6" ht="30" x14ac:dyDescent="0.25">
      <c r="A509" s="46" t="s">
        <v>424</v>
      </c>
      <c r="B509" s="47" t="s">
        <v>425</v>
      </c>
      <c r="C509" s="14" t="s">
        <v>340</v>
      </c>
      <c r="D509" s="50" t="s">
        <v>66</v>
      </c>
      <c r="E509" s="50">
        <v>1</v>
      </c>
      <c r="F509" s="14"/>
    </row>
    <row r="510" spans="1:6" ht="30" x14ac:dyDescent="0.25">
      <c r="A510" s="46" t="s">
        <v>424</v>
      </c>
      <c r="B510" s="47" t="s">
        <v>425</v>
      </c>
      <c r="C510" s="14" t="s">
        <v>340</v>
      </c>
      <c r="D510" s="16" t="s">
        <v>122</v>
      </c>
      <c r="E510" s="49">
        <v>2</v>
      </c>
      <c r="F510" s="14"/>
    </row>
    <row r="511" spans="1:6" ht="45" x14ac:dyDescent="0.25">
      <c r="A511" s="46" t="s">
        <v>424</v>
      </c>
      <c r="B511" s="47" t="s">
        <v>425</v>
      </c>
      <c r="C511" s="47" t="s">
        <v>425</v>
      </c>
      <c r="D511" s="14" t="s">
        <v>152</v>
      </c>
      <c r="E511" s="49">
        <v>1</v>
      </c>
      <c r="F511" s="14"/>
    </row>
    <row r="512" spans="1:6" ht="105" x14ac:dyDescent="0.25">
      <c r="A512" s="72" t="s">
        <v>424</v>
      </c>
      <c r="B512" s="47" t="s">
        <v>427</v>
      </c>
      <c r="C512" s="14" t="s">
        <v>316</v>
      </c>
      <c r="D512" s="70" t="s">
        <v>103</v>
      </c>
      <c r="E512" s="50">
        <v>8</v>
      </c>
      <c r="F512" s="14" t="s">
        <v>428</v>
      </c>
    </row>
    <row r="513" spans="1:6" ht="30" x14ac:dyDescent="0.25">
      <c r="A513" s="72" t="s">
        <v>424</v>
      </c>
      <c r="B513" s="47" t="s">
        <v>427</v>
      </c>
      <c r="C513" s="14" t="s">
        <v>316</v>
      </c>
      <c r="D513" s="73" t="s">
        <v>137</v>
      </c>
      <c r="E513" s="50">
        <v>1</v>
      </c>
      <c r="F513" s="14"/>
    </row>
    <row r="514" spans="1:6" ht="30" x14ac:dyDescent="0.25">
      <c r="A514" s="72" t="s">
        <v>424</v>
      </c>
      <c r="B514" s="47" t="s">
        <v>427</v>
      </c>
      <c r="C514" s="14" t="s">
        <v>316</v>
      </c>
      <c r="D514" s="50" t="s">
        <v>146</v>
      </c>
      <c r="E514" s="52">
        <v>0.66666666666666663</v>
      </c>
      <c r="F514" s="14"/>
    </row>
    <row r="515" spans="1:6" ht="30" x14ac:dyDescent="0.25">
      <c r="A515" s="72" t="s">
        <v>424</v>
      </c>
      <c r="B515" s="47" t="s">
        <v>427</v>
      </c>
      <c r="C515" s="14" t="s">
        <v>316</v>
      </c>
      <c r="D515" s="50" t="s">
        <v>140</v>
      </c>
      <c r="E515" s="50">
        <v>1</v>
      </c>
      <c r="F515" s="14"/>
    </row>
    <row r="516" spans="1:6" ht="30" x14ac:dyDescent="0.25">
      <c r="A516" s="72" t="s">
        <v>424</v>
      </c>
      <c r="B516" s="47" t="s">
        <v>427</v>
      </c>
      <c r="C516" s="14" t="s">
        <v>316</v>
      </c>
      <c r="D516" s="64" t="s">
        <v>69</v>
      </c>
      <c r="E516" s="50">
        <v>1</v>
      </c>
      <c r="F516" s="14"/>
    </row>
    <row r="517" spans="1:6" ht="30" x14ac:dyDescent="0.25">
      <c r="A517" s="72" t="s">
        <v>424</v>
      </c>
      <c r="B517" s="47" t="s">
        <v>427</v>
      </c>
      <c r="C517" s="14" t="s">
        <v>320</v>
      </c>
      <c r="D517" s="56" t="s">
        <v>281</v>
      </c>
      <c r="E517" s="50">
        <v>1</v>
      </c>
      <c r="F517" s="14"/>
    </row>
    <row r="518" spans="1:6" ht="30" x14ac:dyDescent="0.25">
      <c r="A518" s="72" t="s">
        <v>424</v>
      </c>
      <c r="B518" s="47" t="s">
        <v>427</v>
      </c>
      <c r="C518" s="14" t="s">
        <v>320</v>
      </c>
      <c r="D518" s="57" t="s">
        <v>278</v>
      </c>
      <c r="E518" s="50">
        <v>1</v>
      </c>
      <c r="F518" s="14"/>
    </row>
    <row r="519" spans="1:6" ht="30" x14ac:dyDescent="0.25">
      <c r="A519" s="72" t="s">
        <v>424</v>
      </c>
      <c r="B519" s="47" t="s">
        <v>427</v>
      </c>
      <c r="C519" s="14" t="s">
        <v>340</v>
      </c>
      <c r="D519" s="66" t="s">
        <v>120</v>
      </c>
      <c r="E519" s="50">
        <v>1</v>
      </c>
      <c r="F519" s="14"/>
    </row>
    <row r="520" spans="1:6" ht="30" x14ac:dyDescent="0.25">
      <c r="A520" s="72" t="s">
        <v>424</v>
      </c>
      <c r="B520" s="47" t="s">
        <v>427</v>
      </c>
      <c r="C520" s="14" t="s">
        <v>340</v>
      </c>
      <c r="D520" s="50" t="s">
        <v>37</v>
      </c>
      <c r="E520" s="50">
        <v>1</v>
      </c>
      <c r="F520" s="14"/>
    </row>
    <row r="521" spans="1:6" ht="30" x14ac:dyDescent="0.25">
      <c r="A521" s="72" t="s">
        <v>424</v>
      </c>
      <c r="B521" s="47" t="s">
        <v>427</v>
      </c>
      <c r="C521" s="14" t="s">
        <v>340</v>
      </c>
      <c r="D521" s="50" t="s">
        <v>66</v>
      </c>
      <c r="E521" s="50">
        <v>1</v>
      </c>
      <c r="F521" s="14"/>
    </row>
    <row r="522" spans="1:6" ht="30" x14ac:dyDescent="0.25">
      <c r="A522" s="72" t="s">
        <v>424</v>
      </c>
      <c r="B522" s="47" t="s">
        <v>427</v>
      </c>
      <c r="C522" s="14" t="s">
        <v>340</v>
      </c>
      <c r="D522" s="16" t="s">
        <v>122</v>
      </c>
      <c r="E522" s="49">
        <v>2</v>
      </c>
      <c r="F522" s="14"/>
    </row>
    <row r="523" spans="1:6" ht="30" x14ac:dyDescent="0.25">
      <c r="A523" s="72" t="s">
        <v>424</v>
      </c>
      <c r="B523" s="47" t="s">
        <v>427</v>
      </c>
      <c r="C523" s="14" t="s">
        <v>321</v>
      </c>
      <c r="D523" s="57" t="s">
        <v>106</v>
      </c>
      <c r="E523" s="50">
        <v>1</v>
      </c>
      <c r="F523" s="14"/>
    </row>
    <row r="524" spans="1:6" ht="30" x14ac:dyDescent="0.25">
      <c r="A524" s="72" t="s">
        <v>424</v>
      </c>
      <c r="B524" s="47" t="s">
        <v>427</v>
      </c>
      <c r="C524" s="14" t="s">
        <v>321</v>
      </c>
      <c r="D524" s="56" t="s">
        <v>109</v>
      </c>
      <c r="E524" s="50">
        <v>1</v>
      </c>
      <c r="F524" s="14"/>
    </row>
    <row r="525" spans="1:6" ht="30" x14ac:dyDescent="0.25">
      <c r="A525" s="72" t="s">
        <v>424</v>
      </c>
      <c r="B525" s="47" t="s">
        <v>427</v>
      </c>
      <c r="C525" s="14" t="s">
        <v>430</v>
      </c>
      <c r="D525" s="56" t="s">
        <v>127</v>
      </c>
      <c r="E525" s="58">
        <v>1</v>
      </c>
      <c r="F525" s="14"/>
    </row>
    <row r="526" spans="1:6" ht="30" x14ac:dyDescent="0.25">
      <c r="A526" s="72" t="s">
        <v>424</v>
      </c>
      <c r="B526" s="47" t="s">
        <v>427</v>
      </c>
      <c r="C526" s="14" t="s">
        <v>430</v>
      </c>
      <c r="D526" s="56" t="s">
        <v>131</v>
      </c>
      <c r="E526" s="58">
        <v>1</v>
      </c>
      <c r="F526" s="14"/>
    </row>
    <row r="527" spans="1:6" ht="30" x14ac:dyDescent="0.25">
      <c r="A527" s="72" t="s">
        <v>424</v>
      </c>
      <c r="B527" s="47" t="s">
        <v>427</v>
      </c>
      <c r="C527" s="14" t="s">
        <v>327</v>
      </c>
      <c r="D527" s="57" t="s">
        <v>283</v>
      </c>
      <c r="E527" s="50">
        <v>1</v>
      </c>
      <c r="F527" s="14"/>
    </row>
    <row r="528" spans="1:6" ht="30" x14ac:dyDescent="0.25">
      <c r="A528" s="72" t="s">
        <v>424</v>
      </c>
      <c r="B528" s="47" t="s">
        <v>427</v>
      </c>
      <c r="C528" s="14" t="s">
        <v>327</v>
      </c>
      <c r="D528" s="56" t="s">
        <v>284</v>
      </c>
      <c r="E528" s="50">
        <v>1</v>
      </c>
      <c r="F528" s="14"/>
    </row>
    <row r="529" spans="1:6" ht="30" x14ac:dyDescent="0.25">
      <c r="A529" s="72" t="s">
        <v>424</v>
      </c>
      <c r="B529" s="47" t="s">
        <v>427</v>
      </c>
      <c r="C529" s="14" t="s">
        <v>322</v>
      </c>
      <c r="D529" s="14" t="s">
        <v>81</v>
      </c>
      <c r="E529" s="49">
        <v>2</v>
      </c>
      <c r="F529" s="14"/>
    </row>
    <row r="530" spans="1:6" ht="30" x14ac:dyDescent="0.25">
      <c r="A530" s="72" t="s">
        <v>424</v>
      </c>
      <c r="B530" s="47" t="s">
        <v>427</v>
      </c>
      <c r="C530" s="14" t="s">
        <v>323</v>
      </c>
      <c r="D530" s="14" t="s">
        <v>84</v>
      </c>
      <c r="E530" s="49">
        <v>2</v>
      </c>
      <c r="F530" s="14"/>
    </row>
    <row r="531" spans="1:6" ht="30" x14ac:dyDescent="0.25">
      <c r="A531" s="72" t="s">
        <v>424</v>
      </c>
      <c r="B531" s="47" t="s">
        <v>427</v>
      </c>
      <c r="C531" s="14" t="s">
        <v>328</v>
      </c>
      <c r="D531" s="50" t="s">
        <v>85</v>
      </c>
      <c r="E531" s="49">
        <v>2</v>
      </c>
      <c r="F531" s="14"/>
    </row>
    <row r="532" spans="1:6" ht="30" x14ac:dyDescent="0.25">
      <c r="A532" s="72" t="s">
        <v>424</v>
      </c>
      <c r="B532" s="47" t="s">
        <v>427</v>
      </c>
      <c r="C532" s="14" t="s">
        <v>431</v>
      </c>
      <c r="D532" s="14" t="s">
        <v>87</v>
      </c>
      <c r="E532" s="49">
        <v>2</v>
      </c>
      <c r="F532" s="14"/>
    </row>
    <row r="533" spans="1:6" ht="30" x14ac:dyDescent="0.25">
      <c r="A533" s="72" t="s">
        <v>424</v>
      </c>
      <c r="B533" s="47" t="s">
        <v>427</v>
      </c>
      <c r="C533" s="47" t="s">
        <v>427</v>
      </c>
      <c r="D533" s="14" t="s">
        <v>219</v>
      </c>
      <c r="E533" s="49">
        <v>1</v>
      </c>
      <c r="F533" s="14"/>
    </row>
    <row r="534" spans="1:6" ht="45" x14ac:dyDescent="0.25">
      <c r="A534" s="72" t="s">
        <v>424</v>
      </c>
      <c r="B534" s="47" t="s">
        <v>432</v>
      </c>
      <c r="C534" s="14" t="s">
        <v>316</v>
      </c>
      <c r="D534" s="73" t="s">
        <v>137</v>
      </c>
      <c r="E534" s="50">
        <v>1</v>
      </c>
      <c r="F534" s="14" t="s">
        <v>433</v>
      </c>
    </row>
    <row r="535" spans="1:6" x14ac:dyDescent="0.25">
      <c r="A535" s="72" t="s">
        <v>424</v>
      </c>
      <c r="B535" s="47" t="s">
        <v>432</v>
      </c>
      <c r="C535" s="14" t="s">
        <v>316</v>
      </c>
      <c r="D535" s="50" t="s">
        <v>146</v>
      </c>
      <c r="E535" s="52">
        <v>0.66666666666666663</v>
      </c>
      <c r="F535" s="14"/>
    </row>
    <row r="536" spans="1:6" x14ac:dyDescent="0.25">
      <c r="A536" s="72" t="s">
        <v>424</v>
      </c>
      <c r="B536" s="47" t="s">
        <v>432</v>
      </c>
      <c r="C536" s="14" t="s">
        <v>316</v>
      </c>
      <c r="D536" s="50" t="s">
        <v>140</v>
      </c>
      <c r="E536" s="50">
        <v>1</v>
      </c>
      <c r="F536" s="14"/>
    </row>
    <row r="537" spans="1:6" ht="45" x14ac:dyDescent="0.25">
      <c r="A537" s="72" t="s">
        <v>424</v>
      </c>
      <c r="B537" s="47" t="s">
        <v>432</v>
      </c>
      <c r="C537" s="14" t="s">
        <v>316</v>
      </c>
      <c r="D537" s="64" t="s">
        <v>69</v>
      </c>
      <c r="E537" s="50">
        <v>1</v>
      </c>
      <c r="F537" s="55" t="s">
        <v>434</v>
      </c>
    </row>
    <row r="538" spans="1:6" x14ac:dyDescent="0.25">
      <c r="A538" s="72" t="s">
        <v>424</v>
      </c>
      <c r="B538" s="47" t="s">
        <v>432</v>
      </c>
      <c r="C538" s="14" t="s">
        <v>320</v>
      </c>
      <c r="D538" s="56" t="s">
        <v>281</v>
      </c>
      <c r="E538" s="50">
        <v>1</v>
      </c>
      <c r="F538" s="14"/>
    </row>
    <row r="539" spans="1:6" x14ac:dyDescent="0.25">
      <c r="A539" s="72" t="s">
        <v>424</v>
      </c>
      <c r="B539" s="47" t="s">
        <v>432</v>
      </c>
      <c r="C539" s="14" t="s">
        <v>320</v>
      </c>
      <c r="D539" s="57" t="s">
        <v>278</v>
      </c>
      <c r="E539" s="50">
        <v>1</v>
      </c>
      <c r="F539" s="14"/>
    </row>
    <row r="540" spans="1:6" ht="30" x14ac:dyDescent="0.25">
      <c r="A540" s="72" t="s">
        <v>424</v>
      </c>
      <c r="B540" s="47" t="s">
        <v>432</v>
      </c>
      <c r="C540" s="14" t="s">
        <v>322</v>
      </c>
      <c r="D540" s="14" t="s">
        <v>81</v>
      </c>
      <c r="E540" s="49">
        <v>2</v>
      </c>
      <c r="F540" s="14"/>
    </row>
    <row r="541" spans="1:6" ht="30" x14ac:dyDescent="0.25">
      <c r="A541" s="72" t="s">
        <v>424</v>
      </c>
      <c r="B541" s="47" t="s">
        <v>432</v>
      </c>
      <c r="C541" s="47" t="s">
        <v>432</v>
      </c>
      <c r="D541" s="14" t="s">
        <v>262</v>
      </c>
      <c r="E541" s="49">
        <v>1</v>
      </c>
      <c r="F541" s="14"/>
    </row>
    <row r="542" spans="1:6" ht="135" x14ac:dyDescent="0.25">
      <c r="A542" s="30" t="s">
        <v>424</v>
      </c>
      <c r="B542" s="30" t="s">
        <v>435</v>
      </c>
      <c r="C542" s="16" t="s">
        <v>316</v>
      </c>
      <c r="D542" s="68" t="s">
        <v>137</v>
      </c>
      <c r="E542" s="8">
        <v>1</v>
      </c>
      <c r="F542" s="16" t="s">
        <v>436</v>
      </c>
    </row>
    <row r="543" spans="1:6" x14ac:dyDescent="0.25">
      <c r="A543" s="30" t="s">
        <v>424</v>
      </c>
      <c r="B543" s="30" t="s">
        <v>435</v>
      </c>
      <c r="C543" s="16" t="s">
        <v>316</v>
      </c>
      <c r="D543" s="16" t="s">
        <v>146</v>
      </c>
      <c r="E543" s="71">
        <v>0.66666666666666663</v>
      </c>
      <c r="F543" s="16"/>
    </row>
    <row r="544" spans="1:6" x14ac:dyDescent="0.25">
      <c r="A544" s="30" t="s">
        <v>424</v>
      </c>
      <c r="B544" s="30" t="s">
        <v>435</v>
      </c>
      <c r="C544" s="16" t="s">
        <v>316</v>
      </c>
      <c r="D544" s="16" t="s">
        <v>140</v>
      </c>
      <c r="E544" s="8">
        <v>1</v>
      </c>
      <c r="F544" s="16"/>
    </row>
    <row r="545" spans="1:6" ht="45" x14ac:dyDescent="0.25">
      <c r="A545" s="30" t="s">
        <v>424</v>
      </c>
      <c r="B545" s="30" t="s">
        <v>435</v>
      </c>
      <c r="C545" s="16" t="s">
        <v>316</v>
      </c>
      <c r="D545" s="17" t="s">
        <v>69</v>
      </c>
      <c r="E545" s="8">
        <v>1</v>
      </c>
      <c r="F545" s="69" t="s">
        <v>429</v>
      </c>
    </row>
    <row r="546" spans="1:6" x14ac:dyDescent="0.25">
      <c r="A546" s="30" t="s">
        <v>424</v>
      </c>
      <c r="B546" s="30" t="s">
        <v>435</v>
      </c>
      <c r="C546" s="16" t="s">
        <v>327</v>
      </c>
      <c r="D546" s="20" t="s">
        <v>283</v>
      </c>
      <c r="E546" s="8">
        <v>1</v>
      </c>
      <c r="F546" s="16"/>
    </row>
    <row r="547" spans="1:6" x14ac:dyDescent="0.25">
      <c r="A547" s="30" t="s">
        <v>424</v>
      </c>
      <c r="B547" s="30" t="s">
        <v>435</v>
      </c>
      <c r="C547" s="16" t="s">
        <v>327</v>
      </c>
      <c r="D547" s="20" t="s">
        <v>284</v>
      </c>
      <c r="E547" s="8">
        <v>1</v>
      </c>
      <c r="F547" s="16"/>
    </row>
    <row r="548" spans="1:6" x14ac:dyDescent="0.25">
      <c r="A548" s="30" t="s">
        <v>424</v>
      </c>
      <c r="B548" s="30" t="s">
        <v>435</v>
      </c>
      <c r="C548" s="16" t="s">
        <v>328</v>
      </c>
      <c r="D548" s="16" t="s">
        <v>85</v>
      </c>
      <c r="E548" s="13">
        <v>2</v>
      </c>
      <c r="F548" s="16"/>
    </row>
    <row r="549" spans="1:6" ht="30" x14ac:dyDescent="0.25">
      <c r="A549" s="30" t="s">
        <v>424</v>
      </c>
      <c r="B549" s="30" t="s">
        <v>435</v>
      </c>
      <c r="C549" s="30" t="s">
        <v>435</v>
      </c>
      <c r="D549" s="16" t="s">
        <v>213</v>
      </c>
      <c r="E549" s="13">
        <v>1</v>
      </c>
      <c r="F549" s="16"/>
    </row>
    <row r="550" spans="1:6" ht="105" x14ac:dyDescent="0.25">
      <c r="A550" s="61" t="s">
        <v>424</v>
      </c>
      <c r="B550" s="47" t="s">
        <v>437</v>
      </c>
      <c r="C550" s="14" t="s">
        <v>316</v>
      </c>
      <c r="D550" s="70" t="s">
        <v>103</v>
      </c>
      <c r="E550" s="50">
        <v>8</v>
      </c>
      <c r="F550" s="14" t="s">
        <v>438</v>
      </c>
    </row>
    <row r="551" spans="1:6" ht="30" x14ac:dyDescent="0.25">
      <c r="A551" s="61" t="s">
        <v>424</v>
      </c>
      <c r="B551" s="47" t="s">
        <v>437</v>
      </c>
      <c r="C551" s="14" t="s">
        <v>316</v>
      </c>
      <c r="D551" s="73" t="s">
        <v>137</v>
      </c>
      <c r="E551" s="50">
        <v>1</v>
      </c>
      <c r="F551" s="14"/>
    </row>
    <row r="552" spans="1:6" ht="30" x14ac:dyDescent="0.25">
      <c r="A552" s="61" t="s">
        <v>424</v>
      </c>
      <c r="B552" s="47" t="s">
        <v>437</v>
      </c>
      <c r="C552" s="14" t="s">
        <v>316</v>
      </c>
      <c r="D552" s="50" t="s">
        <v>146</v>
      </c>
      <c r="E552" s="52">
        <v>0.66666666666666663</v>
      </c>
      <c r="F552" s="14"/>
    </row>
    <row r="553" spans="1:6" ht="30" x14ac:dyDescent="0.25">
      <c r="A553" s="61" t="s">
        <v>424</v>
      </c>
      <c r="B553" s="47" t="s">
        <v>437</v>
      </c>
      <c r="C553" s="14" t="s">
        <v>316</v>
      </c>
      <c r="D553" s="50" t="s">
        <v>140</v>
      </c>
      <c r="E553" s="50">
        <v>1</v>
      </c>
      <c r="F553" s="14"/>
    </row>
    <row r="554" spans="1:6" ht="45" x14ac:dyDescent="0.25">
      <c r="A554" s="61" t="s">
        <v>424</v>
      </c>
      <c r="B554" s="47" t="s">
        <v>437</v>
      </c>
      <c r="C554" s="14" t="s">
        <v>316</v>
      </c>
      <c r="D554" s="64" t="s">
        <v>69</v>
      </c>
      <c r="E554" s="50">
        <v>1</v>
      </c>
      <c r="F554" s="55" t="s">
        <v>439</v>
      </c>
    </row>
    <row r="555" spans="1:6" ht="30" x14ac:dyDescent="0.25">
      <c r="A555" s="61" t="s">
        <v>424</v>
      </c>
      <c r="B555" s="47" t="s">
        <v>437</v>
      </c>
      <c r="C555" s="14" t="s">
        <v>340</v>
      </c>
      <c r="D555" s="66" t="s">
        <v>120</v>
      </c>
      <c r="E555" s="50">
        <v>1</v>
      </c>
      <c r="F555" s="14"/>
    </row>
    <row r="556" spans="1:6" ht="30" x14ac:dyDescent="0.25">
      <c r="A556" s="61" t="s">
        <v>424</v>
      </c>
      <c r="B556" s="47" t="s">
        <v>437</v>
      </c>
      <c r="C556" s="14" t="s">
        <v>340</v>
      </c>
      <c r="D556" s="50" t="s">
        <v>45</v>
      </c>
      <c r="E556" s="50">
        <v>1</v>
      </c>
      <c r="F556" s="14"/>
    </row>
    <row r="557" spans="1:6" ht="30" x14ac:dyDescent="0.25">
      <c r="A557" s="61" t="s">
        <v>424</v>
      </c>
      <c r="B557" s="47" t="s">
        <v>437</v>
      </c>
      <c r="C557" s="14" t="s">
        <v>340</v>
      </c>
      <c r="D557" s="50" t="s">
        <v>66</v>
      </c>
      <c r="E557" s="50">
        <v>1</v>
      </c>
      <c r="F557" s="14"/>
    </row>
    <row r="558" spans="1:6" ht="30" x14ac:dyDescent="0.25">
      <c r="A558" s="61" t="s">
        <v>424</v>
      </c>
      <c r="B558" s="47" t="s">
        <v>437</v>
      </c>
      <c r="C558" s="14" t="s">
        <v>340</v>
      </c>
      <c r="D558" s="16" t="s">
        <v>122</v>
      </c>
      <c r="E558" s="50">
        <v>2</v>
      </c>
      <c r="F558" s="14"/>
    </row>
    <row r="559" spans="1:6" ht="45" x14ac:dyDescent="0.25">
      <c r="A559" s="61" t="s">
        <v>424</v>
      </c>
      <c r="B559" s="47" t="s">
        <v>437</v>
      </c>
      <c r="C559" s="47" t="s">
        <v>437</v>
      </c>
      <c r="D559" s="14" t="s">
        <v>235</v>
      </c>
      <c r="E559" s="49">
        <v>1</v>
      </c>
      <c r="F559" s="14"/>
    </row>
    <row r="560" spans="1:6" ht="120" x14ac:dyDescent="0.25">
      <c r="A560" s="30" t="s">
        <v>424</v>
      </c>
      <c r="B560" s="30" t="s">
        <v>440</v>
      </c>
      <c r="C560" s="16" t="s">
        <v>316</v>
      </c>
      <c r="D560" s="68" t="s">
        <v>137</v>
      </c>
      <c r="E560" s="8">
        <v>1</v>
      </c>
      <c r="F560" s="16" t="s">
        <v>441</v>
      </c>
    </row>
    <row r="561" spans="1:6" ht="30" x14ac:dyDescent="0.25">
      <c r="A561" s="30" t="s">
        <v>424</v>
      </c>
      <c r="B561" s="30" t="s">
        <v>440</v>
      </c>
      <c r="C561" s="16" t="s">
        <v>316</v>
      </c>
      <c r="D561" s="16" t="s">
        <v>146</v>
      </c>
      <c r="E561" s="71">
        <v>0.66666666666666663</v>
      </c>
      <c r="F561" s="16"/>
    </row>
    <row r="562" spans="1:6" ht="30" x14ac:dyDescent="0.25">
      <c r="A562" s="30" t="s">
        <v>424</v>
      </c>
      <c r="B562" s="30" t="s">
        <v>440</v>
      </c>
      <c r="C562" s="16" t="s">
        <v>316</v>
      </c>
      <c r="D562" s="16" t="s">
        <v>140</v>
      </c>
      <c r="E562" s="8">
        <v>1</v>
      </c>
      <c r="F562" s="16"/>
    </row>
    <row r="563" spans="1:6" ht="45" x14ac:dyDescent="0.25">
      <c r="A563" s="30" t="s">
        <v>424</v>
      </c>
      <c r="B563" s="30" t="s">
        <v>440</v>
      </c>
      <c r="C563" s="16" t="s">
        <v>316</v>
      </c>
      <c r="D563" s="17" t="s">
        <v>69</v>
      </c>
      <c r="E563" s="8">
        <v>1</v>
      </c>
      <c r="F563" s="69" t="s">
        <v>442</v>
      </c>
    </row>
    <row r="564" spans="1:6" ht="30" x14ac:dyDescent="0.25">
      <c r="A564" s="30" t="s">
        <v>424</v>
      </c>
      <c r="B564" s="30" t="s">
        <v>440</v>
      </c>
      <c r="C564" s="16" t="s">
        <v>430</v>
      </c>
      <c r="D564" s="20" t="s">
        <v>127</v>
      </c>
      <c r="E564" s="24">
        <v>1</v>
      </c>
      <c r="F564" s="16"/>
    </row>
    <row r="565" spans="1:6" ht="30" x14ac:dyDescent="0.25">
      <c r="A565" s="30" t="s">
        <v>424</v>
      </c>
      <c r="B565" s="30" t="s">
        <v>440</v>
      </c>
      <c r="C565" s="16" t="s">
        <v>430</v>
      </c>
      <c r="D565" s="20" t="s">
        <v>129</v>
      </c>
      <c r="E565" s="24">
        <v>1</v>
      </c>
      <c r="F565" s="16"/>
    </row>
    <row r="566" spans="1:6" ht="30" x14ac:dyDescent="0.25">
      <c r="A566" s="30" t="s">
        <v>424</v>
      </c>
      <c r="B566" s="30" t="s">
        <v>440</v>
      </c>
      <c r="C566" s="16" t="s">
        <v>430</v>
      </c>
      <c r="D566" s="20" t="s">
        <v>131</v>
      </c>
      <c r="E566" s="24">
        <v>1</v>
      </c>
      <c r="F566" s="16"/>
    </row>
    <row r="567" spans="1:6" ht="30" x14ac:dyDescent="0.25">
      <c r="A567" s="30" t="s">
        <v>424</v>
      </c>
      <c r="B567" s="30" t="s">
        <v>440</v>
      </c>
      <c r="C567" s="16" t="s">
        <v>431</v>
      </c>
      <c r="D567" s="16" t="s">
        <v>87</v>
      </c>
      <c r="E567" s="13">
        <v>2</v>
      </c>
      <c r="F567" s="16"/>
    </row>
    <row r="568" spans="1:6" ht="45" x14ac:dyDescent="0.25">
      <c r="A568" s="30" t="s">
        <v>424</v>
      </c>
      <c r="B568" s="30" t="s">
        <v>440</v>
      </c>
      <c r="C568" s="30" t="s">
        <v>440</v>
      </c>
      <c r="D568" s="16" t="s">
        <v>237</v>
      </c>
      <c r="E568" s="13">
        <v>1</v>
      </c>
      <c r="F568" s="16"/>
    </row>
    <row r="569" spans="1:6" ht="105" x14ac:dyDescent="0.25">
      <c r="A569" s="61" t="s">
        <v>424</v>
      </c>
      <c r="B569" s="47" t="s">
        <v>443</v>
      </c>
      <c r="C569" s="14" t="s">
        <v>316</v>
      </c>
      <c r="D569" s="70" t="s">
        <v>103</v>
      </c>
      <c r="E569" s="50">
        <v>8</v>
      </c>
      <c r="F569" s="14" t="s">
        <v>444</v>
      </c>
    </row>
    <row r="570" spans="1:6" ht="30" x14ac:dyDescent="0.25">
      <c r="A570" s="61" t="s">
        <v>424</v>
      </c>
      <c r="B570" s="47" t="s">
        <v>443</v>
      </c>
      <c r="C570" s="14" t="s">
        <v>316</v>
      </c>
      <c r="D570" s="73" t="s">
        <v>137</v>
      </c>
      <c r="E570" s="50">
        <v>1</v>
      </c>
      <c r="F570" s="14"/>
    </row>
    <row r="571" spans="1:6" ht="30" x14ac:dyDescent="0.25">
      <c r="A571" s="61" t="s">
        <v>424</v>
      </c>
      <c r="B571" s="47" t="s">
        <v>443</v>
      </c>
      <c r="C571" s="14" t="s">
        <v>316</v>
      </c>
      <c r="D571" s="50" t="s">
        <v>146</v>
      </c>
      <c r="E571" s="52">
        <v>0.66666666666666663</v>
      </c>
      <c r="F571" s="14"/>
    </row>
    <row r="572" spans="1:6" ht="30" x14ac:dyDescent="0.25">
      <c r="A572" s="61" t="s">
        <v>424</v>
      </c>
      <c r="B572" s="47" t="s">
        <v>443</v>
      </c>
      <c r="C572" s="14" t="s">
        <v>316</v>
      </c>
      <c r="D572" s="50" t="s">
        <v>140</v>
      </c>
      <c r="E572" s="50">
        <v>1</v>
      </c>
      <c r="F572" s="14"/>
    </row>
    <row r="573" spans="1:6" ht="30" x14ac:dyDescent="0.25">
      <c r="A573" s="61" t="s">
        <v>424</v>
      </c>
      <c r="B573" s="47" t="s">
        <v>443</v>
      </c>
      <c r="C573" s="14" t="s">
        <v>316</v>
      </c>
      <c r="D573" s="64" t="s">
        <v>69</v>
      </c>
      <c r="E573" s="50">
        <v>1</v>
      </c>
      <c r="F573" s="14"/>
    </row>
    <row r="574" spans="1:6" ht="60" x14ac:dyDescent="0.25">
      <c r="A574" s="61" t="s">
        <v>424</v>
      </c>
      <c r="B574" s="47" t="s">
        <v>443</v>
      </c>
      <c r="C574" s="14" t="s">
        <v>325</v>
      </c>
      <c r="D574" s="70" t="s">
        <v>103</v>
      </c>
      <c r="E574" s="50">
        <v>4</v>
      </c>
      <c r="F574" s="14" t="s">
        <v>446</v>
      </c>
    </row>
    <row r="575" spans="1:6" ht="30" x14ac:dyDescent="0.25">
      <c r="A575" s="61" t="s">
        <v>424</v>
      </c>
      <c r="B575" s="47" t="s">
        <v>443</v>
      </c>
      <c r="C575" s="14" t="s">
        <v>325</v>
      </c>
      <c r="D575" s="73" t="s">
        <v>137</v>
      </c>
      <c r="E575" s="50">
        <v>1</v>
      </c>
      <c r="F575" s="14"/>
    </row>
    <row r="576" spans="1:6" ht="30" x14ac:dyDescent="0.25">
      <c r="A576" s="61" t="s">
        <v>424</v>
      </c>
      <c r="B576" s="47" t="s">
        <v>443</v>
      </c>
      <c r="C576" s="14" t="s">
        <v>325</v>
      </c>
      <c r="D576" s="50" t="s">
        <v>140</v>
      </c>
      <c r="E576" s="50">
        <v>1</v>
      </c>
      <c r="F576" s="14"/>
    </row>
    <row r="577" spans="1:6" ht="45" x14ac:dyDescent="0.25">
      <c r="A577" s="61" t="s">
        <v>424</v>
      </c>
      <c r="B577" s="47" t="s">
        <v>443</v>
      </c>
      <c r="C577" s="14" t="s">
        <v>325</v>
      </c>
      <c r="D577" s="64" t="s">
        <v>69</v>
      </c>
      <c r="E577" s="50">
        <v>1</v>
      </c>
      <c r="F577" s="55" t="s">
        <v>445</v>
      </c>
    </row>
    <row r="578" spans="1:6" ht="30" x14ac:dyDescent="0.25">
      <c r="A578" s="61" t="s">
        <v>424</v>
      </c>
      <c r="B578" s="47" t="s">
        <v>443</v>
      </c>
      <c r="C578" s="14" t="s">
        <v>320</v>
      </c>
      <c r="D578" s="56" t="s">
        <v>281</v>
      </c>
      <c r="E578" s="50">
        <v>1</v>
      </c>
      <c r="F578" s="14"/>
    </row>
    <row r="579" spans="1:6" ht="30" x14ac:dyDescent="0.25">
      <c r="A579" s="61" t="s">
        <v>424</v>
      </c>
      <c r="B579" s="47" t="s">
        <v>443</v>
      </c>
      <c r="C579" s="14" t="s">
        <v>320</v>
      </c>
      <c r="D579" s="57" t="s">
        <v>278</v>
      </c>
      <c r="E579" s="50">
        <v>1</v>
      </c>
      <c r="F579" s="14"/>
    </row>
    <row r="580" spans="1:6" ht="30" x14ac:dyDescent="0.25">
      <c r="A580" s="61" t="s">
        <v>424</v>
      </c>
      <c r="B580" s="47" t="s">
        <v>443</v>
      </c>
      <c r="C580" s="14" t="s">
        <v>340</v>
      </c>
      <c r="D580" s="66" t="s">
        <v>120</v>
      </c>
      <c r="E580" s="50">
        <v>1</v>
      </c>
      <c r="F580" s="14"/>
    </row>
    <row r="581" spans="1:6" ht="30" x14ac:dyDescent="0.25">
      <c r="A581" s="61" t="s">
        <v>424</v>
      </c>
      <c r="B581" s="47" t="s">
        <v>443</v>
      </c>
      <c r="C581" s="14" t="s">
        <v>340</v>
      </c>
      <c r="D581" s="50" t="s">
        <v>53</v>
      </c>
      <c r="E581" s="50">
        <v>1</v>
      </c>
      <c r="F581" s="14"/>
    </row>
    <row r="582" spans="1:6" ht="30" x14ac:dyDescent="0.25">
      <c r="A582" s="61" t="s">
        <v>424</v>
      </c>
      <c r="B582" s="47" t="s">
        <v>443</v>
      </c>
      <c r="C582" s="14" t="s">
        <v>340</v>
      </c>
      <c r="D582" s="50" t="s">
        <v>66</v>
      </c>
      <c r="E582" s="50">
        <v>1</v>
      </c>
      <c r="F582" s="14"/>
    </row>
    <row r="583" spans="1:6" ht="30" x14ac:dyDescent="0.25">
      <c r="A583" s="61" t="s">
        <v>424</v>
      </c>
      <c r="B583" s="47" t="s">
        <v>443</v>
      </c>
      <c r="C583" s="14" t="s">
        <v>340</v>
      </c>
      <c r="D583" s="16" t="s">
        <v>122</v>
      </c>
      <c r="E583" s="50">
        <v>2</v>
      </c>
      <c r="F583" s="14"/>
    </row>
    <row r="584" spans="1:6" ht="30" x14ac:dyDescent="0.25">
      <c r="A584" s="61" t="s">
        <v>424</v>
      </c>
      <c r="B584" s="47" t="s">
        <v>443</v>
      </c>
      <c r="C584" s="14" t="s">
        <v>321</v>
      </c>
      <c r="D584" s="57" t="s">
        <v>106</v>
      </c>
      <c r="E584" s="50">
        <v>1</v>
      </c>
      <c r="F584" s="14"/>
    </row>
    <row r="585" spans="1:6" ht="30" x14ac:dyDescent="0.25">
      <c r="A585" s="61" t="s">
        <v>424</v>
      </c>
      <c r="B585" s="47" t="s">
        <v>443</v>
      </c>
      <c r="C585" s="14" t="s">
        <v>321</v>
      </c>
      <c r="D585" s="56" t="s">
        <v>109</v>
      </c>
      <c r="E585" s="50">
        <v>1</v>
      </c>
      <c r="F585" s="14"/>
    </row>
    <row r="586" spans="1:6" ht="30" x14ac:dyDescent="0.25">
      <c r="A586" s="61" t="s">
        <v>424</v>
      </c>
      <c r="B586" s="47" t="s">
        <v>443</v>
      </c>
      <c r="C586" s="14" t="s">
        <v>327</v>
      </c>
      <c r="D586" s="57" t="s">
        <v>283</v>
      </c>
      <c r="E586" s="50">
        <v>1</v>
      </c>
      <c r="F586" s="14"/>
    </row>
    <row r="587" spans="1:6" ht="30" x14ac:dyDescent="0.25">
      <c r="A587" s="61" t="s">
        <v>424</v>
      </c>
      <c r="B587" s="47" t="s">
        <v>443</v>
      </c>
      <c r="C587" s="14" t="s">
        <v>327</v>
      </c>
      <c r="D587" s="56" t="s">
        <v>284</v>
      </c>
      <c r="E587" s="50">
        <v>1</v>
      </c>
      <c r="F587" s="14"/>
    </row>
    <row r="588" spans="1:6" ht="30" x14ac:dyDescent="0.25">
      <c r="A588" s="61" t="s">
        <v>424</v>
      </c>
      <c r="B588" s="47" t="s">
        <v>443</v>
      </c>
      <c r="C588" s="14" t="s">
        <v>322</v>
      </c>
      <c r="D588" s="14" t="s">
        <v>81</v>
      </c>
      <c r="E588" s="49">
        <v>2</v>
      </c>
      <c r="F588" s="14"/>
    </row>
    <row r="589" spans="1:6" ht="30" x14ac:dyDescent="0.25">
      <c r="A589" s="61" t="s">
        <v>424</v>
      </c>
      <c r="B589" s="47" t="s">
        <v>443</v>
      </c>
      <c r="C589" s="14" t="s">
        <v>323</v>
      </c>
      <c r="D589" s="14" t="s">
        <v>84</v>
      </c>
      <c r="E589" s="49">
        <v>2</v>
      </c>
      <c r="F589" s="14"/>
    </row>
    <row r="590" spans="1:6" ht="30" x14ac:dyDescent="0.25">
      <c r="A590" s="61" t="s">
        <v>424</v>
      </c>
      <c r="B590" s="47" t="s">
        <v>443</v>
      </c>
      <c r="C590" s="14" t="s">
        <v>328</v>
      </c>
      <c r="D590" s="50" t="s">
        <v>85</v>
      </c>
      <c r="E590" s="49">
        <v>2</v>
      </c>
      <c r="F590" s="14"/>
    </row>
    <row r="591" spans="1:6" ht="45" x14ac:dyDescent="0.25">
      <c r="A591" s="61" t="s">
        <v>424</v>
      </c>
      <c r="B591" s="47" t="s">
        <v>443</v>
      </c>
      <c r="C591" s="47" t="s">
        <v>443</v>
      </c>
      <c r="D591" s="14" t="s">
        <v>249</v>
      </c>
      <c r="E591" s="49">
        <v>1</v>
      </c>
      <c r="F591" s="14"/>
    </row>
    <row r="592" spans="1:6" ht="105" x14ac:dyDescent="0.25">
      <c r="A592" s="72" t="s">
        <v>424</v>
      </c>
      <c r="B592" s="47" t="s">
        <v>447</v>
      </c>
      <c r="C592" s="14" t="s">
        <v>316</v>
      </c>
      <c r="D592" s="70" t="s">
        <v>103</v>
      </c>
      <c r="E592" s="50">
        <v>8</v>
      </c>
      <c r="F592" s="14" t="s">
        <v>448</v>
      </c>
    </row>
    <row r="593" spans="1:6" x14ac:dyDescent="0.25">
      <c r="A593" s="72" t="s">
        <v>424</v>
      </c>
      <c r="B593" s="47" t="s">
        <v>447</v>
      </c>
      <c r="C593" s="14" t="s">
        <v>316</v>
      </c>
      <c r="D593" s="73" t="s">
        <v>137</v>
      </c>
      <c r="E593" s="50">
        <v>1</v>
      </c>
      <c r="F593" s="14"/>
    </row>
    <row r="594" spans="1:6" x14ac:dyDescent="0.25">
      <c r="A594" s="72" t="s">
        <v>424</v>
      </c>
      <c r="B594" s="47" t="s">
        <v>447</v>
      </c>
      <c r="C594" s="14" t="s">
        <v>316</v>
      </c>
      <c r="D594" s="50" t="s">
        <v>146</v>
      </c>
      <c r="E594" s="52">
        <v>0.66666666666666663</v>
      </c>
      <c r="F594" s="14"/>
    </row>
    <row r="595" spans="1:6" x14ac:dyDescent="0.25">
      <c r="A595" s="72" t="s">
        <v>424</v>
      </c>
      <c r="B595" s="47" t="s">
        <v>447</v>
      </c>
      <c r="C595" s="14" t="s">
        <v>316</v>
      </c>
      <c r="D595" s="50" t="s">
        <v>140</v>
      </c>
      <c r="E595" s="50">
        <v>1</v>
      </c>
      <c r="F595" s="14"/>
    </row>
    <row r="596" spans="1:6" ht="45" x14ac:dyDescent="0.25">
      <c r="A596" s="72" t="s">
        <v>424</v>
      </c>
      <c r="B596" s="47" t="s">
        <v>447</v>
      </c>
      <c r="C596" s="14" t="s">
        <v>316</v>
      </c>
      <c r="D596" s="64" t="s">
        <v>69</v>
      </c>
      <c r="E596" s="50">
        <v>1</v>
      </c>
      <c r="F596" s="55" t="s">
        <v>449</v>
      </c>
    </row>
    <row r="597" spans="1:6" ht="60" x14ac:dyDescent="0.25">
      <c r="A597" s="72" t="s">
        <v>424</v>
      </c>
      <c r="B597" s="47" t="s">
        <v>447</v>
      </c>
      <c r="C597" s="14" t="s">
        <v>325</v>
      </c>
      <c r="D597" s="70" t="s">
        <v>103</v>
      </c>
      <c r="E597" s="50">
        <v>4</v>
      </c>
      <c r="F597" s="14" t="s">
        <v>446</v>
      </c>
    </row>
    <row r="598" spans="1:6" x14ac:dyDescent="0.25">
      <c r="A598" s="72" t="s">
        <v>424</v>
      </c>
      <c r="B598" s="47" t="s">
        <v>447</v>
      </c>
      <c r="C598" s="14" t="s">
        <v>325</v>
      </c>
      <c r="D598" s="73" t="s">
        <v>137</v>
      </c>
      <c r="E598" s="50">
        <v>1</v>
      </c>
      <c r="F598" s="14"/>
    </row>
    <row r="599" spans="1:6" x14ac:dyDescent="0.25">
      <c r="A599" s="72" t="s">
        <v>424</v>
      </c>
      <c r="B599" s="47" t="s">
        <v>447</v>
      </c>
      <c r="C599" s="14" t="s">
        <v>325</v>
      </c>
      <c r="D599" s="50" t="s">
        <v>140</v>
      </c>
      <c r="E599" s="50">
        <v>1</v>
      </c>
      <c r="F599" s="14"/>
    </row>
    <row r="600" spans="1:6" ht="45" x14ac:dyDescent="0.25">
      <c r="A600" s="72" t="s">
        <v>424</v>
      </c>
      <c r="B600" s="47" t="s">
        <v>447</v>
      </c>
      <c r="C600" s="14" t="s">
        <v>325</v>
      </c>
      <c r="D600" s="64" t="s">
        <v>69</v>
      </c>
      <c r="E600" s="50">
        <v>1</v>
      </c>
      <c r="F600" s="55" t="s">
        <v>449</v>
      </c>
    </row>
    <row r="601" spans="1:6" x14ac:dyDescent="0.25">
      <c r="A601" s="72" t="s">
        <v>424</v>
      </c>
      <c r="B601" s="47" t="s">
        <v>447</v>
      </c>
      <c r="C601" s="14" t="s">
        <v>320</v>
      </c>
      <c r="D601" s="56" t="s">
        <v>281</v>
      </c>
      <c r="E601" s="50">
        <v>1</v>
      </c>
      <c r="F601" s="14"/>
    </row>
    <row r="602" spans="1:6" x14ac:dyDescent="0.25">
      <c r="A602" s="72" t="s">
        <v>424</v>
      </c>
      <c r="B602" s="47" t="s">
        <v>447</v>
      </c>
      <c r="C602" s="14" t="s">
        <v>320</v>
      </c>
      <c r="D602" s="57" t="s">
        <v>278</v>
      </c>
      <c r="E602" s="50">
        <v>1</v>
      </c>
      <c r="F602" s="14"/>
    </row>
    <row r="603" spans="1:6" ht="30" x14ac:dyDescent="0.25">
      <c r="A603" s="72" t="s">
        <v>424</v>
      </c>
      <c r="B603" s="47" t="s">
        <v>447</v>
      </c>
      <c r="C603" s="14" t="s">
        <v>340</v>
      </c>
      <c r="D603" s="66" t="s">
        <v>120</v>
      </c>
      <c r="E603" s="50">
        <v>1</v>
      </c>
      <c r="F603" s="14"/>
    </row>
    <row r="604" spans="1:6" x14ac:dyDescent="0.25">
      <c r="A604" s="72" t="s">
        <v>424</v>
      </c>
      <c r="B604" s="47" t="s">
        <v>447</v>
      </c>
      <c r="C604" s="14" t="s">
        <v>340</v>
      </c>
      <c r="D604" s="50" t="s">
        <v>51</v>
      </c>
      <c r="E604" s="50">
        <v>1</v>
      </c>
      <c r="F604" s="14"/>
    </row>
    <row r="605" spans="1:6" x14ac:dyDescent="0.25">
      <c r="A605" s="72" t="s">
        <v>424</v>
      </c>
      <c r="B605" s="47" t="s">
        <v>447</v>
      </c>
      <c r="C605" s="14" t="s">
        <v>340</v>
      </c>
      <c r="D605" s="50" t="s">
        <v>66</v>
      </c>
      <c r="E605" s="50">
        <v>1</v>
      </c>
      <c r="F605" s="14"/>
    </row>
    <row r="606" spans="1:6" x14ac:dyDescent="0.25">
      <c r="A606" s="72" t="s">
        <v>424</v>
      </c>
      <c r="B606" s="47" t="s">
        <v>447</v>
      </c>
      <c r="C606" s="14" t="s">
        <v>340</v>
      </c>
      <c r="D606" s="16" t="s">
        <v>122</v>
      </c>
      <c r="E606" s="50">
        <v>2</v>
      </c>
      <c r="F606" s="14"/>
    </row>
    <row r="607" spans="1:6" x14ac:dyDescent="0.25">
      <c r="A607" s="72" t="s">
        <v>424</v>
      </c>
      <c r="B607" s="47" t="s">
        <v>447</v>
      </c>
      <c r="C607" s="14" t="s">
        <v>321</v>
      </c>
      <c r="D607" s="57" t="s">
        <v>106</v>
      </c>
      <c r="E607" s="50">
        <v>1</v>
      </c>
      <c r="F607" s="14"/>
    </row>
    <row r="608" spans="1:6" x14ac:dyDescent="0.25">
      <c r="A608" s="72" t="s">
        <v>424</v>
      </c>
      <c r="B608" s="47" t="s">
        <v>447</v>
      </c>
      <c r="C608" s="14" t="s">
        <v>321</v>
      </c>
      <c r="D608" s="56" t="s">
        <v>109</v>
      </c>
      <c r="E608" s="50">
        <v>1</v>
      </c>
      <c r="F608" s="14"/>
    </row>
    <row r="609" spans="1:6" x14ac:dyDescent="0.25">
      <c r="A609" s="72" t="s">
        <v>424</v>
      </c>
      <c r="B609" s="47" t="s">
        <v>447</v>
      </c>
      <c r="C609" s="14" t="s">
        <v>327</v>
      </c>
      <c r="D609" s="57" t="s">
        <v>283</v>
      </c>
      <c r="E609" s="50">
        <v>1</v>
      </c>
      <c r="F609" s="14"/>
    </row>
    <row r="610" spans="1:6" x14ac:dyDescent="0.25">
      <c r="A610" s="72" t="s">
        <v>424</v>
      </c>
      <c r="B610" s="47" t="s">
        <v>447</v>
      </c>
      <c r="C610" s="14" t="s">
        <v>327</v>
      </c>
      <c r="D610" s="56" t="s">
        <v>284</v>
      </c>
      <c r="E610" s="50">
        <v>1</v>
      </c>
      <c r="F610" s="14"/>
    </row>
    <row r="611" spans="1:6" ht="30" x14ac:dyDescent="0.25">
      <c r="A611" s="72" t="s">
        <v>424</v>
      </c>
      <c r="B611" s="47" t="s">
        <v>447</v>
      </c>
      <c r="C611" s="14" t="s">
        <v>322</v>
      </c>
      <c r="D611" s="14" t="s">
        <v>81</v>
      </c>
      <c r="E611" s="49">
        <v>2</v>
      </c>
      <c r="F611" s="14"/>
    </row>
    <row r="612" spans="1:6" x14ac:dyDescent="0.25">
      <c r="A612" s="72" t="s">
        <v>424</v>
      </c>
      <c r="B612" s="47" t="s">
        <v>447</v>
      </c>
      <c r="C612" s="14" t="s">
        <v>323</v>
      </c>
      <c r="D612" s="14" t="s">
        <v>84</v>
      </c>
      <c r="E612" s="49">
        <v>2</v>
      </c>
      <c r="F612" s="14"/>
    </row>
    <row r="613" spans="1:6" x14ac:dyDescent="0.25">
      <c r="A613" s="72" t="s">
        <v>424</v>
      </c>
      <c r="B613" s="47" t="s">
        <v>447</v>
      </c>
      <c r="C613" s="14" t="s">
        <v>328</v>
      </c>
      <c r="D613" s="50" t="s">
        <v>85</v>
      </c>
      <c r="E613" s="49">
        <v>2</v>
      </c>
      <c r="F613" s="14"/>
    </row>
    <row r="614" spans="1:6" ht="30" x14ac:dyDescent="0.25">
      <c r="A614" s="72" t="s">
        <v>424</v>
      </c>
      <c r="B614" s="47" t="s">
        <v>447</v>
      </c>
      <c r="C614" s="47" t="s">
        <v>447</v>
      </c>
      <c r="D614" s="14" t="s">
        <v>241</v>
      </c>
      <c r="E614" s="49">
        <v>1</v>
      </c>
      <c r="F614" s="14"/>
    </row>
    <row r="615" spans="1:6" ht="255" x14ac:dyDescent="0.25">
      <c r="A615" s="30" t="s">
        <v>424</v>
      </c>
      <c r="B615" s="30" t="s">
        <v>450</v>
      </c>
      <c r="C615" s="16" t="s">
        <v>325</v>
      </c>
      <c r="D615" s="27" t="s">
        <v>103</v>
      </c>
      <c r="E615" s="8">
        <v>0</v>
      </c>
      <c r="F615" s="26" t="s">
        <v>451</v>
      </c>
    </row>
    <row r="616" spans="1:6" ht="75" x14ac:dyDescent="0.25">
      <c r="A616" s="30" t="s">
        <v>424</v>
      </c>
      <c r="B616" s="30" t="s">
        <v>450</v>
      </c>
      <c r="C616" s="16" t="s">
        <v>325</v>
      </c>
      <c r="D616" s="68" t="s">
        <v>137</v>
      </c>
      <c r="E616" s="8">
        <v>0</v>
      </c>
      <c r="F616" s="16" t="s">
        <v>452</v>
      </c>
    </row>
    <row r="617" spans="1:6" ht="75" x14ac:dyDescent="0.25">
      <c r="A617" s="30" t="s">
        <v>424</v>
      </c>
      <c r="B617" s="30" t="s">
        <v>450</v>
      </c>
      <c r="C617" s="16" t="s">
        <v>325</v>
      </c>
      <c r="D617" s="16" t="s">
        <v>140</v>
      </c>
      <c r="E617" s="8">
        <v>0</v>
      </c>
      <c r="F617" s="16" t="s">
        <v>452</v>
      </c>
    </row>
    <row r="618" spans="1:6" ht="135" x14ac:dyDescent="0.25">
      <c r="A618" s="30" t="s">
        <v>424</v>
      </c>
      <c r="B618" s="30" t="s">
        <v>450</v>
      </c>
      <c r="C618" s="16" t="s">
        <v>325</v>
      </c>
      <c r="D618" s="17" t="s">
        <v>69</v>
      </c>
      <c r="E618" s="8">
        <v>0</v>
      </c>
      <c r="F618" s="69" t="s">
        <v>453</v>
      </c>
    </row>
    <row r="619" spans="1:6" ht="30" x14ac:dyDescent="0.25">
      <c r="A619" s="30" t="s">
        <v>424</v>
      </c>
      <c r="B619" s="30" t="s">
        <v>450</v>
      </c>
      <c r="C619" s="16" t="s">
        <v>321</v>
      </c>
      <c r="D619" s="23" t="s">
        <v>106</v>
      </c>
      <c r="E619" s="8">
        <v>1</v>
      </c>
      <c r="F619" s="16" t="s">
        <v>64</v>
      </c>
    </row>
    <row r="620" spans="1:6" ht="30" x14ac:dyDescent="0.25">
      <c r="A620" s="30" t="s">
        <v>424</v>
      </c>
      <c r="B620" s="30" t="s">
        <v>450</v>
      </c>
      <c r="C620" s="16" t="s">
        <v>321</v>
      </c>
      <c r="D620" s="20" t="s">
        <v>109</v>
      </c>
      <c r="E620" s="8">
        <v>1</v>
      </c>
      <c r="F620" s="16"/>
    </row>
    <row r="621" spans="1:6" ht="60" x14ac:dyDescent="0.25">
      <c r="A621" s="30" t="s">
        <v>424</v>
      </c>
      <c r="B621" s="30" t="s">
        <v>450</v>
      </c>
      <c r="C621" s="16" t="s">
        <v>321</v>
      </c>
      <c r="D621" s="20" t="s">
        <v>72</v>
      </c>
      <c r="E621" s="8">
        <v>1</v>
      </c>
      <c r="F621" s="16" t="s">
        <v>73</v>
      </c>
    </row>
    <row r="622" spans="1:6" ht="30" x14ac:dyDescent="0.25">
      <c r="A622" s="30" t="s">
        <v>424</v>
      </c>
      <c r="B622" s="30" t="s">
        <v>450</v>
      </c>
      <c r="C622" s="16" t="s">
        <v>327</v>
      </c>
      <c r="D622" s="20" t="s">
        <v>283</v>
      </c>
      <c r="E622" s="8">
        <v>1</v>
      </c>
      <c r="F622" s="16" t="s">
        <v>64</v>
      </c>
    </row>
    <row r="623" spans="1:6" ht="30" x14ac:dyDescent="0.25">
      <c r="A623" s="30" t="s">
        <v>424</v>
      </c>
      <c r="B623" s="30" t="s">
        <v>450</v>
      </c>
      <c r="C623" s="16" t="s">
        <v>327</v>
      </c>
      <c r="D623" s="20" t="s">
        <v>284</v>
      </c>
      <c r="E623" s="8">
        <v>1</v>
      </c>
      <c r="F623" s="16"/>
    </row>
    <row r="624" spans="1:6" ht="60" x14ac:dyDescent="0.25">
      <c r="A624" s="30" t="s">
        <v>424</v>
      </c>
      <c r="B624" s="30" t="s">
        <v>450</v>
      </c>
      <c r="C624" s="16" t="s">
        <v>327</v>
      </c>
      <c r="D624" s="20" t="s">
        <v>72</v>
      </c>
      <c r="E624" s="8">
        <v>1</v>
      </c>
      <c r="F624" s="16" t="s">
        <v>73</v>
      </c>
    </row>
    <row r="625" spans="1:6" ht="30" x14ac:dyDescent="0.25">
      <c r="A625" s="30" t="s">
        <v>424</v>
      </c>
      <c r="B625" s="30" t="s">
        <v>450</v>
      </c>
      <c r="C625" s="16" t="s">
        <v>323</v>
      </c>
      <c r="D625" s="16" t="s">
        <v>84</v>
      </c>
      <c r="E625" s="13">
        <v>2</v>
      </c>
      <c r="F625" s="16"/>
    </row>
    <row r="626" spans="1:6" ht="30" x14ac:dyDescent="0.25">
      <c r="A626" s="30" t="s">
        <v>424</v>
      </c>
      <c r="B626" s="30" t="s">
        <v>450</v>
      </c>
      <c r="C626" s="16" t="s">
        <v>328</v>
      </c>
      <c r="D626" s="16" t="s">
        <v>85</v>
      </c>
      <c r="E626" s="13">
        <v>2</v>
      </c>
      <c r="F626" s="16"/>
    </row>
    <row r="627" spans="1:6" ht="90" x14ac:dyDescent="0.25">
      <c r="A627" s="30" t="s">
        <v>424</v>
      </c>
      <c r="B627" s="30" t="s">
        <v>450</v>
      </c>
      <c r="C627" s="30" t="s">
        <v>450</v>
      </c>
      <c r="D627" s="16" t="s">
        <v>158</v>
      </c>
      <c r="E627" s="13">
        <v>1</v>
      </c>
      <c r="F627" s="21" t="s">
        <v>159</v>
      </c>
    </row>
    <row r="628" spans="1:6" ht="45" x14ac:dyDescent="0.25">
      <c r="A628" s="61" t="s">
        <v>424</v>
      </c>
      <c r="B628" s="47" t="s">
        <v>454</v>
      </c>
      <c r="C628" s="14" t="s">
        <v>430</v>
      </c>
      <c r="D628" s="57" t="s">
        <v>127</v>
      </c>
      <c r="E628" s="58">
        <v>1</v>
      </c>
      <c r="F628" s="14" t="s">
        <v>455</v>
      </c>
    </row>
    <row r="629" spans="1:6" ht="45" x14ac:dyDescent="0.25">
      <c r="A629" s="61" t="s">
        <v>424</v>
      </c>
      <c r="B629" s="47" t="s">
        <v>454</v>
      </c>
      <c r="C629" s="14" t="s">
        <v>430</v>
      </c>
      <c r="D629" s="56" t="s">
        <v>131</v>
      </c>
      <c r="E629" s="58">
        <v>1</v>
      </c>
      <c r="F629" s="14"/>
    </row>
    <row r="630" spans="1:6" ht="45" x14ac:dyDescent="0.25">
      <c r="A630" s="61" t="s">
        <v>424</v>
      </c>
      <c r="B630" s="47" t="s">
        <v>454</v>
      </c>
      <c r="C630" s="14" t="s">
        <v>327</v>
      </c>
      <c r="D630" s="57" t="s">
        <v>283</v>
      </c>
      <c r="E630" s="50">
        <v>1</v>
      </c>
      <c r="F630" s="14" t="s">
        <v>456</v>
      </c>
    </row>
    <row r="631" spans="1:6" ht="45" x14ac:dyDescent="0.25">
      <c r="A631" s="61" t="s">
        <v>424</v>
      </c>
      <c r="B631" s="47" t="s">
        <v>454</v>
      </c>
      <c r="C631" s="14" t="s">
        <v>327</v>
      </c>
      <c r="D631" s="56" t="s">
        <v>284</v>
      </c>
      <c r="E631" s="50">
        <v>1</v>
      </c>
      <c r="F631" s="14"/>
    </row>
    <row r="632" spans="1:6" ht="45" x14ac:dyDescent="0.25">
      <c r="A632" s="61" t="s">
        <v>424</v>
      </c>
      <c r="B632" s="47" t="s">
        <v>454</v>
      </c>
      <c r="C632" s="14" t="s">
        <v>328</v>
      </c>
      <c r="D632" s="50" t="s">
        <v>85</v>
      </c>
      <c r="E632" s="49">
        <v>2</v>
      </c>
      <c r="F632" s="14"/>
    </row>
    <row r="633" spans="1:6" ht="45" x14ac:dyDescent="0.25">
      <c r="A633" s="61" t="s">
        <v>424</v>
      </c>
      <c r="B633" s="47" t="s">
        <v>454</v>
      </c>
      <c r="C633" s="14" t="s">
        <v>431</v>
      </c>
      <c r="D633" s="14" t="s">
        <v>87</v>
      </c>
      <c r="E633" s="49">
        <v>2</v>
      </c>
      <c r="F633" s="14"/>
    </row>
    <row r="634" spans="1:6" ht="60" x14ac:dyDescent="0.25">
      <c r="A634" s="61" t="s">
        <v>424</v>
      </c>
      <c r="B634" s="47" t="s">
        <v>454</v>
      </c>
      <c r="C634" s="47" t="s">
        <v>454</v>
      </c>
      <c r="D634" s="14" t="s">
        <v>243</v>
      </c>
      <c r="E634" s="49">
        <v>1</v>
      </c>
      <c r="F634" s="14"/>
    </row>
    <row r="635" spans="1:6" ht="45" x14ac:dyDescent="0.25">
      <c r="A635" s="72" t="s">
        <v>424</v>
      </c>
      <c r="B635" s="47" t="s">
        <v>457</v>
      </c>
      <c r="C635" s="14" t="s">
        <v>430</v>
      </c>
      <c r="D635" s="57" t="s">
        <v>127</v>
      </c>
      <c r="E635" s="58">
        <v>1</v>
      </c>
      <c r="F635" s="14" t="s">
        <v>458</v>
      </c>
    </row>
    <row r="636" spans="1:6" ht="30" x14ac:dyDescent="0.25">
      <c r="A636" s="72" t="s">
        <v>424</v>
      </c>
      <c r="B636" s="47" t="s">
        <v>457</v>
      </c>
      <c r="C636" s="14" t="s">
        <v>430</v>
      </c>
      <c r="D636" s="56" t="s">
        <v>131</v>
      </c>
      <c r="E636" s="58">
        <v>1</v>
      </c>
      <c r="F636" s="14"/>
    </row>
    <row r="637" spans="1:6" ht="30" x14ac:dyDescent="0.25">
      <c r="A637" s="72" t="s">
        <v>424</v>
      </c>
      <c r="B637" s="47" t="s">
        <v>457</v>
      </c>
      <c r="C637" s="14" t="s">
        <v>320</v>
      </c>
      <c r="D637" s="56" t="s">
        <v>281</v>
      </c>
      <c r="E637" s="50">
        <v>1</v>
      </c>
      <c r="F637" s="14"/>
    </row>
    <row r="638" spans="1:6" ht="30" x14ac:dyDescent="0.25">
      <c r="A638" s="72" t="s">
        <v>424</v>
      </c>
      <c r="B638" s="47" t="s">
        <v>457</v>
      </c>
      <c r="C638" s="14" t="s">
        <v>320</v>
      </c>
      <c r="D638" s="57" t="s">
        <v>278</v>
      </c>
      <c r="E638" s="50">
        <v>1</v>
      </c>
      <c r="F638" s="14"/>
    </row>
    <row r="639" spans="1:6" ht="30" x14ac:dyDescent="0.25">
      <c r="A639" s="72" t="s">
        <v>424</v>
      </c>
      <c r="B639" s="47" t="s">
        <v>457</v>
      </c>
      <c r="C639" s="14" t="s">
        <v>340</v>
      </c>
      <c r="D639" s="66" t="s">
        <v>120</v>
      </c>
      <c r="E639" s="50">
        <v>1</v>
      </c>
      <c r="F639" s="14" t="s">
        <v>459</v>
      </c>
    </row>
    <row r="640" spans="1:6" ht="30" x14ac:dyDescent="0.25">
      <c r="A640" s="72" t="s">
        <v>424</v>
      </c>
      <c r="B640" s="47" t="s">
        <v>457</v>
      </c>
      <c r="C640" s="14" t="s">
        <v>340</v>
      </c>
      <c r="D640" s="50" t="s">
        <v>35</v>
      </c>
      <c r="E640" s="50">
        <v>1</v>
      </c>
      <c r="F640" s="14"/>
    </row>
    <row r="641" spans="1:6" ht="30" x14ac:dyDescent="0.25">
      <c r="A641" s="72" t="s">
        <v>424</v>
      </c>
      <c r="B641" s="47" t="s">
        <v>457</v>
      </c>
      <c r="C641" s="14" t="s">
        <v>340</v>
      </c>
      <c r="D641" s="50" t="s">
        <v>66</v>
      </c>
      <c r="E641" s="50">
        <v>1</v>
      </c>
      <c r="F641" s="14"/>
    </row>
    <row r="642" spans="1:6" ht="30" x14ac:dyDescent="0.25">
      <c r="A642" s="72" t="s">
        <v>424</v>
      </c>
      <c r="B642" s="47" t="s">
        <v>457</v>
      </c>
      <c r="C642" s="14" t="s">
        <v>340</v>
      </c>
      <c r="D642" s="16" t="s">
        <v>122</v>
      </c>
      <c r="E642" s="50">
        <v>2</v>
      </c>
      <c r="F642" s="14"/>
    </row>
    <row r="643" spans="1:6" ht="30" x14ac:dyDescent="0.25">
      <c r="A643" s="72" t="s">
        <v>424</v>
      </c>
      <c r="B643" s="47" t="s">
        <v>457</v>
      </c>
      <c r="C643" s="14" t="s">
        <v>321</v>
      </c>
      <c r="D643" s="57" t="s">
        <v>106</v>
      </c>
      <c r="E643" s="50">
        <v>1</v>
      </c>
      <c r="F643" s="14"/>
    </row>
    <row r="644" spans="1:6" ht="30" x14ac:dyDescent="0.25">
      <c r="A644" s="72" t="s">
        <v>424</v>
      </c>
      <c r="B644" s="47" t="s">
        <v>457</v>
      </c>
      <c r="C644" s="14" t="s">
        <v>321</v>
      </c>
      <c r="D644" s="56" t="s">
        <v>109</v>
      </c>
      <c r="E644" s="50">
        <v>1</v>
      </c>
      <c r="F644" s="14"/>
    </row>
    <row r="645" spans="1:6" ht="30" x14ac:dyDescent="0.25">
      <c r="A645" s="72" t="s">
        <v>424</v>
      </c>
      <c r="B645" s="47" t="s">
        <v>457</v>
      </c>
      <c r="C645" s="14" t="s">
        <v>327</v>
      </c>
      <c r="D645" s="57" t="s">
        <v>283</v>
      </c>
      <c r="E645" s="50">
        <v>1</v>
      </c>
      <c r="F645" s="14"/>
    </row>
    <row r="646" spans="1:6" ht="30" x14ac:dyDescent="0.25">
      <c r="A646" s="72" t="s">
        <v>424</v>
      </c>
      <c r="B646" s="47" t="s">
        <v>457</v>
      </c>
      <c r="C646" s="14" t="s">
        <v>327</v>
      </c>
      <c r="D646" s="56" t="s">
        <v>284</v>
      </c>
      <c r="E646" s="50">
        <v>1</v>
      </c>
      <c r="F646" s="14"/>
    </row>
    <row r="647" spans="1:6" ht="30" x14ac:dyDescent="0.25">
      <c r="A647" s="72" t="s">
        <v>424</v>
      </c>
      <c r="B647" s="47" t="s">
        <v>457</v>
      </c>
      <c r="C647" s="14" t="s">
        <v>322</v>
      </c>
      <c r="D647" s="14" t="s">
        <v>81</v>
      </c>
      <c r="E647" s="49">
        <v>2</v>
      </c>
      <c r="F647" s="14"/>
    </row>
    <row r="648" spans="1:6" ht="30" x14ac:dyDescent="0.25">
      <c r="A648" s="72" t="s">
        <v>424</v>
      </c>
      <c r="B648" s="47" t="s">
        <v>457</v>
      </c>
      <c r="C648" s="14" t="s">
        <v>323</v>
      </c>
      <c r="D648" s="14" t="s">
        <v>84</v>
      </c>
      <c r="E648" s="49">
        <v>2</v>
      </c>
      <c r="F648" s="14"/>
    </row>
    <row r="649" spans="1:6" ht="30" x14ac:dyDescent="0.25">
      <c r="A649" s="72" t="s">
        <v>424</v>
      </c>
      <c r="B649" s="47" t="s">
        <v>457</v>
      </c>
      <c r="C649" s="14" t="s">
        <v>328</v>
      </c>
      <c r="D649" s="50" t="s">
        <v>85</v>
      </c>
      <c r="E649" s="49">
        <v>2</v>
      </c>
      <c r="F649" s="14"/>
    </row>
    <row r="650" spans="1:6" ht="30" x14ac:dyDescent="0.25">
      <c r="A650" s="72" t="s">
        <v>424</v>
      </c>
      <c r="B650" s="47" t="s">
        <v>457</v>
      </c>
      <c r="C650" s="14" t="s">
        <v>431</v>
      </c>
      <c r="D650" s="14" t="s">
        <v>87</v>
      </c>
      <c r="E650" s="49">
        <v>2</v>
      </c>
      <c r="F650" s="14"/>
    </row>
    <row r="651" spans="1:6" ht="45" x14ac:dyDescent="0.25">
      <c r="A651" s="72" t="s">
        <v>424</v>
      </c>
      <c r="B651" s="47" t="s">
        <v>457</v>
      </c>
      <c r="C651" s="47" t="s">
        <v>457</v>
      </c>
      <c r="D651" s="14" t="s">
        <v>217</v>
      </c>
      <c r="E651" s="49">
        <v>1</v>
      </c>
      <c r="F651" s="14"/>
    </row>
    <row r="652" spans="1:6" ht="270" x14ac:dyDescent="0.25">
      <c r="A652" s="30" t="s">
        <v>424</v>
      </c>
      <c r="B652" s="30" t="s">
        <v>460</v>
      </c>
      <c r="C652" s="16" t="s">
        <v>340</v>
      </c>
      <c r="D652" s="20" t="s">
        <v>115</v>
      </c>
      <c r="E652" s="74">
        <v>0</v>
      </c>
      <c r="F652" s="26" t="s">
        <v>461</v>
      </c>
    </row>
    <row r="653" spans="1:6" ht="30" x14ac:dyDescent="0.25">
      <c r="A653" s="30" t="s">
        <v>424</v>
      </c>
      <c r="B653" s="30" t="s">
        <v>460</v>
      </c>
      <c r="C653" s="16" t="s">
        <v>340</v>
      </c>
      <c r="D653" s="16" t="s">
        <v>117</v>
      </c>
      <c r="E653" s="8">
        <v>0</v>
      </c>
    </row>
    <row r="654" spans="1:6" ht="30" x14ac:dyDescent="0.25">
      <c r="A654" s="30" t="s">
        <v>424</v>
      </c>
      <c r="B654" s="30" t="s">
        <v>460</v>
      </c>
      <c r="C654" s="16" t="s">
        <v>340</v>
      </c>
      <c r="D654" s="16" t="s">
        <v>33</v>
      </c>
      <c r="E654" s="8">
        <v>1</v>
      </c>
      <c r="F654" s="16"/>
    </row>
    <row r="655" spans="1:6" ht="30" x14ac:dyDescent="0.25">
      <c r="A655" s="30" t="s">
        <v>424</v>
      </c>
      <c r="B655" s="30" t="s">
        <v>460</v>
      </c>
      <c r="C655" s="16" t="s">
        <v>340</v>
      </c>
      <c r="D655" s="16" t="s">
        <v>66</v>
      </c>
      <c r="E655" s="8">
        <v>1</v>
      </c>
      <c r="F655" s="16"/>
    </row>
    <row r="656" spans="1:6" ht="45" x14ac:dyDescent="0.25">
      <c r="A656" s="30" t="s">
        <v>424</v>
      </c>
      <c r="B656" s="30" t="s">
        <v>460</v>
      </c>
      <c r="C656" s="30" t="s">
        <v>460</v>
      </c>
      <c r="D656" s="16" t="s">
        <v>206</v>
      </c>
      <c r="E656" s="13">
        <v>1</v>
      </c>
      <c r="F656" s="16"/>
    </row>
    <row r="657" spans="1:6" ht="240" x14ac:dyDescent="0.25">
      <c r="A657" s="61" t="s">
        <v>424</v>
      </c>
      <c r="B657" s="47" t="s">
        <v>462</v>
      </c>
      <c r="C657" s="14" t="s">
        <v>320</v>
      </c>
      <c r="D657" s="20" t="s">
        <v>115</v>
      </c>
      <c r="E657" s="8">
        <v>1</v>
      </c>
      <c r="F657" s="14" t="s">
        <v>463</v>
      </c>
    </row>
    <row r="658" spans="1:6" ht="30" x14ac:dyDescent="0.25">
      <c r="A658" s="61" t="s">
        <v>424</v>
      </c>
      <c r="B658" s="47" t="s">
        <v>462</v>
      </c>
      <c r="C658" s="14" t="s">
        <v>320</v>
      </c>
      <c r="D658" s="16" t="s">
        <v>55</v>
      </c>
      <c r="E658" s="8">
        <v>1</v>
      </c>
      <c r="F658" s="14"/>
    </row>
    <row r="659" spans="1:6" ht="30" x14ac:dyDescent="0.25">
      <c r="A659" s="61" t="s">
        <v>424</v>
      </c>
      <c r="B659" s="47" t="s">
        <v>462</v>
      </c>
      <c r="C659" s="14" t="s">
        <v>320</v>
      </c>
      <c r="D659" s="16" t="s">
        <v>66</v>
      </c>
      <c r="E659" s="8">
        <v>1</v>
      </c>
      <c r="F659" s="14"/>
    </row>
    <row r="660" spans="1:6" ht="30" x14ac:dyDescent="0.25">
      <c r="A660" s="61" t="s">
        <v>424</v>
      </c>
      <c r="B660" s="47" t="s">
        <v>462</v>
      </c>
      <c r="C660" s="14" t="s">
        <v>320</v>
      </c>
      <c r="D660" s="16" t="s">
        <v>117</v>
      </c>
      <c r="E660" s="75">
        <v>1</v>
      </c>
      <c r="F660" s="14"/>
    </row>
    <row r="661" spans="1:6" ht="30" x14ac:dyDescent="0.25">
      <c r="A661" s="61" t="s">
        <v>424</v>
      </c>
      <c r="B661" s="47" t="s">
        <v>462</v>
      </c>
      <c r="C661" s="14" t="s">
        <v>340</v>
      </c>
      <c r="D661" s="20" t="s">
        <v>115</v>
      </c>
      <c r="E661" s="75">
        <v>0</v>
      </c>
      <c r="F661" s="14"/>
    </row>
    <row r="662" spans="1:6" ht="30" x14ac:dyDescent="0.25">
      <c r="A662" s="61" t="s">
        <v>424</v>
      </c>
      <c r="B662" s="47" t="s">
        <v>462</v>
      </c>
      <c r="C662" s="14" t="s">
        <v>340</v>
      </c>
      <c r="D662" s="16" t="s">
        <v>117</v>
      </c>
      <c r="E662" s="75">
        <v>0</v>
      </c>
      <c r="F662" s="14"/>
    </row>
    <row r="663" spans="1:6" ht="30" x14ac:dyDescent="0.25">
      <c r="A663" s="61" t="s">
        <v>424</v>
      </c>
      <c r="B663" s="47" t="s">
        <v>462</v>
      </c>
      <c r="C663" s="14" t="s">
        <v>340</v>
      </c>
      <c r="D663" s="16" t="s">
        <v>55</v>
      </c>
      <c r="E663" s="75">
        <v>1</v>
      </c>
      <c r="F663" s="14"/>
    </row>
    <row r="664" spans="1:6" ht="30" x14ac:dyDescent="0.25">
      <c r="A664" s="61" t="s">
        <v>424</v>
      </c>
      <c r="B664" s="47" t="s">
        <v>462</v>
      </c>
      <c r="C664" s="14" t="s">
        <v>340</v>
      </c>
      <c r="D664" s="16" t="s">
        <v>66</v>
      </c>
      <c r="E664" s="75">
        <v>1</v>
      </c>
      <c r="F664" s="14"/>
    </row>
    <row r="665" spans="1:6" ht="30" x14ac:dyDescent="0.25">
      <c r="A665" s="61" t="s">
        <v>424</v>
      </c>
      <c r="B665" s="47" t="s">
        <v>462</v>
      </c>
      <c r="C665" s="14" t="s">
        <v>340</v>
      </c>
      <c r="D665" s="16" t="s">
        <v>122</v>
      </c>
      <c r="E665" s="50">
        <v>2</v>
      </c>
      <c r="F665" s="14"/>
    </row>
    <row r="666" spans="1:6" ht="30" x14ac:dyDescent="0.25">
      <c r="A666" s="61" t="s">
        <v>424</v>
      </c>
      <c r="B666" s="47" t="s">
        <v>462</v>
      </c>
      <c r="C666" s="14" t="s">
        <v>322</v>
      </c>
      <c r="D666" s="14" t="s">
        <v>81</v>
      </c>
      <c r="E666" s="49">
        <v>2</v>
      </c>
      <c r="F666" s="14"/>
    </row>
    <row r="667" spans="1:6" ht="30" x14ac:dyDescent="0.25">
      <c r="A667" s="61" t="s">
        <v>424</v>
      </c>
      <c r="B667" s="47" t="s">
        <v>462</v>
      </c>
      <c r="C667" s="47" t="s">
        <v>462</v>
      </c>
      <c r="D667" s="14" t="s">
        <v>257</v>
      </c>
      <c r="E667" s="49">
        <v>1</v>
      </c>
      <c r="F667" s="14" t="s">
        <v>464</v>
      </c>
    </row>
    <row r="668" spans="1:6" ht="270" x14ac:dyDescent="0.25">
      <c r="A668" s="72" t="s">
        <v>424</v>
      </c>
      <c r="B668" s="47" t="s">
        <v>465</v>
      </c>
      <c r="C668" s="14" t="s">
        <v>320</v>
      </c>
      <c r="D668" s="20" t="s">
        <v>115</v>
      </c>
      <c r="E668" s="50">
        <v>1</v>
      </c>
      <c r="F668" s="14" t="s">
        <v>466</v>
      </c>
    </row>
    <row r="669" spans="1:6" ht="30" x14ac:dyDescent="0.25">
      <c r="A669" s="72" t="s">
        <v>424</v>
      </c>
      <c r="B669" s="47" t="s">
        <v>465</v>
      </c>
      <c r="C669" s="14" t="s">
        <v>320</v>
      </c>
      <c r="D669" s="16" t="s">
        <v>57</v>
      </c>
      <c r="E669" s="50">
        <v>1</v>
      </c>
      <c r="F669" s="14"/>
    </row>
    <row r="670" spans="1:6" ht="30" x14ac:dyDescent="0.25">
      <c r="A670" s="72" t="s">
        <v>424</v>
      </c>
      <c r="B670" s="47" t="s">
        <v>465</v>
      </c>
      <c r="C670" s="14" t="s">
        <v>320</v>
      </c>
      <c r="D670" s="16" t="s">
        <v>66</v>
      </c>
      <c r="E670" s="50">
        <v>1</v>
      </c>
      <c r="F670" s="14"/>
    </row>
    <row r="671" spans="1:6" ht="30" x14ac:dyDescent="0.25">
      <c r="A671" s="72" t="s">
        <v>424</v>
      </c>
      <c r="B671" s="47" t="s">
        <v>465</v>
      </c>
      <c r="C671" s="14" t="s">
        <v>320</v>
      </c>
      <c r="D671" s="16" t="s">
        <v>117</v>
      </c>
      <c r="E671" s="50">
        <v>1</v>
      </c>
      <c r="F671" s="14"/>
    </row>
    <row r="672" spans="1:6" ht="30" x14ac:dyDescent="0.25">
      <c r="A672" s="72" t="s">
        <v>424</v>
      </c>
      <c r="B672" s="47" t="s">
        <v>465</v>
      </c>
      <c r="C672" s="14" t="s">
        <v>340</v>
      </c>
      <c r="D672" s="20" t="s">
        <v>115</v>
      </c>
      <c r="E672" s="50">
        <v>0</v>
      </c>
      <c r="F672" s="14"/>
    </row>
    <row r="673" spans="1:6" ht="30" x14ac:dyDescent="0.25">
      <c r="A673" s="72" t="s">
        <v>424</v>
      </c>
      <c r="B673" s="47" t="s">
        <v>465</v>
      </c>
      <c r="C673" s="14" t="s">
        <v>340</v>
      </c>
      <c r="D673" s="16" t="s">
        <v>117</v>
      </c>
      <c r="E673" s="50">
        <v>0</v>
      </c>
      <c r="F673" s="14"/>
    </row>
    <row r="674" spans="1:6" ht="30" x14ac:dyDescent="0.25">
      <c r="A674" s="72" t="s">
        <v>424</v>
      </c>
      <c r="B674" s="47" t="s">
        <v>465</v>
      </c>
      <c r="C674" s="14" t="s">
        <v>340</v>
      </c>
      <c r="D674" s="14" t="s">
        <v>57</v>
      </c>
      <c r="E674" s="50">
        <v>1</v>
      </c>
      <c r="F674" s="14"/>
    </row>
    <row r="675" spans="1:6" ht="30" x14ac:dyDescent="0.25">
      <c r="A675" s="72" t="s">
        <v>424</v>
      </c>
      <c r="B675" s="47" t="s">
        <v>465</v>
      </c>
      <c r="C675" s="14" t="s">
        <v>340</v>
      </c>
      <c r="D675" s="50" t="s">
        <v>66</v>
      </c>
      <c r="E675" s="50">
        <v>1</v>
      </c>
      <c r="F675" s="14"/>
    </row>
    <row r="676" spans="1:6" ht="30" x14ac:dyDescent="0.25">
      <c r="A676" s="72" t="s">
        <v>424</v>
      </c>
      <c r="B676" s="47" t="s">
        <v>465</v>
      </c>
      <c r="C676" s="14" t="s">
        <v>340</v>
      </c>
      <c r="D676" s="16" t="s">
        <v>122</v>
      </c>
      <c r="E676" s="50">
        <v>2</v>
      </c>
      <c r="F676" s="14"/>
    </row>
    <row r="677" spans="1:6" ht="30" x14ac:dyDescent="0.25">
      <c r="A677" s="72" t="s">
        <v>424</v>
      </c>
      <c r="B677" s="47" t="s">
        <v>465</v>
      </c>
      <c r="C677" s="14" t="s">
        <v>322</v>
      </c>
      <c r="D677" s="14" t="s">
        <v>81</v>
      </c>
      <c r="E677" s="49">
        <v>2</v>
      </c>
      <c r="F677" s="14"/>
    </row>
    <row r="678" spans="1:6" ht="30" x14ac:dyDescent="0.25">
      <c r="A678" s="72" t="s">
        <v>424</v>
      </c>
      <c r="B678" s="47" t="s">
        <v>465</v>
      </c>
      <c r="C678" s="47" t="s">
        <v>465</v>
      </c>
      <c r="D678" s="14" t="s">
        <v>258</v>
      </c>
      <c r="E678" s="65">
        <v>1</v>
      </c>
      <c r="F678" s="14"/>
    </row>
    <row r="679" spans="1:6" ht="210" x14ac:dyDescent="0.25">
      <c r="A679" s="30" t="s">
        <v>424</v>
      </c>
      <c r="B679" s="30" t="s">
        <v>467</v>
      </c>
      <c r="C679" s="16" t="s">
        <v>340</v>
      </c>
      <c r="D679" s="20" t="s">
        <v>115</v>
      </c>
      <c r="E679" s="76">
        <v>0</v>
      </c>
      <c r="F679" s="16" t="s">
        <v>468</v>
      </c>
    </row>
    <row r="680" spans="1:6" ht="30" x14ac:dyDescent="0.25">
      <c r="A680" s="30" t="s">
        <v>424</v>
      </c>
      <c r="B680" s="30" t="s">
        <v>467</v>
      </c>
      <c r="C680" s="16" t="s">
        <v>340</v>
      </c>
      <c r="D680" s="16" t="s">
        <v>117</v>
      </c>
      <c r="E680" s="8">
        <v>0</v>
      </c>
    </row>
    <row r="681" spans="1:6" x14ac:dyDescent="0.25">
      <c r="A681" s="30" t="s">
        <v>424</v>
      </c>
      <c r="B681" s="30" t="s">
        <v>467</v>
      </c>
      <c r="C681" s="16" t="s">
        <v>340</v>
      </c>
      <c r="D681" s="16" t="s">
        <v>23</v>
      </c>
      <c r="E681" s="8">
        <v>1</v>
      </c>
      <c r="F681" s="16"/>
    </row>
    <row r="682" spans="1:6" x14ac:dyDescent="0.25">
      <c r="A682" s="30" t="s">
        <v>424</v>
      </c>
      <c r="B682" s="30" t="s">
        <v>467</v>
      </c>
      <c r="C682" s="16" t="s">
        <v>340</v>
      </c>
      <c r="D682" s="16" t="s">
        <v>66</v>
      </c>
      <c r="E682" s="8">
        <v>1</v>
      </c>
      <c r="F682" s="16"/>
    </row>
    <row r="683" spans="1:6" x14ac:dyDescent="0.25">
      <c r="A683" s="30" t="s">
        <v>424</v>
      </c>
      <c r="B683" s="30" t="s">
        <v>467</v>
      </c>
      <c r="C683" s="16" t="s">
        <v>340</v>
      </c>
      <c r="D683" s="16" t="s">
        <v>122</v>
      </c>
      <c r="E683" s="13">
        <v>2</v>
      </c>
      <c r="F683" s="16"/>
    </row>
    <row r="684" spans="1:6" ht="30" x14ac:dyDescent="0.25">
      <c r="A684" s="30" t="s">
        <v>424</v>
      </c>
      <c r="B684" s="30" t="s">
        <v>467</v>
      </c>
      <c r="C684" s="30" t="s">
        <v>467</v>
      </c>
      <c r="D684" s="16" t="s">
        <v>172</v>
      </c>
      <c r="E684" s="13">
        <v>1</v>
      </c>
      <c r="F684" s="16"/>
    </row>
    <row r="685" spans="1:6" ht="135" x14ac:dyDescent="0.25">
      <c r="A685" s="30" t="s">
        <v>424</v>
      </c>
      <c r="B685" s="30" t="s">
        <v>469</v>
      </c>
      <c r="C685" s="16" t="s">
        <v>325</v>
      </c>
      <c r="D685" s="27" t="s">
        <v>103</v>
      </c>
      <c r="E685" s="8">
        <v>4</v>
      </c>
      <c r="F685" s="16" t="s">
        <v>470</v>
      </c>
    </row>
    <row r="686" spans="1:6" ht="30" x14ac:dyDescent="0.25">
      <c r="A686" s="30" t="s">
        <v>424</v>
      </c>
      <c r="B686" s="30" t="s">
        <v>469</v>
      </c>
      <c r="C686" s="16" t="s">
        <v>325</v>
      </c>
      <c r="D686" s="68" t="s">
        <v>137</v>
      </c>
      <c r="E686" s="8">
        <v>1</v>
      </c>
      <c r="F686" s="16"/>
    </row>
    <row r="687" spans="1:6" ht="30" x14ac:dyDescent="0.25">
      <c r="A687" s="30" t="s">
        <v>424</v>
      </c>
      <c r="B687" s="30" t="s">
        <v>469</v>
      </c>
      <c r="C687" s="16" t="s">
        <v>325</v>
      </c>
      <c r="D687" s="16" t="s">
        <v>140</v>
      </c>
      <c r="E687" s="8">
        <v>1</v>
      </c>
      <c r="F687" s="16"/>
    </row>
    <row r="688" spans="1:6" ht="30" x14ac:dyDescent="0.25">
      <c r="A688" s="30" t="s">
        <v>424</v>
      </c>
      <c r="B688" s="30" t="s">
        <v>469</v>
      </c>
      <c r="C688" s="16" t="s">
        <v>325</v>
      </c>
      <c r="D688" s="17" t="s">
        <v>69</v>
      </c>
      <c r="E688" s="8">
        <v>1</v>
      </c>
      <c r="F688" s="16"/>
    </row>
    <row r="689" spans="1:6" ht="30" x14ac:dyDescent="0.25">
      <c r="A689" s="30" t="s">
        <v>424</v>
      </c>
      <c r="B689" s="30" t="s">
        <v>469</v>
      </c>
      <c r="C689" s="16" t="s">
        <v>327</v>
      </c>
      <c r="D689" s="20" t="s">
        <v>283</v>
      </c>
      <c r="E689" s="8">
        <v>1</v>
      </c>
      <c r="F689" s="16"/>
    </row>
    <row r="690" spans="1:6" ht="30" x14ac:dyDescent="0.25">
      <c r="A690" s="30" t="s">
        <v>424</v>
      </c>
      <c r="B690" s="30" t="s">
        <v>469</v>
      </c>
      <c r="C690" s="16" t="s">
        <v>327</v>
      </c>
      <c r="D690" s="20" t="s">
        <v>284</v>
      </c>
      <c r="E690" s="8">
        <v>1</v>
      </c>
      <c r="F690" s="16"/>
    </row>
    <row r="691" spans="1:6" ht="30" x14ac:dyDescent="0.25">
      <c r="A691" s="30" t="s">
        <v>424</v>
      </c>
      <c r="B691" s="30" t="s">
        <v>469</v>
      </c>
      <c r="C691" s="16" t="s">
        <v>328</v>
      </c>
      <c r="D691" s="16" t="s">
        <v>85</v>
      </c>
      <c r="E691" s="13">
        <v>2</v>
      </c>
      <c r="F691" s="16"/>
    </row>
    <row r="692" spans="1:6" ht="60" x14ac:dyDescent="0.25">
      <c r="A692" s="30" t="s">
        <v>424</v>
      </c>
      <c r="B692" s="30" t="s">
        <v>469</v>
      </c>
      <c r="C692" s="30" t="s">
        <v>469</v>
      </c>
      <c r="D692" s="16" t="s">
        <v>211</v>
      </c>
      <c r="E692" s="13">
        <v>1</v>
      </c>
      <c r="F692" s="16"/>
    </row>
    <row r="693" spans="1:6" ht="150" x14ac:dyDescent="0.25">
      <c r="A693" s="30" t="s">
        <v>424</v>
      </c>
      <c r="B693" s="30" t="s">
        <v>471</v>
      </c>
      <c r="C693" s="16" t="s">
        <v>472</v>
      </c>
      <c r="D693" s="27" t="s">
        <v>103</v>
      </c>
      <c r="E693" s="8">
        <v>2</v>
      </c>
      <c r="F693" s="16" t="s">
        <v>473</v>
      </c>
    </row>
    <row r="694" spans="1:6" x14ac:dyDescent="0.25">
      <c r="A694" s="30" t="s">
        <v>424</v>
      </c>
      <c r="B694" s="30" t="s">
        <v>471</v>
      </c>
      <c r="C694" s="16" t="s">
        <v>472</v>
      </c>
      <c r="D694" s="68" t="s">
        <v>137</v>
      </c>
      <c r="E694" s="8">
        <v>1</v>
      </c>
      <c r="F694" s="16"/>
    </row>
    <row r="695" spans="1:6" x14ac:dyDescent="0.25">
      <c r="A695" s="30" t="s">
        <v>424</v>
      </c>
      <c r="B695" s="30" t="s">
        <v>471</v>
      </c>
      <c r="C695" s="16" t="s">
        <v>472</v>
      </c>
      <c r="D695" s="16" t="s">
        <v>140</v>
      </c>
      <c r="E695" s="8">
        <v>1</v>
      </c>
      <c r="F695" s="16"/>
    </row>
    <row r="696" spans="1:6" x14ac:dyDescent="0.25">
      <c r="A696" s="30" t="s">
        <v>424</v>
      </c>
      <c r="B696" s="30" t="s">
        <v>471</v>
      </c>
      <c r="C696" s="16" t="s">
        <v>327</v>
      </c>
      <c r="D696" s="23" t="s">
        <v>283</v>
      </c>
      <c r="E696" s="8">
        <v>1</v>
      </c>
      <c r="F696" s="16"/>
    </row>
    <row r="697" spans="1:6" x14ac:dyDescent="0.25">
      <c r="A697" s="30" t="s">
        <v>424</v>
      </c>
      <c r="B697" s="30" t="s">
        <v>471</v>
      </c>
      <c r="C697" s="16" t="s">
        <v>327</v>
      </c>
      <c r="D697" s="20" t="s">
        <v>284</v>
      </c>
      <c r="E697" s="8">
        <v>1</v>
      </c>
      <c r="F697" s="16"/>
    </row>
    <row r="698" spans="1:6" x14ac:dyDescent="0.25">
      <c r="A698" s="30" t="s">
        <v>424</v>
      </c>
      <c r="B698" s="30" t="s">
        <v>471</v>
      </c>
      <c r="C698" s="16" t="s">
        <v>328</v>
      </c>
      <c r="D698" s="16" t="s">
        <v>85</v>
      </c>
      <c r="E698" s="13">
        <v>2</v>
      </c>
      <c r="F698" s="16"/>
    </row>
    <row r="699" spans="1:6" ht="30" x14ac:dyDescent="0.25">
      <c r="A699" s="30" t="s">
        <v>424</v>
      </c>
      <c r="B699" s="30" t="s">
        <v>471</v>
      </c>
      <c r="C699" s="30" t="s">
        <v>471</v>
      </c>
      <c r="D699" s="16" t="s">
        <v>170</v>
      </c>
      <c r="E699" s="13">
        <v>1</v>
      </c>
      <c r="F699" s="16"/>
    </row>
    <row r="700" spans="1:6" ht="150" x14ac:dyDescent="0.25">
      <c r="A700" s="30" t="s">
        <v>474</v>
      </c>
      <c r="B700" s="30" t="s">
        <v>475</v>
      </c>
      <c r="C700" s="16" t="s">
        <v>325</v>
      </c>
      <c r="D700" s="68" t="s">
        <v>137</v>
      </c>
      <c r="E700" s="8">
        <v>1</v>
      </c>
      <c r="F700" s="16" t="s">
        <v>476</v>
      </c>
    </row>
    <row r="701" spans="1:6" x14ac:dyDescent="0.25">
      <c r="A701" s="30" t="s">
        <v>474</v>
      </c>
      <c r="B701" s="30" t="s">
        <v>475</v>
      </c>
      <c r="C701" s="16" t="s">
        <v>325</v>
      </c>
      <c r="D701" s="16" t="s">
        <v>140</v>
      </c>
      <c r="E701" s="8">
        <v>1</v>
      </c>
      <c r="F701" s="16"/>
    </row>
    <row r="702" spans="1:6" x14ac:dyDescent="0.25">
      <c r="A702" s="30" t="s">
        <v>474</v>
      </c>
      <c r="B702" s="30" t="s">
        <v>475</v>
      </c>
      <c r="C702" s="16" t="s">
        <v>325</v>
      </c>
      <c r="D702" s="17" t="s">
        <v>69</v>
      </c>
      <c r="E702" s="8">
        <v>1</v>
      </c>
      <c r="F702" s="16"/>
    </row>
    <row r="703" spans="1:6" x14ac:dyDescent="0.25">
      <c r="A703" s="30" t="s">
        <v>474</v>
      </c>
      <c r="B703" s="30" t="s">
        <v>475</v>
      </c>
      <c r="C703" s="16" t="s">
        <v>327</v>
      </c>
      <c r="D703" s="20" t="s">
        <v>283</v>
      </c>
      <c r="E703" s="8">
        <v>1</v>
      </c>
      <c r="F703" s="16"/>
    </row>
    <row r="704" spans="1:6" x14ac:dyDescent="0.25">
      <c r="A704" s="30" t="s">
        <v>474</v>
      </c>
      <c r="B704" s="30" t="s">
        <v>475</v>
      </c>
      <c r="C704" s="16" t="s">
        <v>327</v>
      </c>
      <c r="D704" s="20" t="s">
        <v>284</v>
      </c>
      <c r="E704" s="8">
        <v>1</v>
      </c>
      <c r="F704" s="16"/>
    </row>
    <row r="705" spans="1:6" x14ac:dyDescent="0.25">
      <c r="A705" s="30" t="s">
        <v>474</v>
      </c>
      <c r="B705" s="30" t="s">
        <v>475</v>
      </c>
      <c r="C705" s="16" t="s">
        <v>328</v>
      </c>
      <c r="D705" s="16" t="s">
        <v>85</v>
      </c>
      <c r="E705" s="13">
        <v>2</v>
      </c>
      <c r="F705" s="16"/>
    </row>
    <row r="706" spans="1:6" ht="30" x14ac:dyDescent="0.25">
      <c r="A706" s="30" t="s">
        <v>474</v>
      </c>
      <c r="B706" s="30" t="s">
        <v>475</v>
      </c>
      <c r="C706" s="30" t="s">
        <v>475</v>
      </c>
      <c r="D706" s="16" t="s">
        <v>272</v>
      </c>
      <c r="E706" s="13">
        <v>1</v>
      </c>
      <c r="F706" s="16"/>
    </row>
    <row r="707" spans="1:6" ht="225" x14ac:dyDescent="0.25">
      <c r="A707" s="30" t="s">
        <v>474</v>
      </c>
      <c r="B707" s="30" t="s">
        <v>477</v>
      </c>
      <c r="C707" s="16" t="s">
        <v>409</v>
      </c>
      <c r="D707" s="27" t="s">
        <v>103</v>
      </c>
      <c r="E707" s="8">
        <v>4</v>
      </c>
      <c r="F707" s="16" t="s">
        <v>478</v>
      </c>
    </row>
    <row r="708" spans="1:6" x14ac:dyDescent="0.25">
      <c r="A708" s="30" t="s">
        <v>474</v>
      </c>
      <c r="B708" s="30" t="s">
        <v>477</v>
      </c>
      <c r="C708" s="16" t="s">
        <v>409</v>
      </c>
      <c r="D708" s="68" t="s">
        <v>137</v>
      </c>
      <c r="E708" s="8">
        <v>1</v>
      </c>
      <c r="F708" s="16"/>
    </row>
    <row r="709" spans="1:6" x14ac:dyDescent="0.25">
      <c r="A709" s="30" t="s">
        <v>474</v>
      </c>
      <c r="B709" s="30" t="s">
        <v>477</v>
      </c>
      <c r="C709" s="16" t="s">
        <v>409</v>
      </c>
      <c r="D709" s="16" t="s">
        <v>140</v>
      </c>
      <c r="E709" s="8">
        <v>1</v>
      </c>
      <c r="F709" s="16"/>
    </row>
    <row r="710" spans="1:6" x14ac:dyDescent="0.25">
      <c r="A710" s="30" t="s">
        <v>474</v>
      </c>
      <c r="B710" s="30" t="s">
        <v>477</v>
      </c>
      <c r="C710" s="16" t="s">
        <v>409</v>
      </c>
      <c r="D710" s="17" t="s">
        <v>69</v>
      </c>
      <c r="E710" s="8">
        <v>1</v>
      </c>
      <c r="F710" s="16"/>
    </row>
    <row r="711" spans="1:6" x14ac:dyDescent="0.25">
      <c r="A711" s="30" t="s">
        <v>474</v>
      </c>
      <c r="B711" s="30" t="s">
        <v>477</v>
      </c>
      <c r="C711" s="16" t="s">
        <v>327</v>
      </c>
      <c r="D711" s="20" t="s">
        <v>283</v>
      </c>
      <c r="E711" s="8">
        <v>1</v>
      </c>
      <c r="F711" s="16"/>
    </row>
    <row r="712" spans="1:6" x14ac:dyDescent="0.25">
      <c r="A712" s="30" t="s">
        <v>474</v>
      </c>
      <c r="B712" s="30" t="s">
        <v>477</v>
      </c>
      <c r="C712" s="16" t="s">
        <v>327</v>
      </c>
      <c r="D712" s="20" t="s">
        <v>284</v>
      </c>
      <c r="E712" s="8">
        <v>1</v>
      </c>
      <c r="F712" s="16"/>
    </row>
    <row r="713" spans="1:6" x14ac:dyDescent="0.25">
      <c r="A713" s="30" t="s">
        <v>474</v>
      </c>
      <c r="B713" s="30" t="s">
        <v>477</v>
      </c>
      <c r="C713" s="16" t="s">
        <v>328</v>
      </c>
      <c r="D713" s="16" t="s">
        <v>85</v>
      </c>
      <c r="E713" s="13">
        <v>0</v>
      </c>
      <c r="F713" s="16"/>
    </row>
    <row r="714" spans="1:6" ht="30" x14ac:dyDescent="0.25">
      <c r="A714" s="30" t="s">
        <v>474</v>
      </c>
      <c r="B714" s="30" t="s">
        <v>477</v>
      </c>
      <c r="C714" s="30" t="s">
        <v>477</v>
      </c>
      <c r="D714" s="16" t="s">
        <v>253</v>
      </c>
      <c r="E714" s="13">
        <v>1</v>
      </c>
      <c r="F714" s="16"/>
    </row>
    <row r="715" spans="1:6" x14ac:dyDescent="0.25">
      <c r="B715" s="39" t="s">
        <v>64</v>
      </c>
    </row>
    <row r="718" spans="1:6" x14ac:dyDescent="0.25">
      <c r="B718" s="3" t="s">
        <v>64</v>
      </c>
    </row>
  </sheetData>
  <pageMargins left="0.7" right="0.7" top="0.75" bottom="0.75" header="0.3" footer="0.3"/>
  <pageSetup scale="45" fitToHeight="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Components_cost</vt:lpstr>
      <vt:lpstr>Apps_to_BB_to_Components</vt:lpstr>
      <vt:lpstr>Apps_to_BB_to_Components!Print_Titles</vt:lpstr>
      <vt:lpstr>Components_cost!Print_Titles</vt:lpstr>
    </vt:vector>
  </TitlesOfParts>
  <Company>Noblis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DMasi</dc:creator>
  <cp:lastModifiedBy>DMasi</cp:lastModifiedBy>
  <dcterms:created xsi:type="dcterms:W3CDTF">2014-12-11T18:55:45Z</dcterms:created>
  <dcterms:modified xsi:type="dcterms:W3CDTF">2014-12-11T19:11:30Z</dcterms:modified>
</cp:coreProperties>
</file>