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hive\lena\arduino\"/>
    </mc:Choice>
  </mc:AlternateContent>
  <bookViews>
    <workbookView xWindow="120" yWindow="120" windowWidth="23820" windowHeight="9345" activeTab="1"/>
  </bookViews>
  <sheets>
    <sheet name="Data" sheetId="1" r:id="rId1"/>
    <sheet name="Char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AA2" i="1"/>
  <c r="V3" i="1"/>
  <c r="W3" i="1"/>
  <c r="X3" i="1"/>
  <c r="Y3" i="1"/>
  <c r="Z3" i="1"/>
  <c r="AA3" i="1"/>
  <c r="W4" i="1"/>
  <c r="X4" i="1"/>
  <c r="Y4" i="1"/>
  <c r="Z4" i="1"/>
  <c r="AA4" i="1"/>
  <c r="V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Y5" i="1"/>
  <c r="Z5" i="1"/>
  <c r="AA5" i="1"/>
  <c r="W5" i="1"/>
  <c r="X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8" i="1"/>
  <c r="M9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8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F8" i="1" l="1"/>
  <c r="F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2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9" i="1"/>
  <c r="F7" i="1"/>
  <c r="F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<sst xmlns="http://schemas.openxmlformats.org/spreadsheetml/2006/main" count="34" uniqueCount="27">
  <si>
    <t>Power</t>
  </si>
  <si>
    <t>Formula 45</t>
  </si>
  <si>
    <t>Formula 0</t>
  </si>
  <si>
    <t>45° #1 (mm)</t>
  </si>
  <si>
    <t>45° #2 (mm)</t>
  </si>
  <si>
    <t>225°(mm)</t>
  </si>
  <si>
    <t>0° (mm)</t>
  </si>
  <si>
    <t>90° (mm)</t>
  </si>
  <si>
    <t>180° (mm)</t>
  </si>
  <si>
    <t>270° (mm)</t>
  </si>
  <si>
    <t>1 rnd (mS)</t>
  </si>
  <si>
    <t>2 rnd (mS)</t>
  </si>
  <si>
    <t>1)</t>
  </si>
  <si>
    <t>1) Distance passed by the mobile if two motors powered by number in 0) for 1000 mS.</t>
  </si>
  <si>
    <t>0)</t>
  </si>
  <si>
    <t>2)</t>
  </si>
  <si>
    <t>2) Distance passed by the mobile if four motors powered by number in 0) for 1000 mS in direction to follow 45° course.</t>
  </si>
  <si>
    <t>3)</t>
  </si>
  <si>
    <t>4)</t>
  </si>
  <si>
    <t>4) Analytic approximation of 1)</t>
  </si>
  <si>
    <t>5)</t>
  </si>
  <si>
    <t>5) Analytic approximation of 2)</t>
  </si>
  <si>
    <t>3) Time in mS to complete full one or two rotations if all four motors powered by number in 0) in same direction. (Mobile radius is 96 mm.)</t>
  </si>
  <si>
    <t xml:space="preserve"> Rotation (mm)</t>
  </si>
  <si>
    <t xml:space="preserve"> Rotation2 (mm)</t>
  </si>
  <si>
    <t>Formula Rotation</t>
  </si>
  <si>
    <t>Angle: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</si>
</sst>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0"/>
          <c:order val="0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Data!$B$9:$B$28</c:f>
              <c:numCache>
                <c:formatCode>General</c:formatCode>
                <c:ptCount val="20"/>
                <c:pt idx="0">
                  <c:v>120</c:v>
                </c:pt>
                <c:pt idx="1">
                  <c:v>190</c:v>
                </c:pt>
                <c:pt idx="2">
                  <c:v>280</c:v>
                </c:pt>
                <c:pt idx="3">
                  <c:v>350</c:v>
                </c:pt>
                <c:pt idx="4">
                  <c:v>420</c:v>
                </c:pt>
                <c:pt idx="5">
                  <c:v>480</c:v>
                </c:pt>
                <c:pt idx="6">
                  <c:v>530</c:v>
                </c:pt>
                <c:pt idx="7">
                  <c:v>570</c:v>
                </c:pt>
                <c:pt idx="8">
                  <c:v>620</c:v>
                </c:pt>
                <c:pt idx="9">
                  <c:v>660</c:v>
                </c:pt>
                <c:pt idx="10">
                  <c:v>710</c:v>
                </c:pt>
                <c:pt idx="11">
                  <c:v>750</c:v>
                </c:pt>
                <c:pt idx="12">
                  <c:v>790</c:v>
                </c:pt>
                <c:pt idx="13">
                  <c:v>850</c:v>
                </c:pt>
                <c:pt idx="14">
                  <c:v>880</c:v>
                </c:pt>
                <c:pt idx="15">
                  <c:v>930</c:v>
                </c:pt>
                <c:pt idx="16">
                  <c:v>970</c:v>
                </c:pt>
                <c:pt idx="17">
                  <c:v>1020</c:v>
                </c:pt>
                <c:pt idx="18">
                  <c:v>1060</c:v>
                </c:pt>
                <c:pt idx="19">
                  <c:v>1090</c:v>
                </c:pt>
              </c:numCache>
            </c:numRef>
          </c:yVal>
          <c:smooth val="0"/>
        </c:ser>
        <c:ser>
          <c:idx val="1"/>
          <c:order val="1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Data!$C$9:$C$28</c:f>
              <c:numCache>
                <c:formatCode>General</c:formatCode>
                <c:ptCount val="20"/>
                <c:pt idx="0">
                  <c:v>150</c:v>
                </c:pt>
                <c:pt idx="1">
                  <c:v>240</c:v>
                </c:pt>
                <c:pt idx="3">
                  <c:v>380</c:v>
                </c:pt>
                <c:pt idx="6">
                  <c:v>550</c:v>
                </c:pt>
                <c:pt idx="9">
                  <c:v>710</c:v>
                </c:pt>
                <c:pt idx="12">
                  <c:v>840</c:v>
                </c:pt>
                <c:pt idx="15">
                  <c:v>950</c:v>
                </c:pt>
                <c:pt idx="18">
                  <c:v>1110</c:v>
                </c:pt>
                <c:pt idx="19">
                  <c:v>1120</c:v>
                </c:pt>
              </c:numCache>
            </c:numRef>
          </c:yVal>
          <c:smooth val="0"/>
        </c:ser>
        <c:ser>
          <c:idx val="6"/>
          <c:order val="2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Data!$D$10:$D$28</c:f>
              <c:numCache>
                <c:formatCode>General</c:formatCode>
                <c:ptCount val="19"/>
                <c:pt idx="0">
                  <c:v>150</c:v>
                </c:pt>
                <c:pt idx="2">
                  <c:v>330</c:v>
                </c:pt>
                <c:pt idx="5">
                  <c:v>480</c:v>
                </c:pt>
                <c:pt idx="8">
                  <c:v>610</c:v>
                </c:pt>
                <c:pt idx="11">
                  <c:v>720</c:v>
                </c:pt>
                <c:pt idx="14">
                  <c:v>880</c:v>
                </c:pt>
                <c:pt idx="17">
                  <c:v>1000</c:v>
                </c:pt>
                <c:pt idx="18">
                  <c:v>1060</c:v>
                </c:pt>
              </c:numCache>
            </c:numRef>
          </c:yVal>
          <c:smooth val="0"/>
        </c:ser>
        <c:ser>
          <c:idx val="7"/>
          <c:order val="3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Data!$E$10:$E$28</c:f>
              <c:numCache>
                <c:formatCode>General</c:formatCode>
                <c:ptCount val="19"/>
                <c:pt idx="0">
                  <c:v>140</c:v>
                </c:pt>
                <c:pt idx="2">
                  <c:v>310</c:v>
                </c:pt>
                <c:pt idx="5">
                  <c:v>480</c:v>
                </c:pt>
                <c:pt idx="8">
                  <c:v>620</c:v>
                </c:pt>
                <c:pt idx="11">
                  <c:v>730</c:v>
                </c:pt>
                <c:pt idx="14">
                  <c:v>870</c:v>
                </c:pt>
                <c:pt idx="17">
                  <c:v>1000</c:v>
                </c:pt>
                <c:pt idx="18">
                  <c:v>1070</c:v>
                </c:pt>
              </c:numCache>
            </c:numRef>
          </c:yVal>
          <c:smooth val="0"/>
        </c:ser>
        <c:ser>
          <c:idx val="4"/>
          <c:order val="4"/>
          <c:tx>
            <c:v>Formula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Data!$H$9:$H$28</c:f>
              <c:numCache>
                <c:formatCode>General</c:formatCode>
                <c:ptCount val="20"/>
                <c:pt idx="0">
                  <c:v>118.09167828997333</c:v>
                </c:pt>
                <c:pt idx="1">
                  <c:v>198.60573789066692</c:v>
                </c:pt>
                <c:pt idx="2">
                  <c:v>269.19081402962746</c:v>
                </c:pt>
                <c:pt idx="3">
                  <c:v>334.01370608216132</c:v>
                </c:pt>
                <c:pt idx="4">
                  <c:v>394.86332477407126</c:v>
                </c:pt>
                <c:pt idx="5">
                  <c:v>452.72318107348588</c:v>
                </c:pt>
                <c:pt idx="6">
                  <c:v>508.20955342365357</c:v>
                </c:pt>
                <c:pt idx="7">
                  <c:v>561.7418561801943</c:v>
                </c:pt>
                <c:pt idx="8">
                  <c:v>613.62236024793697</c:v>
                </c:pt>
                <c:pt idx="9">
                  <c:v>664.07830863535992</c:v>
                </c:pt>
                <c:pt idx="10">
                  <c:v>713.28617836555691</c:v>
                </c:pt>
                <c:pt idx="11">
                  <c:v>761.38660013390563</c:v>
                </c:pt>
                <c:pt idx="12">
                  <c:v>808.49401433117316</c:v>
                </c:pt>
                <c:pt idx="13">
                  <c:v>854.70318334328203</c:v>
                </c:pt>
                <c:pt idx="14">
                  <c:v>900.09373535512179</c:v>
                </c:pt>
                <c:pt idx="15">
                  <c:v>944.73342631978619</c:v>
                </c:pt>
                <c:pt idx="16">
                  <c:v>988.68053922188915</c:v>
                </c:pt>
                <c:pt idx="17">
                  <c:v>1031.9856861040273</c:v>
                </c:pt>
                <c:pt idx="18">
                  <c:v>1074.6931864200315</c:v>
                </c:pt>
                <c:pt idx="19">
                  <c:v>1095.8352168843226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Data!$J$2:$J$28</c:f>
              <c:numCache>
                <c:formatCode>General</c:formatCode>
                <c:ptCount val="27"/>
                <c:pt idx="9">
                  <c:v>130</c:v>
                </c:pt>
                <c:pt idx="10">
                  <c:v>210</c:v>
                </c:pt>
                <c:pt idx="11">
                  <c:v>280</c:v>
                </c:pt>
                <c:pt idx="12">
                  <c:v>360</c:v>
                </c:pt>
                <c:pt idx="13">
                  <c:v>400</c:v>
                </c:pt>
                <c:pt idx="14">
                  <c:v>460</c:v>
                </c:pt>
                <c:pt idx="15">
                  <c:v>490</c:v>
                </c:pt>
                <c:pt idx="16">
                  <c:v>550</c:v>
                </c:pt>
                <c:pt idx="17">
                  <c:v>590</c:v>
                </c:pt>
                <c:pt idx="18">
                  <c:v>630</c:v>
                </c:pt>
                <c:pt idx="19">
                  <c:v>700</c:v>
                </c:pt>
                <c:pt idx="20">
                  <c:v>760</c:v>
                </c:pt>
                <c:pt idx="21">
                  <c:v>810</c:v>
                </c:pt>
                <c:pt idx="22">
                  <c:v>830</c:v>
                </c:pt>
                <c:pt idx="23">
                  <c:v>890</c:v>
                </c:pt>
                <c:pt idx="24">
                  <c:v>930</c:v>
                </c:pt>
                <c:pt idx="25">
                  <c:v>930</c:v>
                </c:pt>
                <c:pt idx="26">
                  <c:v>990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Data!$K$2:$K$28</c:f>
              <c:numCache>
                <c:formatCode>General</c:formatCode>
                <c:ptCount val="27"/>
                <c:pt idx="10">
                  <c:v>250</c:v>
                </c:pt>
                <c:pt idx="11">
                  <c:v>320</c:v>
                </c:pt>
                <c:pt idx="12">
                  <c:v>370</c:v>
                </c:pt>
                <c:pt idx="13">
                  <c:v>410</c:v>
                </c:pt>
                <c:pt idx="14">
                  <c:v>470</c:v>
                </c:pt>
                <c:pt idx="15">
                  <c:v>530</c:v>
                </c:pt>
                <c:pt idx="16">
                  <c:v>570</c:v>
                </c:pt>
                <c:pt idx="17">
                  <c:v>650</c:v>
                </c:pt>
                <c:pt idx="18">
                  <c:v>670</c:v>
                </c:pt>
                <c:pt idx="19">
                  <c:v>670</c:v>
                </c:pt>
                <c:pt idx="20">
                  <c:v>790</c:v>
                </c:pt>
                <c:pt idx="21">
                  <c:v>830</c:v>
                </c:pt>
                <c:pt idx="22">
                  <c:v>880</c:v>
                </c:pt>
                <c:pt idx="23">
                  <c:v>840</c:v>
                </c:pt>
                <c:pt idx="24">
                  <c:v>920</c:v>
                </c:pt>
                <c:pt idx="25">
                  <c:v>980</c:v>
                </c:pt>
                <c:pt idx="26">
                  <c:v>1000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Data!$L$2:$L$28</c:f>
              <c:numCache>
                <c:formatCode>General</c:formatCode>
                <c:ptCount val="27"/>
                <c:pt idx="8">
                  <c:v>100</c:v>
                </c:pt>
                <c:pt idx="9">
                  <c:v>110</c:v>
                </c:pt>
                <c:pt idx="10">
                  <c:v>220</c:v>
                </c:pt>
                <c:pt idx="11">
                  <c:v>310</c:v>
                </c:pt>
                <c:pt idx="12">
                  <c:v>380</c:v>
                </c:pt>
                <c:pt idx="13">
                  <c:v>420</c:v>
                </c:pt>
                <c:pt idx="14">
                  <c:v>460</c:v>
                </c:pt>
                <c:pt idx="15">
                  <c:v>500</c:v>
                </c:pt>
                <c:pt idx="16">
                  <c:v>520</c:v>
                </c:pt>
                <c:pt idx="17">
                  <c:v>560</c:v>
                </c:pt>
                <c:pt idx="18">
                  <c:v>620</c:v>
                </c:pt>
                <c:pt idx="19">
                  <c:v>730</c:v>
                </c:pt>
                <c:pt idx="20">
                  <c:v>730</c:v>
                </c:pt>
                <c:pt idx="21">
                  <c:v>760</c:v>
                </c:pt>
                <c:pt idx="22">
                  <c:v>790</c:v>
                </c:pt>
                <c:pt idx="23">
                  <c:v>850</c:v>
                </c:pt>
                <c:pt idx="24">
                  <c:v>930</c:v>
                </c:pt>
                <c:pt idx="25">
                  <c:v>990</c:v>
                </c:pt>
                <c:pt idx="26">
                  <c:v>990</c:v>
                </c:pt>
              </c:numCache>
            </c:numRef>
          </c:yVal>
          <c:smooth val="0"/>
        </c:ser>
        <c:ser>
          <c:idx val="8"/>
          <c:order val="8"/>
          <c:tx>
            <c:v>Formula 45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Data!$M$9:$M$28</c:f>
              <c:numCache>
                <c:formatCode>General</c:formatCode>
                <c:ptCount val="20"/>
                <c:pt idx="0">
                  <c:v>18.091678289973331</c:v>
                </c:pt>
                <c:pt idx="1">
                  <c:v>98.605737890666916</c:v>
                </c:pt>
                <c:pt idx="2">
                  <c:v>169.19081402962746</c:v>
                </c:pt>
                <c:pt idx="3">
                  <c:v>234.01370608216132</c:v>
                </c:pt>
                <c:pt idx="4">
                  <c:v>294.86332477407126</c:v>
                </c:pt>
                <c:pt idx="5">
                  <c:v>352.72318107348588</c:v>
                </c:pt>
                <c:pt idx="6">
                  <c:v>408.20955342365357</c:v>
                </c:pt>
                <c:pt idx="7">
                  <c:v>461.7418561801943</c:v>
                </c:pt>
                <c:pt idx="8">
                  <c:v>513.62236024793697</c:v>
                </c:pt>
                <c:pt idx="9">
                  <c:v>564.07830863535992</c:v>
                </c:pt>
                <c:pt idx="10">
                  <c:v>613.28617836555691</c:v>
                </c:pt>
                <c:pt idx="11">
                  <c:v>661.38660013390563</c:v>
                </c:pt>
                <c:pt idx="12">
                  <c:v>708.49401433117316</c:v>
                </c:pt>
                <c:pt idx="13">
                  <c:v>754.70318334328203</c:v>
                </c:pt>
                <c:pt idx="14">
                  <c:v>800.09373535512179</c:v>
                </c:pt>
                <c:pt idx="15">
                  <c:v>844.73342631978619</c:v>
                </c:pt>
                <c:pt idx="16">
                  <c:v>888.68053922188915</c:v>
                </c:pt>
                <c:pt idx="17">
                  <c:v>931.98568610402731</c:v>
                </c:pt>
                <c:pt idx="18">
                  <c:v>974.69318642003145</c:v>
                </c:pt>
                <c:pt idx="19">
                  <c:v>995.83521688432256</c:v>
                </c:pt>
              </c:numCache>
            </c:numRef>
          </c:yVal>
          <c:smooth val="0"/>
        </c:ser>
        <c:ser>
          <c:idx val="9"/>
          <c:order val="9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Data!$Q$2:$Q$28</c:f>
              <c:numCache>
                <c:formatCode>General</c:formatCode>
                <c:ptCount val="27"/>
                <c:pt idx="6">
                  <c:v>227.54716981132074</c:v>
                </c:pt>
                <c:pt idx="7">
                  <c:v>301.5</c:v>
                </c:pt>
                <c:pt idx="8">
                  <c:v>360</c:v>
                </c:pt>
                <c:pt idx="9">
                  <c:v>418.75</c:v>
                </c:pt>
                <c:pt idx="10">
                  <c:v>463.84615384615387</c:v>
                </c:pt>
                <c:pt idx="11">
                  <c:v>526.63755458515288</c:v>
                </c:pt>
                <c:pt idx="12">
                  <c:v>517.59656652360513</c:v>
                </c:pt>
                <c:pt idx="13">
                  <c:v>618.46153846153845</c:v>
                </c:pt>
                <c:pt idx="14">
                  <c:v>666.29834254143645</c:v>
                </c:pt>
                <c:pt idx="15">
                  <c:v>713.60946745562126</c:v>
                </c:pt>
                <c:pt idx="16">
                  <c:v>753.75</c:v>
                </c:pt>
                <c:pt idx="17">
                  <c:v>804</c:v>
                </c:pt>
                <c:pt idx="18">
                  <c:v>837.5</c:v>
                </c:pt>
                <c:pt idx="19">
                  <c:v>886.76470588235293</c:v>
                </c:pt>
                <c:pt idx="20">
                  <c:v>927.69230769230774</c:v>
                </c:pt>
                <c:pt idx="21">
                  <c:v>964.8</c:v>
                </c:pt>
                <c:pt idx="22">
                  <c:v>996.69421487603302</c:v>
                </c:pt>
                <c:pt idx="23">
                  <c:v>1048.695652173913</c:v>
                </c:pt>
                <c:pt idx="24">
                  <c:v>1092.391304347826</c:v>
                </c:pt>
                <c:pt idx="25">
                  <c:v>1133.4586466165413</c:v>
                </c:pt>
                <c:pt idx="26">
                  <c:v>1157.3896353166986</c:v>
                </c:pt>
              </c:numCache>
            </c:numRef>
          </c:yVal>
          <c:smooth val="0"/>
        </c:ser>
        <c:ser>
          <c:idx val="10"/>
          <c:order val="10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Data!$R$2:$R$28</c:f>
              <c:numCache>
                <c:formatCode>General</c:formatCode>
                <c:ptCount val="27"/>
                <c:pt idx="6">
                  <c:v>238.8118811881188</c:v>
                </c:pt>
                <c:pt idx="7">
                  <c:v>317.36842105263156</c:v>
                </c:pt>
                <c:pt idx="8">
                  <c:v>376.875</c:v>
                </c:pt>
                <c:pt idx="9">
                  <c:v>430.71428571428572</c:v>
                </c:pt>
                <c:pt idx="10">
                  <c:v>492.24489795918367</c:v>
                </c:pt>
                <c:pt idx="11">
                  <c:v>536</c:v>
                </c:pt>
                <c:pt idx="12">
                  <c:v>591.17647058823525</c:v>
                </c:pt>
                <c:pt idx="13">
                  <c:v>651.89189189189187</c:v>
                </c:pt>
                <c:pt idx="14">
                  <c:v>701.16279069767438</c:v>
                </c:pt>
                <c:pt idx="15">
                  <c:v>753.75</c:v>
                </c:pt>
                <c:pt idx="16">
                  <c:v>804</c:v>
                </c:pt>
                <c:pt idx="17">
                  <c:v>843.3566433566433</c:v>
                </c:pt>
                <c:pt idx="18">
                  <c:v>900</c:v>
                </c:pt>
                <c:pt idx="19">
                  <c:v>942.1875</c:v>
                </c:pt>
                <c:pt idx="20">
                  <c:v>996.69421487603302</c:v>
                </c:pt>
                <c:pt idx="21">
                  <c:v>1044.1558441558441</c:v>
                </c:pt>
                <c:pt idx="22">
                  <c:v>1091.4027149321266</c:v>
                </c:pt>
                <c:pt idx="23">
                  <c:v>1148.5714285714287</c:v>
                </c:pt>
                <c:pt idx="24">
                  <c:v>1188.1773399014778</c:v>
                </c:pt>
                <c:pt idx="25">
                  <c:v>1243.2989690721649</c:v>
                </c:pt>
                <c:pt idx="26">
                  <c:v>1276.1904761904761</c:v>
                </c:pt>
              </c:numCache>
            </c:numRef>
          </c:yVal>
          <c:smooth val="0"/>
        </c:ser>
        <c:ser>
          <c:idx val="11"/>
          <c:order val="11"/>
          <c:tx>
            <c:v>Formula Rotation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Data!$S$2:$S$28</c:f>
              <c:numCache>
                <c:formatCode>General</c:formatCode>
                <c:ptCount val="27"/>
                <c:pt idx="6">
                  <c:v>230</c:v>
                </c:pt>
                <c:pt idx="7">
                  <c:v>307.09626509529545</c:v>
                </c:pt>
                <c:pt idx="8">
                  <c:v>370.90598347860822</c:v>
                </c:pt>
                <c:pt idx="9">
                  <c:v>430.50667304112267</c:v>
                </c:pt>
                <c:pt idx="10">
                  <c:v>487.52863845651308</c:v>
                </c:pt>
                <c:pt idx="11">
                  <c:v>542.70674076081502</c:v>
                </c:pt>
                <c:pt idx="12">
                  <c:v>596.45860761168274</c:v>
                </c:pt>
                <c:pt idx="13">
                  <c:v>649.05269122541449</c:v>
                </c:pt>
                <c:pt idx="14">
                  <c:v>700.67553831263649</c:v>
                </c:pt>
                <c:pt idx="15">
                  <c:v>751.46398900551833</c:v>
                </c:pt>
                <c:pt idx="16">
                  <c:v>801.5225088119297</c:v>
                </c:pt>
                <c:pt idx="17">
                  <c:v>850.93333454205299</c:v>
                </c:pt>
                <c:pt idx="18">
                  <c:v>899.76280168566154</c:v>
                </c:pt>
                <c:pt idx="19">
                  <c:v>948.0654910453809</c:v>
                </c:pt>
                <c:pt idx="20">
                  <c:v>995.88705709010674</c:v>
                </c:pt>
                <c:pt idx="21">
                  <c:v>1043.2662217810848</c:v>
                </c:pt>
                <c:pt idx="22">
                  <c:v>1090.2362195274804</c:v>
                </c:pt>
                <c:pt idx="23">
                  <c:v>1136.8258693305922</c:v>
                </c:pt>
                <c:pt idx="24">
                  <c:v>1183.0603866306424</c:v>
                </c:pt>
                <c:pt idx="25">
                  <c:v>1228.9620090305152</c:v>
                </c:pt>
                <c:pt idx="26">
                  <c:v>1251.794242378694</c:v>
                </c:pt>
              </c:numCache>
            </c:numRef>
          </c:yVal>
          <c:smooth val="0"/>
        </c:ser>
        <c:ser>
          <c:idx val="12"/>
          <c:order val="12"/>
          <c:tx>
            <c:v>Calibration 0</c:v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Data!$V$2:$V$28</c:f>
              <c:numCache>
                <c:formatCode>General</c:formatCode>
                <c:ptCount val="27"/>
                <c:pt idx="0">
                  <c:v>0</c:v>
                </c:pt>
                <c:pt idx="1">
                  <c:v>33.261483796155673</c:v>
                </c:pt>
                <c:pt idx="2">
                  <c:v>66.522967592311346</c:v>
                </c:pt>
                <c:pt idx="3">
                  <c:v>71.200400859948928</c:v>
                </c:pt>
                <c:pt idx="4">
                  <c:v>76.436848354670303</c:v>
                </c:pt>
                <c:pt idx="5">
                  <c:v>82.132572681309483</c:v>
                </c:pt>
                <c:pt idx="6">
                  <c:v>88.223241621420584</c:v>
                </c:pt>
                <c:pt idx="7">
                  <c:v>94.663250045751226</c:v>
                </c:pt>
                <c:pt idx="8">
                  <c:v>101.41826247195804</c:v>
                </c:pt>
                <c:pt idx="9">
                  <c:v>108.46131998259619</c:v>
                </c:pt>
                <c:pt idx="10">
                  <c:v>115.77058841902009</c:v>
                </c:pt>
                <c:pt idx="11">
                  <c:v>123.3279563974811</c:v>
                </c:pt>
                <c:pt idx="12">
                  <c:v>131.1181124301938</c:v>
                </c:pt>
                <c:pt idx="13">
                  <c:v>139.1279102700432</c:v>
                </c:pt>
                <c:pt idx="14">
                  <c:v>147.34591678082279</c:v>
                </c:pt>
                <c:pt idx="15">
                  <c:v>155.76208031824825</c:v>
                </c:pt>
                <c:pt idx="16">
                  <c:v>164.3674814769816</c:v>
                </c:pt>
                <c:pt idx="17">
                  <c:v>173.15414179939626</c:v>
                </c:pt>
                <c:pt idx="18">
                  <c:v>182.11487430352796</c:v>
                </c:pt>
                <c:pt idx="19">
                  <c:v>191.24316484250321</c:v>
                </c:pt>
                <c:pt idx="20">
                  <c:v>200.53307662829326</c:v>
                </c:pt>
                <c:pt idx="21">
                  <c:v>209.97917245182887</c:v>
                </c:pt>
                <c:pt idx="22">
                  <c:v>219.57645062402239</c:v>
                </c:pt>
                <c:pt idx="23">
                  <c:v>229.32029169731351</c:v>
                </c:pt>
                <c:pt idx="24">
                  <c:v>239.20641375918277</c:v>
                </c:pt>
                <c:pt idx="25">
                  <c:v>249.23083461556496</c:v>
                </c:pt>
                <c:pt idx="26">
                  <c:v>254.29373658250245</c:v>
                </c:pt>
              </c:numCache>
            </c:numRef>
          </c:xVal>
          <c:yVal>
            <c:numRef>
              <c:f>Data!$U$2:$U$28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3"/>
          <c:order val="13"/>
          <c:tx>
            <c:v>Calibration 30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Data!$Y$2:$Y$28</c:f>
              <c:numCache>
                <c:formatCode>General</c:formatCode>
                <c:ptCount val="27"/>
                <c:pt idx="0">
                  <c:v>0</c:v>
                </c:pt>
                <c:pt idx="1">
                  <c:v>36.878059948407781</c:v>
                </c:pt>
                <c:pt idx="2">
                  <c:v>73.756119896815562</c:v>
                </c:pt>
                <c:pt idx="3">
                  <c:v>79.231887580035178</c:v>
                </c:pt>
                <c:pt idx="4">
                  <c:v>85.131716151089449</c:v>
                </c:pt>
                <c:pt idx="5">
                  <c:v>91.401932000677988</c:v>
                </c:pt>
                <c:pt idx="6">
                  <c:v>98.003206758962634</c:v>
                </c:pt>
                <c:pt idx="7">
                  <c:v>104.90525093173017</c:v>
                </c:pt>
                <c:pt idx="8">
                  <c:v>112.08388448365633</c:v>
                </c:pt>
                <c:pt idx="9">
                  <c:v>119.51927403083829</c:v>
                </c:pt>
                <c:pt idx="10">
                  <c:v>127.19480228996942</c:v>
                </c:pt>
                <c:pt idx="11">
                  <c:v>135.09630648339206</c:v>
                </c:pt>
                <c:pt idx="12">
                  <c:v>143.21154479551842</c:v>
                </c:pt>
                <c:pt idx="13">
                  <c:v>151.52981044235673</c:v>
                </c:pt>
                <c:pt idx="14">
                  <c:v>160.04164497732688</c:v>
                </c:pt>
                <c:pt idx="15">
                  <c:v>168.73862045998956</c:v>
                </c:pt>
                <c:pt idx="16">
                  <c:v>177.61317071577668</c:v>
                </c:pt>
                <c:pt idx="17">
                  <c:v>186.65845841287867</c:v>
                </c:pt>
                <c:pt idx="18">
                  <c:v>195.86826880440086</c:v>
                </c:pt>
                <c:pt idx="19">
                  <c:v>205.23692367745971</c:v>
                </c:pt>
                <c:pt idx="20">
                  <c:v>214.75921085742328</c:v>
                </c:pt>
                <c:pt idx="21">
                  <c:v>224.43032585525231</c:v>
                </c:pt>
                <c:pt idx="22">
                  <c:v>234.24582311425573</c:v>
                </c:pt>
                <c:pt idx="23">
                  <c:v>244.2015749320193</c:v>
                </c:pt>
                <c:pt idx="24">
                  <c:v>254.29373658250245</c:v>
                </c:pt>
                <c:pt idx="25">
                  <c:v>264.51871649398907</c:v>
                </c:pt>
                <c:pt idx="26">
                  <c:v>269.67995376428763</c:v>
                </c:pt>
              </c:numCache>
            </c:numRef>
          </c:xVal>
          <c:yVal>
            <c:numRef>
              <c:f>Data!$U$2:$U$28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4"/>
          <c:order val="14"/>
          <c:tx>
            <c:v>Calibration 45</c:v>
          </c:tx>
          <c:spPr>
            <a:ln w="2857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Data!$AA$2:$AA$28</c:f>
              <c:numCache>
                <c:formatCode>General</c:formatCode>
                <c:ptCount val="27"/>
                <c:pt idx="0">
                  <c:v>0</c:v>
                </c:pt>
                <c:pt idx="1">
                  <c:v>38.910330320990553</c:v>
                </c:pt>
                <c:pt idx="2">
                  <c:v>77.820660641981107</c:v>
                </c:pt>
                <c:pt idx="3">
                  <c:v>83.620239552234068</c:v>
                </c:pt>
                <c:pt idx="4">
                  <c:v>89.801988977665701</c:v>
                </c:pt>
                <c:pt idx="5">
                  <c:v>96.323629345661772</c:v>
                </c:pt>
                <c:pt idx="6">
                  <c:v>103.15295012693957</c:v>
                </c:pt>
                <c:pt idx="7">
                  <c:v>110.26444253131851</c:v>
                </c:pt>
                <c:pt idx="8">
                  <c:v>117.63731135755617</c:v>
                </c:pt>
                <c:pt idx="9">
                  <c:v>125.25421805952534</c:v>
                </c:pt>
                <c:pt idx="10">
                  <c:v>133.1004434553216</c:v>
                </c:pt>
                <c:pt idx="11">
                  <c:v>141.16330642743605</c:v>
                </c:pt>
                <c:pt idx="12">
                  <c:v>149.43174656391585</c:v>
                </c:pt>
                <c:pt idx="13">
                  <c:v>157.89601604428901</c:v>
                </c:pt>
                <c:pt idx="14">
                  <c:v>166.5474467721946</c:v>
                </c:pt>
                <c:pt idx="15">
                  <c:v>175.37827081032481</c:v>
                </c:pt>
                <c:pt idx="16">
                  <c:v>184.3814794921754</c:v>
                </c:pt>
                <c:pt idx="17">
                  <c:v>193.55071119023842</c:v>
                </c:pt>
                <c:pt idx="18">
                  <c:v>202.88016070844171</c:v>
                </c:pt>
                <c:pt idx="19">
                  <c:v>212.36450525837881</c:v>
                </c:pt>
                <c:pt idx="20">
                  <c:v>221.99884333826122</c:v>
                </c:pt>
                <c:pt idx="21">
                  <c:v>231.77864378101509</c:v>
                </c:pt>
                <c:pt idx="22">
                  <c:v>241.69970291089783</c:v>
                </c:pt>
                <c:pt idx="23">
                  <c:v>251.75810823409469</c:v>
                </c:pt>
                <c:pt idx="24">
                  <c:v>261.95020744530893</c:v>
                </c:pt>
                <c:pt idx="25">
                  <c:v>272.27258179753551</c:v>
                </c:pt>
                <c:pt idx="26">
                  <c:v>277.48161192760654</c:v>
                </c:pt>
              </c:numCache>
            </c:numRef>
          </c:xVal>
          <c:yVal>
            <c:numRef>
              <c:f>Data!$U$2:$U$28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4360"/>
        <c:axId val="212650888"/>
      </c:scatterChart>
      <c:valAx>
        <c:axId val="212644360"/>
        <c:scaling>
          <c:orientation val="minMax"/>
          <c:max val="2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12650888"/>
        <c:crosses val="autoZero"/>
        <c:crossBetween val="midCat"/>
      </c:valAx>
      <c:valAx>
        <c:axId val="21265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44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19</xdr:col>
      <xdr:colOff>600075</xdr:colOff>
      <xdr:row>40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pane xSplit="1" topLeftCell="K1" activePane="topRight" state="frozen"/>
      <selection pane="topRight" activeCell="V6" sqref="V6"/>
    </sheetView>
  </sheetViews>
  <sheetFormatPr defaultRowHeight="15" x14ac:dyDescent="0.25"/>
  <cols>
    <col min="1" max="1" width="11.28515625" customWidth="1"/>
    <col min="4" max="4" width="10" customWidth="1"/>
    <col min="5" max="5" width="9.85546875" customWidth="1"/>
    <col min="8" max="8" width="13.28515625" customWidth="1"/>
    <col min="10" max="10" width="12.5703125" customWidth="1"/>
    <col min="11" max="11" width="11.85546875" customWidth="1"/>
    <col min="12" max="12" width="10.42578125" customWidth="1"/>
    <col min="13" max="13" width="10.85546875" customWidth="1"/>
    <col min="15" max="15" width="9.85546875" customWidth="1"/>
    <col min="16" max="16" width="10.28515625" customWidth="1"/>
    <col min="17" max="17" width="14.28515625" customWidth="1"/>
    <col min="18" max="18" width="15.28515625" customWidth="1"/>
    <col min="19" max="19" width="16.85546875" customWidth="1"/>
    <col min="23" max="23" width="9.140625" style="10"/>
  </cols>
  <sheetData>
    <row r="1" spans="1:28" s="1" customFormat="1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H1" s="1" t="s">
        <v>2</v>
      </c>
      <c r="J1" s="1" t="s">
        <v>3</v>
      </c>
      <c r="K1" s="1" t="s">
        <v>4</v>
      </c>
      <c r="L1" s="1" t="s">
        <v>5</v>
      </c>
      <c r="M1" s="1" t="s">
        <v>1</v>
      </c>
      <c r="O1" s="1" t="s">
        <v>10</v>
      </c>
      <c r="P1" s="1" t="s">
        <v>11</v>
      </c>
      <c r="Q1" s="1" t="s">
        <v>23</v>
      </c>
      <c r="R1" s="1" t="s">
        <v>24</v>
      </c>
      <c r="S1" s="1" t="s">
        <v>25</v>
      </c>
      <c r="U1" s="11"/>
      <c r="V1" s="11"/>
      <c r="W1" s="11"/>
      <c r="X1" s="11"/>
    </row>
    <row r="2" spans="1:28" x14ac:dyDescent="0.25">
      <c r="A2" s="2">
        <v>0</v>
      </c>
      <c r="B2" s="3"/>
      <c r="C2" s="3"/>
      <c r="D2" s="3"/>
      <c r="E2" s="3"/>
      <c r="F2">
        <f t="shared" ref="F2:F27" si="0">(1090/255)*A2</f>
        <v>0</v>
      </c>
      <c r="G2">
        <f>480/120*A2</f>
        <v>0</v>
      </c>
      <c r="H2" s="4"/>
      <c r="J2" s="3"/>
      <c r="K2" s="3"/>
      <c r="L2" s="3"/>
      <c r="M2" s="4"/>
      <c r="O2" s="3"/>
      <c r="P2" s="3"/>
      <c r="S2" s="4"/>
      <c r="U2" s="10">
        <f>A2*4.3</f>
        <v>0</v>
      </c>
      <c r="V2" s="10">
        <f t="shared" ref="V2:V3" si="1">(POWER(($A$4+V$31/2)/4.9, 4/3)+60)*$A2/20</f>
        <v>0</v>
      </c>
      <c r="W2" s="10">
        <f t="shared" ref="W2:AA4" si="2">(POWER(($A$4+W$31/2)/4.9, 4/3)+60)*$A2/20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/>
    </row>
    <row r="3" spans="1:28" s="6" customFormat="1" x14ac:dyDescent="0.25">
      <c r="A3" s="7">
        <v>10</v>
      </c>
      <c r="B3" s="8"/>
      <c r="C3" s="8"/>
      <c r="D3" s="8"/>
      <c r="E3" s="8"/>
      <c r="H3" s="9"/>
      <c r="J3" s="8"/>
      <c r="K3" s="8"/>
      <c r="L3" s="8"/>
      <c r="M3" s="9"/>
      <c r="O3" s="8"/>
      <c r="P3" s="8"/>
      <c r="S3" s="9"/>
      <c r="U3" s="10">
        <f t="shared" ref="U3:U28" si="3">A3*4.3</f>
        <v>43</v>
      </c>
      <c r="V3" s="10">
        <f t="shared" si="1"/>
        <v>33.261483796155673</v>
      </c>
      <c r="W3" s="10">
        <f t="shared" si="2"/>
        <v>34.391658644634163</v>
      </c>
      <c r="X3" s="10">
        <f t="shared" si="2"/>
        <v>35.600200429974464</v>
      </c>
      <c r="Y3" s="10">
        <f t="shared" si="2"/>
        <v>36.878059948407781</v>
      </c>
      <c r="Z3" s="10">
        <f t="shared" si="2"/>
        <v>38.218424177335152</v>
      </c>
      <c r="AA3" s="10">
        <f t="shared" si="2"/>
        <v>38.910330320990553</v>
      </c>
      <c r="AB3" s="10"/>
    </row>
    <row r="4" spans="1:28" s="6" customFormat="1" x14ac:dyDescent="0.25">
      <c r="A4" s="7">
        <v>20</v>
      </c>
      <c r="B4" s="8"/>
      <c r="C4" s="8"/>
      <c r="D4" s="8"/>
      <c r="E4" s="8"/>
      <c r="H4" s="9"/>
      <c r="J4" s="8"/>
      <c r="K4" s="8"/>
      <c r="L4" s="8"/>
      <c r="M4" s="9"/>
      <c r="O4" s="8"/>
      <c r="P4" s="8"/>
      <c r="S4" s="9"/>
      <c r="U4" s="10">
        <f t="shared" si="3"/>
        <v>86</v>
      </c>
      <c r="V4" s="10">
        <f>(POWER(($A$4+V$31/2)/4.9, 4/3)+60)*$A4/20</f>
        <v>66.522967592311346</v>
      </c>
      <c r="W4" s="10">
        <f t="shared" si="2"/>
        <v>68.783317289268325</v>
      </c>
      <c r="X4" s="10">
        <f t="shared" si="2"/>
        <v>71.200400859948928</v>
      </c>
      <c r="Y4" s="10">
        <f t="shared" si="2"/>
        <v>73.756119896815562</v>
      </c>
      <c r="Z4" s="10">
        <f t="shared" si="2"/>
        <v>76.436848354670303</v>
      </c>
      <c r="AA4" s="10">
        <f t="shared" si="2"/>
        <v>77.820660641981107</v>
      </c>
      <c r="AB4" s="10"/>
    </row>
    <row r="5" spans="1:28" s="6" customFormat="1" x14ac:dyDescent="0.25">
      <c r="A5" s="7">
        <v>30</v>
      </c>
      <c r="B5" s="8"/>
      <c r="C5" s="8"/>
      <c r="D5" s="8"/>
      <c r="E5" s="8"/>
      <c r="H5" s="9"/>
      <c r="J5" s="8"/>
      <c r="K5" s="8"/>
      <c r="L5" s="8"/>
      <c r="M5" s="9"/>
      <c r="O5" s="8"/>
      <c r="P5" s="8"/>
      <c r="S5" s="9"/>
      <c r="U5" s="10">
        <f t="shared" si="3"/>
        <v>129</v>
      </c>
      <c r="V5" s="10">
        <f>POWER(($A5+V$31/2)/4.9, 4/3)+60</f>
        <v>71.200400859948928</v>
      </c>
      <c r="W5" s="10">
        <f t="shared" ref="W5:AA20" si="4">POWER(($A5+W$31/2)/4.9, 4/3)+60</f>
        <v>73.756119896815562</v>
      </c>
      <c r="X5" s="10">
        <f t="shared" si="4"/>
        <v>76.436848354670303</v>
      </c>
      <c r="Y5" s="10">
        <f>POWER(($A5+Y$31/2)/4.9, 4/3)+60</f>
        <v>79.231887580035178</v>
      </c>
      <c r="Z5" s="10">
        <f t="shared" si="4"/>
        <v>82.132572681309483</v>
      </c>
      <c r="AA5" s="10">
        <f t="shared" si="4"/>
        <v>83.620239552234068</v>
      </c>
      <c r="AB5" s="10"/>
    </row>
    <row r="6" spans="1:28" s="6" customFormat="1" x14ac:dyDescent="0.25">
      <c r="A6" s="7">
        <v>40</v>
      </c>
      <c r="B6" s="8"/>
      <c r="C6" s="8"/>
      <c r="D6" s="8"/>
      <c r="E6" s="8"/>
      <c r="H6" s="9"/>
      <c r="J6" s="8"/>
      <c r="K6" s="8"/>
      <c r="L6" s="8"/>
      <c r="M6" s="9"/>
      <c r="O6" s="8"/>
      <c r="P6" s="8"/>
      <c r="S6" s="9"/>
      <c r="U6" s="10">
        <f t="shared" si="3"/>
        <v>172</v>
      </c>
      <c r="V6" s="10">
        <f t="shared" ref="V6:W28" si="5">POWER(($A6+V$31/2)/4.9, 4/3)+60</f>
        <v>76.436848354670303</v>
      </c>
      <c r="W6" s="10">
        <f t="shared" si="4"/>
        <v>79.231887580035178</v>
      </c>
      <c r="X6" s="10">
        <f t="shared" ref="X6:Y28" si="6">POWER(($A6+X$31/2)/4.9, 4/3)+60</f>
        <v>82.132572681309483</v>
      </c>
      <c r="Y6" s="10">
        <f t="shared" si="6"/>
        <v>85.131716151089449</v>
      </c>
      <c r="Z6" s="10">
        <f t="shared" ref="Z6:AB28" si="7">POWER(($A6+Z$31/2)/4.9, 4/3)+60</f>
        <v>88.223241621420584</v>
      </c>
      <c r="AA6" s="10">
        <f t="shared" si="4"/>
        <v>89.801988977665701</v>
      </c>
      <c r="AB6" s="10"/>
    </row>
    <row r="7" spans="1:28" x14ac:dyDescent="0.25">
      <c r="A7" s="2">
        <v>50</v>
      </c>
      <c r="B7" s="3"/>
      <c r="C7" s="3"/>
      <c r="D7" s="3"/>
      <c r="E7" s="3"/>
      <c r="F7">
        <f t="shared" si="0"/>
        <v>213.72549019607843</v>
      </c>
      <c r="G7">
        <f t="shared" ref="G7:G28" si="8">480/120*A7</f>
        <v>200</v>
      </c>
      <c r="H7" s="4"/>
      <c r="J7" s="3"/>
      <c r="K7" s="3"/>
      <c r="L7" s="3"/>
      <c r="M7" s="4"/>
      <c r="O7" s="3"/>
      <c r="P7" s="3"/>
      <c r="S7" s="4"/>
      <c r="U7" s="10">
        <f t="shared" si="3"/>
        <v>215</v>
      </c>
      <c r="V7" s="10">
        <f t="shared" si="5"/>
        <v>82.132572681309483</v>
      </c>
      <c r="W7" s="10">
        <f t="shared" si="4"/>
        <v>85.131716151089449</v>
      </c>
      <c r="X7" s="10">
        <f t="shared" si="6"/>
        <v>88.223241621420584</v>
      </c>
      <c r="Y7" s="10">
        <f t="shared" si="6"/>
        <v>91.401932000677988</v>
      </c>
      <c r="Z7" s="10">
        <f t="shared" si="7"/>
        <v>94.663250045751226</v>
      </c>
      <c r="AA7" s="10">
        <f t="shared" si="4"/>
        <v>96.323629345661772</v>
      </c>
      <c r="AB7" s="10"/>
    </row>
    <row r="8" spans="1:28" x14ac:dyDescent="0.25">
      <c r="A8" s="2">
        <v>60</v>
      </c>
      <c r="B8" s="3"/>
      <c r="C8" s="3"/>
      <c r="D8" s="3"/>
      <c r="E8" s="3"/>
      <c r="F8">
        <f t="shared" si="0"/>
        <v>256.47058823529409</v>
      </c>
      <c r="G8">
        <f t="shared" si="8"/>
        <v>240</v>
      </c>
      <c r="H8" s="4"/>
      <c r="J8" s="3"/>
      <c r="K8" s="3"/>
      <c r="L8" s="3"/>
      <c r="M8" s="4"/>
      <c r="O8" s="3">
        <v>2650</v>
      </c>
      <c r="P8" s="3">
        <v>5050</v>
      </c>
      <c r="Q8">
        <f>603*1000/O8</f>
        <v>227.54716981132074</v>
      </c>
      <c r="R8">
        <f>1206*1000/P8</f>
        <v>238.8118811881188</v>
      </c>
      <c r="S8" s="4">
        <f>POWER(A8-60, 0.87)*10.4+230</f>
        <v>230</v>
      </c>
      <c r="U8" s="10">
        <f t="shared" si="3"/>
        <v>258</v>
      </c>
      <c r="V8" s="10">
        <f t="shared" si="5"/>
        <v>88.223241621420584</v>
      </c>
      <c r="W8" s="10">
        <f t="shared" si="4"/>
        <v>91.401932000677988</v>
      </c>
      <c r="X8" s="10">
        <f t="shared" si="6"/>
        <v>94.663250045751226</v>
      </c>
      <c r="Y8" s="10">
        <f t="shared" si="6"/>
        <v>98.003206758962634</v>
      </c>
      <c r="Z8" s="10">
        <f t="shared" si="7"/>
        <v>101.41826247195804</v>
      </c>
      <c r="AA8" s="10">
        <f t="shared" si="4"/>
        <v>103.15295012693957</v>
      </c>
      <c r="AB8" s="10"/>
    </row>
    <row r="9" spans="1:28" x14ac:dyDescent="0.25">
      <c r="A9" s="2">
        <v>70</v>
      </c>
      <c r="B9" s="3">
        <v>120</v>
      </c>
      <c r="C9" s="3">
        <v>150</v>
      </c>
      <c r="D9" s="3"/>
      <c r="E9" s="3"/>
      <c r="F9">
        <f t="shared" si="0"/>
        <v>299.21568627450978</v>
      </c>
      <c r="G9">
        <f t="shared" si="8"/>
        <v>280</v>
      </c>
      <c r="H9" s="4">
        <f>POWER(A9-60, 0.75)*21</f>
        <v>118.09167828997333</v>
      </c>
      <c r="I9">
        <f t="shared" ref="I9:I28" si="9">POWER(A9-60, 0.75)*4.9</f>
        <v>27.554724934327112</v>
      </c>
      <c r="J9" s="3"/>
      <c r="K9" s="3"/>
      <c r="L9" s="3"/>
      <c r="M9" s="4">
        <f>POWER(A9-60, 0.75)*21-100</f>
        <v>18.091678289973331</v>
      </c>
      <c r="O9" s="3">
        <v>2000</v>
      </c>
      <c r="P9" s="3">
        <v>3800</v>
      </c>
      <c r="Q9">
        <f t="shared" ref="Q9:Q28" si="10">603*1000/O9</f>
        <v>301.5</v>
      </c>
      <c r="R9">
        <f t="shared" ref="R9:R28" si="11">1206*1000/P9</f>
        <v>317.36842105263156</v>
      </c>
      <c r="S9" s="4">
        <f t="shared" ref="S9:S28" si="12">POWER(A9-60, 0.87)*10.4+230</f>
        <v>307.09626509529545</v>
      </c>
      <c r="U9" s="10">
        <f t="shared" si="3"/>
        <v>301</v>
      </c>
      <c r="V9" s="10">
        <f t="shared" si="5"/>
        <v>94.663250045751226</v>
      </c>
      <c r="W9" s="10">
        <f t="shared" si="4"/>
        <v>98.003206758962634</v>
      </c>
      <c r="X9" s="10">
        <f t="shared" si="6"/>
        <v>101.41826247195804</v>
      </c>
      <c r="Y9" s="10">
        <f t="shared" si="6"/>
        <v>104.90525093173017</v>
      </c>
      <c r="Z9" s="10">
        <f t="shared" si="7"/>
        <v>108.46131998259619</v>
      </c>
      <c r="AA9" s="10">
        <f t="shared" si="4"/>
        <v>110.26444253131851</v>
      </c>
      <c r="AB9" s="10"/>
    </row>
    <row r="10" spans="1:28" x14ac:dyDescent="0.25">
      <c r="A10" s="2">
        <v>80</v>
      </c>
      <c r="B10" s="3">
        <v>190</v>
      </c>
      <c r="C10" s="3">
        <v>240</v>
      </c>
      <c r="D10" s="3">
        <v>150</v>
      </c>
      <c r="E10" s="3">
        <v>140</v>
      </c>
      <c r="F10">
        <f t="shared" si="0"/>
        <v>341.96078431372547</v>
      </c>
      <c r="G10">
        <f t="shared" si="8"/>
        <v>320</v>
      </c>
      <c r="H10" s="4">
        <f t="shared" ref="H10:H28" si="13">POWER(A10-60, 0.75)*21</f>
        <v>198.60573789066692</v>
      </c>
      <c r="I10">
        <f t="shared" si="9"/>
        <v>46.341338841155618</v>
      </c>
      <c r="J10" s="3"/>
      <c r="K10" s="3"/>
      <c r="L10" s="3">
        <v>100</v>
      </c>
      <c r="M10" s="4">
        <f t="shared" ref="M10:M28" si="14">POWER(A10-60, 0.75)*21-100</f>
        <v>98.605737890666916</v>
      </c>
      <c r="O10" s="3">
        <v>1675</v>
      </c>
      <c r="P10" s="3">
        <v>3200</v>
      </c>
      <c r="Q10">
        <f t="shared" si="10"/>
        <v>360</v>
      </c>
      <c r="R10">
        <f t="shared" si="11"/>
        <v>376.875</v>
      </c>
      <c r="S10" s="4">
        <f t="shared" si="12"/>
        <v>370.90598347860822</v>
      </c>
      <c r="U10" s="10">
        <f t="shared" si="3"/>
        <v>344</v>
      </c>
      <c r="V10" s="10">
        <f t="shared" si="5"/>
        <v>101.41826247195804</v>
      </c>
      <c r="W10" s="10">
        <f t="shared" si="4"/>
        <v>104.90525093173017</v>
      </c>
      <c r="X10" s="10">
        <f t="shared" si="6"/>
        <v>108.46131998259619</v>
      </c>
      <c r="Y10" s="10">
        <f t="shared" si="6"/>
        <v>112.08388448365633</v>
      </c>
      <c r="Z10" s="10">
        <f t="shared" si="7"/>
        <v>115.77058841902009</v>
      </c>
      <c r="AA10" s="10">
        <f t="shared" si="4"/>
        <v>117.63731135755617</v>
      </c>
      <c r="AB10" s="10"/>
    </row>
    <row r="11" spans="1:28" x14ac:dyDescent="0.25">
      <c r="A11" s="2">
        <v>90</v>
      </c>
      <c r="B11" s="3">
        <v>280</v>
      </c>
      <c r="C11" s="3"/>
      <c r="D11" s="3"/>
      <c r="E11" s="3"/>
      <c r="F11">
        <f t="shared" si="0"/>
        <v>384.70588235294116</v>
      </c>
      <c r="G11">
        <f t="shared" si="8"/>
        <v>360</v>
      </c>
      <c r="H11" s="4">
        <f t="shared" si="13"/>
        <v>269.19081402962746</v>
      </c>
      <c r="I11">
        <f t="shared" si="9"/>
        <v>62.811189940246408</v>
      </c>
      <c r="J11" s="3">
        <v>130</v>
      </c>
      <c r="K11" s="3"/>
      <c r="L11" s="3">
        <v>110</v>
      </c>
      <c r="M11" s="4">
        <f t="shared" si="14"/>
        <v>169.19081402962746</v>
      </c>
      <c r="O11" s="3">
        <v>1440</v>
      </c>
      <c r="P11" s="3">
        <v>2800</v>
      </c>
      <c r="Q11">
        <f t="shared" si="10"/>
        <v>418.75</v>
      </c>
      <c r="R11">
        <f t="shared" si="11"/>
        <v>430.71428571428572</v>
      </c>
      <c r="S11" s="4">
        <f t="shared" si="12"/>
        <v>430.50667304112267</v>
      </c>
      <c r="U11" s="10">
        <f t="shared" si="3"/>
        <v>387</v>
      </c>
      <c r="V11" s="10">
        <f t="shared" si="5"/>
        <v>108.46131998259619</v>
      </c>
      <c r="W11" s="10">
        <f t="shared" si="4"/>
        <v>112.08388448365633</v>
      </c>
      <c r="X11" s="10">
        <f t="shared" si="6"/>
        <v>115.77058841902009</v>
      </c>
      <c r="Y11" s="10">
        <f t="shared" si="6"/>
        <v>119.51927403083829</v>
      </c>
      <c r="Z11" s="10">
        <f t="shared" si="7"/>
        <v>123.3279563974811</v>
      </c>
      <c r="AA11" s="10">
        <f t="shared" si="4"/>
        <v>125.25421805952534</v>
      </c>
      <c r="AB11" s="10"/>
    </row>
    <row r="12" spans="1:28" x14ac:dyDescent="0.25">
      <c r="A12" s="2">
        <v>100</v>
      </c>
      <c r="B12" s="3">
        <v>350</v>
      </c>
      <c r="C12" s="3">
        <v>380</v>
      </c>
      <c r="D12" s="3">
        <v>330</v>
      </c>
      <c r="E12" s="3">
        <v>310</v>
      </c>
      <c r="F12">
        <f t="shared" si="0"/>
        <v>427.45098039215685</v>
      </c>
      <c r="G12">
        <f t="shared" si="8"/>
        <v>400</v>
      </c>
      <c r="H12" s="4">
        <f t="shared" si="13"/>
        <v>334.01370608216132</v>
      </c>
      <c r="I12">
        <f t="shared" si="9"/>
        <v>77.936531419170976</v>
      </c>
      <c r="J12" s="3">
        <v>210</v>
      </c>
      <c r="K12" s="3">
        <v>250</v>
      </c>
      <c r="L12" s="3">
        <v>220</v>
      </c>
      <c r="M12" s="4">
        <f t="shared" si="14"/>
        <v>234.01370608216132</v>
      </c>
      <c r="O12" s="3">
        <v>1300</v>
      </c>
      <c r="P12" s="3">
        <v>2450</v>
      </c>
      <c r="Q12">
        <f t="shared" si="10"/>
        <v>463.84615384615387</v>
      </c>
      <c r="R12">
        <f t="shared" si="11"/>
        <v>492.24489795918367</v>
      </c>
      <c r="S12" s="4">
        <f t="shared" si="12"/>
        <v>487.52863845651308</v>
      </c>
      <c r="U12" s="10">
        <f t="shared" si="3"/>
        <v>430</v>
      </c>
      <c r="V12" s="10">
        <f t="shared" si="5"/>
        <v>115.77058841902009</v>
      </c>
      <c r="W12" s="10">
        <f t="shared" si="4"/>
        <v>119.51927403083829</v>
      </c>
      <c r="X12" s="10">
        <f t="shared" si="6"/>
        <v>123.3279563974811</v>
      </c>
      <c r="Y12" s="10">
        <f t="shared" si="6"/>
        <v>127.19480228996942</v>
      </c>
      <c r="Z12" s="10">
        <f t="shared" si="7"/>
        <v>131.1181124301938</v>
      </c>
      <c r="AA12" s="10">
        <f t="shared" si="4"/>
        <v>133.1004434553216</v>
      </c>
      <c r="AB12" s="10"/>
    </row>
    <row r="13" spans="1:28" x14ac:dyDescent="0.25">
      <c r="A13" s="2">
        <v>110</v>
      </c>
      <c r="B13" s="3">
        <v>420</v>
      </c>
      <c r="C13" s="3"/>
      <c r="D13" s="3"/>
      <c r="E13" s="3"/>
      <c r="F13">
        <f t="shared" si="0"/>
        <v>470.19607843137254</v>
      </c>
      <c r="G13">
        <f t="shared" si="8"/>
        <v>440</v>
      </c>
      <c r="H13" s="4">
        <f t="shared" si="13"/>
        <v>394.86332477407126</v>
      </c>
      <c r="I13">
        <f t="shared" si="9"/>
        <v>92.134775780616636</v>
      </c>
      <c r="J13" s="3">
        <v>280</v>
      </c>
      <c r="K13" s="3">
        <v>320</v>
      </c>
      <c r="L13" s="3">
        <v>310</v>
      </c>
      <c r="M13" s="4">
        <f t="shared" si="14"/>
        <v>294.86332477407126</v>
      </c>
      <c r="O13" s="3">
        <v>1145</v>
      </c>
      <c r="P13" s="3">
        <v>2250</v>
      </c>
      <c r="Q13">
        <f t="shared" si="10"/>
        <v>526.63755458515288</v>
      </c>
      <c r="R13">
        <f t="shared" si="11"/>
        <v>536</v>
      </c>
      <c r="S13" s="4">
        <f t="shared" si="12"/>
        <v>542.70674076081502</v>
      </c>
      <c r="U13" s="10">
        <f t="shared" si="3"/>
        <v>473</v>
      </c>
      <c r="V13" s="10">
        <f t="shared" si="5"/>
        <v>123.3279563974811</v>
      </c>
      <c r="W13" s="10">
        <f t="shared" si="4"/>
        <v>127.19480228996942</v>
      </c>
      <c r="X13" s="10">
        <f t="shared" si="6"/>
        <v>131.1181124301938</v>
      </c>
      <c r="Y13" s="10">
        <f t="shared" si="6"/>
        <v>135.09630648339206</v>
      </c>
      <c r="Z13" s="10">
        <f t="shared" si="7"/>
        <v>139.1279102700432</v>
      </c>
      <c r="AA13" s="10">
        <f t="shared" si="4"/>
        <v>141.16330642743605</v>
      </c>
      <c r="AB13" s="10"/>
    </row>
    <row r="14" spans="1:28" x14ac:dyDescent="0.25">
      <c r="A14" s="2">
        <v>120</v>
      </c>
      <c r="B14" s="3">
        <v>480</v>
      </c>
      <c r="C14" s="3"/>
      <c r="D14" s="3"/>
      <c r="E14" s="3"/>
      <c r="F14">
        <f t="shared" si="0"/>
        <v>512.94117647058818</v>
      </c>
      <c r="G14">
        <f t="shared" si="8"/>
        <v>480</v>
      </c>
      <c r="H14" s="4">
        <f t="shared" si="13"/>
        <v>452.72318107348588</v>
      </c>
      <c r="I14">
        <f t="shared" si="9"/>
        <v>105.63540891714672</v>
      </c>
      <c r="J14" s="3">
        <v>360</v>
      </c>
      <c r="K14" s="3">
        <v>370</v>
      </c>
      <c r="L14" s="3">
        <v>380</v>
      </c>
      <c r="M14" s="4">
        <f t="shared" si="14"/>
        <v>352.72318107348588</v>
      </c>
      <c r="O14" s="3">
        <v>1165</v>
      </c>
      <c r="P14" s="3">
        <v>2040</v>
      </c>
      <c r="Q14">
        <f t="shared" si="10"/>
        <v>517.59656652360513</v>
      </c>
      <c r="R14">
        <f t="shared" si="11"/>
        <v>591.17647058823525</v>
      </c>
      <c r="S14" s="4">
        <f t="shared" si="12"/>
        <v>596.45860761168274</v>
      </c>
      <c r="U14" s="10">
        <f t="shared" si="3"/>
        <v>516</v>
      </c>
      <c r="V14" s="10">
        <f t="shared" si="5"/>
        <v>131.1181124301938</v>
      </c>
      <c r="W14" s="10">
        <f t="shared" si="4"/>
        <v>135.09630648339206</v>
      </c>
      <c r="X14" s="10">
        <f t="shared" si="6"/>
        <v>139.1279102700432</v>
      </c>
      <c r="Y14" s="10">
        <f t="shared" si="6"/>
        <v>143.21154479551842</v>
      </c>
      <c r="Z14" s="10">
        <f t="shared" si="7"/>
        <v>147.34591678082279</v>
      </c>
      <c r="AA14" s="10">
        <f t="shared" si="4"/>
        <v>149.43174656391585</v>
      </c>
      <c r="AB14" s="10"/>
    </row>
    <row r="15" spans="1:28" x14ac:dyDescent="0.25">
      <c r="A15" s="2">
        <v>130</v>
      </c>
      <c r="B15" s="3">
        <v>530</v>
      </c>
      <c r="C15" s="3">
        <v>550</v>
      </c>
      <c r="D15" s="3">
        <v>480</v>
      </c>
      <c r="E15" s="3">
        <v>480</v>
      </c>
      <c r="F15">
        <f t="shared" si="0"/>
        <v>555.68627450980387</v>
      </c>
      <c r="G15">
        <f t="shared" si="8"/>
        <v>520</v>
      </c>
      <c r="H15" s="4">
        <f t="shared" si="13"/>
        <v>508.20955342365357</v>
      </c>
      <c r="I15">
        <f t="shared" si="9"/>
        <v>118.58222913218583</v>
      </c>
      <c r="J15" s="3">
        <v>400</v>
      </c>
      <c r="K15" s="3">
        <v>410</v>
      </c>
      <c r="L15" s="3">
        <v>420</v>
      </c>
      <c r="M15" s="4">
        <f t="shared" si="14"/>
        <v>408.20955342365357</v>
      </c>
      <c r="O15" s="3">
        <v>975</v>
      </c>
      <c r="P15" s="3">
        <v>1850</v>
      </c>
      <c r="Q15">
        <f t="shared" si="10"/>
        <v>618.46153846153845</v>
      </c>
      <c r="R15">
        <f t="shared" si="11"/>
        <v>651.89189189189187</v>
      </c>
      <c r="S15" s="4">
        <f t="shared" si="12"/>
        <v>649.05269122541449</v>
      </c>
      <c r="U15" s="10">
        <f t="shared" si="3"/>
        <v>559</v>
      </c>
      <c r="V15" s="10">
        <f t="shared" si="5"/>
        <v>139.1279102700432</v>
      </c>
      <c r="W15" s="10">
        <f t="shared" si="4"/>
        <v>143.21154479551842</v>
      </c>
      <c r="X15" s="10">
        <f t="shared" si="6"/>
        <v>147.34591678082279</v>
      </c>
      <c r="Y15" s="10">
        <f t="shared" si="6"/>
        <v>151.52981044235673</v>
      </c>
      <c r="Z15" s="10">
        <f t="shared" si="7"/>
        <v>155.76208031824825</v>
      </c>
      <c r="AA15" s="10">
        <f t="shared" si="4"/>
        <v>157.89601604428901</v>
      </c>
      <c r="AB15" s="10"/>
    </row>
    <row r="16" spans="1:28" x14ac:dyDescent="0.25">
      <c r="A16" s="2">
        <v>140</v>
      </c>
      <c r="B16" s="3">
        <v>570</v>
      </c>
      <c r="C16" s="3"/>
      <c r="D16" s="3"/>
      <c r="E16" s="3"/>
      <c r="F16">
        <f t="shared" si="0"/>
        <v>598.43137254901956</v>
      </c>
      <c r="G16">
        <f t="shared" si="8"/>
        <v>560</v>
      </c>
      <c r="H16" s="4">
        <f t="shared" si="13"/>
        <v>561.7418561801943</v>
      </c>
      <c r="I16">
        <f t="shared" si="9"/>
        <v>131.07309977537869</v>
      </c>
      <c r="J16" s="3">
        <v>460</v>
      </c>
      <c r="K16" s="3">
        <v>470</v>
      </c>
      <c r="L16" s="3">
        <v>460</v>
      </c>
      <c r="M16" s="4">
        <f t="shared" si="14"/>
        <v>461.7418561801943</v>
      </c>
      <c r="O16" s="3">
        <v>905</v>
      </c>
      <c r="P16" s="3">
        <v>1720</v>
      </c>
      <c r="Q16">
        <f t="shared" si="10"/>
        <v>666.29834254143645</v>
      </c>
      <c r="R16">
        <f t="shared" si="11"/>
        <v>701.16279069767438</v>
      </c>
      <c r="S16" s="4">
        <f t="shared" si="12"/>
        <v>700.67553831263649</v>
      </c>
      <c r="U16" s="10">
        <f t="shared" si="3"/>
        <v>602</v>
      </c>
      <c r="V16" s="10">
        <f t="shared" si="5"/>
        <v>147.34591678082279</v>
      </c>
      <c r="W16" s="10">
        <f t="shared" si="4"/>
        <v>151.52981044235673</v>
      </c>
      <c r="X16" s="10">
        <f t="shared" si="6"/>
        <v>155.76208031824825</v>
      </c>
      <c r="Y16" s="10">
        <f t="shared" si="6"/>
        <v>160.04164497732688</v>
      </c>
      <c r="Z16" s="10">
        <f t="shared" si="7"/>
        <v>164.3674814769816</v>
      </c>
      <c r="AA16" s="10">
        <f t="shared" si="4"/>
        <v>166.5474467721946</v>
      </c>
      <c r="AB16" s="10"/>
    </row>
    <row r="17" spans="1:28" x14ac:dyDescent="0.25">
      <c r="A17" s="2">
        <v>150</v>
      </c>
      <c r="B17" s="3">
        <v>620</v>
      </c>
      <c r="C17" s="3"/>
      <c r="D17" s="3"/>
      <c r="E17" s="3"/>
      <c r="F17">
        <f t="shared" si="0"/>
        <v>641.17647058823525</v>
      </c>
      <c r="G17">
        <f t="shared" si="8"/>
        <v>600</v>
      </c>
      <c r="H17" s="4">
        <f t="shared" si="13"/>
        <v>613.62236024793697</v>
      </c>
      <c r="I17">
        <f t="shared" si="9"/>
        <v>143.17855072451863</v>
      </c>
      <c r="J17" s="3">
        <v>490</v>
      </c>
      <c r="K17" s="3">
        <v>530</v>
      </c>
      <c r="L17" s="3">
        <v>500</v>
      </c>
      <c r="M17" s="4">
        <f t="shared" si="14"/>
        <v>513.62236024793697</v>
      </c>
      <c r="O17" s="3">
        <v>845</v>
      </c>
      <c r="P17" s="3">
        <v>1600</v>
      </c>
      <c r="Q17">
        <f t="shared" si="10"/>
        <v>713.60946745562126</v>
      </c>
      <c r="R17">
        <f t="shared" si="11"/>
        <v>753.75</v>
      </c>
      <c r="S17" s="4">
        <f t="shared" si="12"/>
        <v>751.46398900551833</v>
      </c>
      <c r="U17" s="10">
        <f t="shared" si="3"/>
        <v>645</v>
      </c>
      <c r="V17" s="10">
        <f t="shared" si="5"/>
        <v>155.76208031824825</v>
      </c>
      <c r="W17" s="10">
        <f t="shared" si="4"/>
        <v>160.04164497732688</v>
      </c>
      <c r="X17" s="10">
        <f t="shared" si="6"/>
        <v>164.3674814769816</v>
      </c>
      <c r="Y17" s="10">
        <f t="shared" si="6"/>
        <v>168.73862045998956</v>
      </c>
      <c r="Z17" s="10">
        <f t="shared" si="7"/>
        <v>173.15414179939626</v>
      </c>
      <c r="AA17" s="10">
        <f t="shared" si="4"/>
        <v>175.37827081032481</v>
      </c>
      <c r="AB17" s="10"/>
    </row>
    <row r="18" spans="1:28" x14ac:dyDescent="0.25">
      <c r="A18" s="2">
        <v>160</v>
      </c>
      <c r="B18" s="3">
        <v>660</v>
      </c>
      <c r="C18" s="3">
        <v>710</v>
      </c>
      <c r="D18" s="3">
        <v>610</v>
      </c>
      <c r="E18" s="3">
        <v>620</v>
      </c>
      <c r="F18">
        <f t="shared" si="0"/>
        <v>683.92156862745094</v>
      </c>
      <c r="G18">
        <f t="shared" si="8"/>
        <v>640</v>
      </c>
      <c r="H18" s="4">
        <f t="shared" si="13"/>
        <v>664.07830863535992</v>
      </c>
      <c r="I18">
        <f t="shared" si="9"/>
        <v>154.95160534825064</v>
      </c>
      <c r="J18" s="3">
        <v>550</v>
      </c>
      <c r="K18" s="3">
        <v>570</v>
      </c>
      <c r="L18" s="3">
        <v>520</v>
      </c>
      <c r="M18" s="4">
        <f t="shared" si="14"/>
        <v>564.07830863535992</v>
      </c>
      <c r="O18" s="3">
        <v>800</v>
      </c>
      <c r="P18" s="3">
        <v>1500</v>
      </c>
      <c r="Q18">
        <f t="shared" si="10"/>
        <v>753.75</v>
      </c>
      <c r="R18">
        <f t="shared" si="11"/>
        <v>804</v>
      </c>
      <c r="S18" s="4">
        <f t="shared" si="12"/>
        <v>801.5225088119297</v>
      </c>
      <c r="U18" s="10">
        <f t="shared" si="3"/>
        <v>688</v>
      </c>
      <c r="V18" s="10">
        <f t="shared" si="5"/>
        <v>164.3674814769816</v>
      </c>
      <c r="W18" s="10">
        <f t="shared" si="4"/>
        <v>168.73862045998956</v>
      </c>
      <c r="X18" s="10">
        <f t="shared" si="6"/>
        <v>173.15414179939626</v>
      </c>
      <c r="Y18" s="10">
        <f t="shared" si="6"/>
        <v>177.61317071577668</v>
      </c>
      <c r="Z18" s="10">
        <f t="shared" si="7"/>
        <v>182.11487430352796</v>
      </c>
      <c r="AA18" s="10">
        <f t="shared" si="4"/>
        <v>184.3814794921754</v>
      </c>
      <c r="AB18" s="10"/>
    </row>
    <row r="19" spans="1:28" x14ac:dyDescent="0.25">
      <c r="A19" s="2">
        <v>170</v>
      </c>
      <c r="B19" s="3">
        <v>710</v>
      </c>
      <c r="C19" s="3"/>
      <c r="D19" s="3"/>
      <c r="E19" s="3"/>
      <c r="F19">
        <f t="shared" si="0"/>
        <v>726.66666666666663</v>
      </c>
      <c r="G19">
        <f t="shared" si="8"/>
        <v>680</v>
      </c>
      <c r="H19" s="4">
        <f t="shared" si="13"/>
        <v>713.28617836555691</v>
      </c>
      <c r="I19">
        <f t="shared" si="9"/>
        <v>166.43344161862996</v>
      </c>
      <c r="J19" s="3">
        <v>590</v>
      </c>
      <c r="K19" s="3">
        <v>650</v>
      </c>
      <c r="L19" s="3">
        <v>560</v>
      </c>
      <c r="M19" s="4">
        <f t="shared" si="14"/>
        <v>613.28617836555691</v>
      </c>
      <c r="O19" s="3">
        <v>750</v>
      </c>
      <c r="P19" s="3">
        <v>1430</v>
      </c>
      <c r="Q19">
        <f t="shared" si="10"/>
        <v>804</v>
      </c>
      <c r="R19">
        <f t="shared" si="11"/>
        <v>843.3566433566433</v>
      </c>
      <c r="S19" s="4">
        <f t="shared" si="12"/>
        <v>850.93333454205299</v>
      </c>
      <c r="U19" s="10">
        <f t="shared" si="3"/>
        <v>731</v>
      </c>
      <c r="V19" s="10">
        <f t="shared" si="5"/>
        <v>173.15414179939626</v>
      </c>
      <c r="W19" s="10">
        <f t="shared" si="4"/>
        <v>177.61317071577668</v>
      </c>
      <c r="X19" s="10">
        <f t="shared" si="6"/>
        <v>182.11487430352796</v>
      </c>
      <c r="Y19" s="10">
        <f t="shared" si="6"/>
        <v>186.65845841287867</v>
      </c>
      <c r="Z19" s="10">
        <f t="shared" si="7"/>
        <v>191.24316484250321</v>
      </c>
      <c r="AA19" s="10">
        <f t="shared" si="4"/>
        <v>193.55071119023842</v>
      </c>
      <c r="AB19" s="10"/>
    </row>
    <row r="20" spans="1:28" x14ac:dyDescent="0.25">
      <c r="A20" s="2">
        <v>180</v>
      </c>
      <c r="B20" s="3">
        <v>750</v>
      </c>
      <c r="C20" s="3"/>
      <c r="D20" s="3"/>
      <c r="E20" s="3"/>
      <c r="F20">
        <f t="shared" si="0"/>
        <v>769.41176470588232</v>
      </c>
      <c r="G20">
        <f t="shared" si="8"/>
        <v>720</v>
      </c>
      <c r="H20" s="4">
        <f t="shared" si="13"/>
        <v>761.38660013390563</v>
      </c>
      <c r="I20">
        <f t="shared" si="9"/>
        <v>177.65687336457799</v>
      </c>
      <c r="J20" s="3">
        <v>630</v>
      </c>
      <c r="K20" s="3">
        <v>670</v>
      </c>
      <c r="L20" s="3">
        <v>620</v>
      </c>
      <c r="M20" s="4">
        <f t="shared" si="14"/>
        <v>661.38660013390563</v>
      </c>
      <c r="O20" s="3">
        <v>720</v>
      </c>
      <c r="P20" s="3">
        <v>1340</v>
      </c>
      <c r="Q20">
        <f t="shared" si="10"/>
        <v>837.5</v>
      </c>
      <c r="R20">
        <f t="shared" si="11"/>
        <v>900</v>
      </c>
      <c r="S20" s="4">
        <f t="shared" si="12"/>
        <v>899.76280168566154</v>
      </c>
      <c r="U20" s="10">
        <f t="shared" si="3"/>
        <v>774</v>
      </c>
      <c r="V20" s="10">
        <f t="shared" si="5"/>
        <v>182.11487430352796</v>
      </c>
      <c r="W20" s="10">
        <f t="shared" si="4"/>
        <v>186.65845841287867</v>
      </c>
      <c r="X20" s="10">
        <f t="shared" si="6"/>
        <v>191.24316484250321</v>
      </c>
      <c r="Y20" s="10">
        <f t="shared" si="6"/>
        <v>195.86826880440086</v>
      </c>
      <c r="Z20" s="10">
        <f t="shared" si="7"/>
        <v>200.53307662829326</v>
      </c>
      <c r="AA20" s="10">
        <f t="shared" si="4"/>
        <v>202.88016070844171</v>
      </c>
      <c r="AB20" s="10"/>
    </row>
    <row r="21" spans="1:28" x14ac:dyDescent="0.25">
      <c r="A21" s="2">
        <v>190</v>
      </c>
      <c r="B21" s="3">
        <v>790</v>
      </c>
      <c r="C21" s="3">
        <v>840</v>
      </c>
      <c r="D21" s="3">
        <v>720</v>
      </c>
      <c r="E21" s="3">
        <v>730</v>
      </c>
      <c r="F21">
        <f t="shared" si="0"/>
        <v>812.15686274509801</v>
      </c>
      <c r="G21">
        <f t="shared" si="8"/>
        <v>760</v>
      </c>
      <c r="H21" s="4">
        <f t="shared" si="13"/>
        <v>808.49401433117316</v>
      </c>
      <c r="I21">
        <f t="shared" si="9"/>
        <v>188.64860334394041</v>
      </c>
      <c r="J21" s="3">
        <v>700</v>
      </c>
      <c r="K21" s="3">
        <v>670</v>
      </c>
      <c r="L21" s="3">
        <v>730</v>
      </c>
      <c r="M21" s="4">
        <f t="shared" si="14"/>
        <v>708.49401433117316</v>
      </c>
      <c r="O21" s="3">
        <v>680</v>
      </c>
      <c r="P21" s="3">
        <v>1280</v>
      </c>
      <c r="Q21">
        <f t="shared" si="10"/>
        <v>886.76470588235293</v>
      </c>
      <c r="R21">
        <f t="shared" si="11"/>
        <v>942.1875</v>
      </c>
      <c r="S21" s="4">
        <f t="shared" si="12"/>
        <v>948.0654910453809</v>
      </c>
      <c r="U21" s="10">
        <f t="shared" si="3"/>
        <v>817</v>
      </c>
      <c r="V21" s="10">
        <f t="shared" si="5"/>
        <v>191.24316484250321</v>
      </c>
      <c r="W21" s="10">
        <f t="shared" si="5"/>
        <v>195.86826880440086</v>
      </c>
      <c r="X21" s="10">
        <f t="shared" si="6"/>
        <v>200.53307662829326</v>
      </c>
      <c r="Y21" s="10">
        <f t="shared" si="6"/>
        <v>205.23692367745971</v>
      </c>
      <c r="Z21" s="10">
        <f t="shared" si="7"/>
        <v>209.97917245182887</v>
      </c>
      <c r="AA21" s="10">
        <f t="shared" si="7"/>
        <v>212.36450525837881</v>
      </c>
      <c r="AB21" s="10"/>
    </row>
    <row r="22" spans="1:28" x14ac:dyDescent="0.25">
      <c r="A22" s="2">
        <v>200</v>
      </c>
      <c r="B22" s="3">
        <v>850</v>
      </c>
      <c r="C22" s="3"/>
      <c r="D22" s="3"/>
      <c r="E22" s="3"/>
      <c r="F22">
        <f t="shared" si="0"/>
        <v>854.9019607843137</v>
      </c>
      <c r="G22">
        <f t="shared" si="8"/>
        <v>800</v>
      </c>
      <c r="H22" s="4">
        <f t="shared" si="13"/>
        <v>854.70318334328203</v>
      </c>
      <c r="I22">
        <f t="shared" si="9"/>
        <v>199.43074278009917</v>
      </c>
      <c r="J22" s="3">
        <v>760</v>
      </c>
      <c r="K22" s="3">
        <v>790</v>
      </c>
      <c r="L22" s="3">
        <v>730</v>
      </c>
      <c r="M22" s="4">
        <f t="shared" si="14"/>
        <v>754.70318334328203</v>
      </c>
      <c r="O22" s="3">
        <v>650</v>
      </c>
      <c r="P22" s="3">
        <v>1210</v>
      </c>
      <c r="Q22">
        <f t="shared" si="10"/>
        <v>927.69230769230774</v>
      </c>
      <c r="R22">
        <f t="shared" si="11"/>
        <v>996.69421487603302</v>
      </c>
      <c r="S22" s="4">
        <f t="shared" si="12"/>
        <v>995.88705709010674</v>
      </c>
      <c r="U22" s="10">
        <f t="shared" si="3"/>
        <v>860</v>
      </c>
      <c r="V22" s="10">
        <f t="shared" si="5"/>
        <v>200.53307662829326</v>
      </c>
      <c r="W22" s="10">
        <f t="shared" si="5"/>
        <v>205.23692367745971</v>
      </c>
      <c r="X22" s="10">
        <f t="shared" si="6"/>
        <v>209.97917245182887</v>
      </c>
      <c r="Y22" s="10">
        <f t="shared" si="6"/>
        <v>214.75921085742328</v>
      </c>
      <c r="Z22" s="10">
        <f t="shared" si="7"/>
        <v>219.57645062402239</v>
      </c>
      <c r="AA22" s="10">
        <f t="shared" si="7"/>
        <v>221.99884333826122</v>
      </c>
      <c r="AB22" s="10"/>
    </row>
    <row r="23" spans="1:28" x14ac:dyDescent="0.25">
      <c r="A23" s="2">
        <v>210</v>
      </c>
      <c r="B23" s="3">
        <v>880</v>
      </c>
      <c r="C23" s="3"/>
      <c r="D23" s="3"/>
      <c r="E23" s="3"/>
      <c r="F23">
        <f t="shared" si="0"/>
        <v>897.64705882352939</v>
      </c>
      <c r="G23">
        <f t="shared" si="8"/>
        <v>840</v>
      </c>
      <c r="H23" s="4">
        <f t="shared" si="13"/>
        <v>900.09373535512179</v>
      </c>
      <c r="I23">
        <f t="shared" si="9"/>
        <v>210.02187158286176</v>
      </c>
      <c r="J23" s="3">
        <v>810</v>
      </c>
      <c r="K23" s="3">
        <v>830</v>
      </c>
      <c r="L23" s="3">
        <v>760</v>
      </c>
      <c r="M23" s="4">
        <f t="shared" si="14"/>
        <v>800.09373535512179</v>
      </c>
      <c r="O23" s="3">
        <v>625</v>
      </c>
      <c r="P23" s="3">
        <v>1155</v>
      </c>
      <c r="Q23">
        <f t="shared" si="10"/>
        <v>964.8</v>
      </c>
      <c r="R23">
        <f t="shared" si="11"/>
        <v>1044.1558441558441</v>
      </c>
      <c r="S23" s="4">
        <f t="shared" si="12"/>
        <v>1043.2662217810848</v>
      </c>
      <c r="U23" s="10">
        <f t="shared" si="3"/>
        <v>903</v>
      </c>
      <c r="V23" s="10">
        <f t="shared" si="5"/>
        <v>209.97917245182887</v>
      </c>
      <c r="W23" s="10">
        <f t="shared" si="5"/>
        <v>214.75921085742328</v>
      </c>
      <c r="X23" s="10">
        <f t="shared" si="6"/>
        <v>219.57645062402239</v>
      </c>
      <c r="Y23" s="10">
        <f t="shared" si="6"/>
        <v>224.43032585525231</v>
      </c>
      <c r="Z23" s="10">
        <f t="shared" si="7"/>
        <v>229.32029169731351</v>
      </c>
      <c r="AA23" s="10">
        <f t="shared" si="7"/>
        <v>231.77864378101509</v>
      </c>
      <c r="AB23" s="10"/>
    </row>
    <row r="24" spans="1:28" x14ac:dyDescent="0.25">
      <c r="A24" s="2">
        <v>220</v>
      </c>
      <c r="B24" s="3">
        <v>930</v>
      </c>
      <c r="C24" s="3">
        <v>950</v>
      </c>
      <c r="D24" s="3">
        <v>880</v>
      </c>
      <c r="E24" s="3">
        <v>870</v>
      </c>
      <c r="F24">
        <f t="shared" si="0"/>
        <v>940.39215686274508</v>
      </c>
      <c r="G24">
        <f t="shared" si="8"/>
        <v>880</v>
      </c>
      <c r="H24" s="4">
        <f t="shared" si="13"/>
        <v>944.73342631978619</v>
      </c>
      <c r="I24">
        <f t="shared" si="9"/>
        <v>220.43779947461681</v>
      </c>
      <c r="J24" s="3">
        <v>830</v>
      </c>
      <c r="K24" s="3">
        <v>880</v>
      </c>
      <c r="L24" s="3">
        <v>790</v>
      </c>
      <c r="M24" s="4">
        <f t="shared" si="14"/>
        <v>844.73342631978619</v>
      </c>
      <c r="O24" s="3">
        <v>605</v>
      </c>
      <c r="P24" s="3">
        <v>1105</v>
      </c>
      <c r="Q24">
        <f t="shared" si="10"/>
        <v>996.69421487603302</v>
      </c>
      <c r="R24">
        <f t="shared" si="11"/>
        <v>1091.4027149321266</v>
      </c>
      <c r="S24" s="4">
        <f t="shared" si="12"/>
        <v>1090.2362195274804</v>
      </c>
      <c r="U24" s="10">
        <f t="shared" si="3"/>
        <v>946</v>
      </c>
      <c r="V24" s="10">
        <f t="shared" si="5"/>
        <v>219.57645062402239</v>
      </c>
      <c r="W24" s="10">
        <f t="shared" si="5"/>
        <v>224.43032585525231</v>
      </c>
      <c r="X24" s="10">
        <f t="shared" si="6"/>
        <v>229.32029169731351</v>
      </c>
      <c r="Y24" s="10">
        <f t="shared" si="6"/>
        <v>234.24582311425573</v>
      </c>
      <c r="Z24" s="10">
        <f t="shared" si="7"/>
        <v>239.20641375918277</v>
      </c>
      <c r="AA24" s="10">
        <f t="shared" si="7"/>
        <v>241.69970291089783</v>
      </c>
      <c r="AB24" s="10"/>
    </row>
    <row r="25" spans="1:28" x14ac:dyDescent="0.25">
      <c r="A25" s="2">
        <v>230</v>
      </c>
      <c r="B25" s="3">
        <v>970</v>
      </c>
      <c r="C25" s="3"/>
      <c r="D25" s="3"/>
      <c r="E25" s="3"/>
      <c r="F25">
        <f t="shared" si="0"/>
        <v>983.13725490196077</v>
      </c>
      <c r="G25">
        <f t="shared" si="8"/>
        <v>920</v>
      </c>
      <c r="H25" s="4">
        <f t="shared" si="13"/>
        <v>988.68053922188915</v>
      </c>
      <c r="I25">
        <f t="shared" si="9"/>
        <v>230.69212581844081</v>
      </c>
      <c r="J25" s="3">
        <v>890</v>
      </c>
      <c r="K25" s="3">
        <v>840</v>
      </c>
      <c r="L25" s="3">
        <v>850</v>
      </c>
      <c r="M25" s="4">
        <f t="shared" si="14"/>
        <v>888.68053922188915</v>
      </c>
      <c r="O25" s="3">
        <v>575</v>
      </c>
      <c r="P25" s="3">
        <v>1050</v>
      </c>
      <c r="Q25">
        <f t="shared" si="10"/>
        <v>1048.695652173913</v>
      </c>
      <c r="R25">
        <f t="shared" si="11"/>
        <v>1148.5714285714287</v>
      </c>
      <c r="S25" s="4">
        <f t="shared" si="12"/>
        <v>1136.8258693305922</v>
      </c>
      <c r="U25" s="10">
        <f t="shared" si="3"/>
        <v>989</v>
      </c>
      <c r="V25" s="10">
        <f t="shared" si="5"/>
        <v>229.32029169731351</v>
      </c>
      <c r="W25" s="10">
        <f t="shared" si="5"/>
        <v>234.24582311425573</v>
      </c>
      <c r="X25" s="10">
        <f t="shared" si="6"/>
        <v>239.20641375918277</v>
      </c>
      <c r="Y25" s="10">
        <f t="shared" si="6"/>
        <v>244.2015749320193</v>
      </c>
      <c r="Z25" s="10">
        <f t="shared" si="7"/>
        <v>249.23083461556496</v>
      </c>
      <c r="AA25" s="10">
        <f t="shared" si="7"/>
        <v>251.75810823409469</v>
      </c>
      <c r="AB25" s="10"/>
    </row>
    <row r="26" spans="1:28" x14ac:dyDescent="0.25">
      <c r="A26" s="2">
        <v>240</v>
      </c>
      <c r="B26" s="3">
        <v>1020</v>
      </c>
      <c r="C26" s="3"/>
      <c r="D26" s="3"/>
      <c r="E26" s="3"/>
      <c r="F26">
        <f t="shared" si="0"/>
        <v>1025.8823529411764</v>
      </c>
      <c r="G26">
        <f t="shared" si="8"/>
        <v>960</v>
      </c>
      <c r="H26" s="4">
        <f t="shared" si="13"/>
        <v>1031.9856861040273</v>
      </c>
      <c r="I26">
        <f t="shared" si="9"/>
        <v>240.79666009093972</v>
      </c>
      <c r="J26" s="3">
        <v>930</v>
      </c>
      <c r="K26" s="3">
        <v>920</v>
      </c>
      <c r="L26" s="3">
        <v>930</v>
      </c>
      <c r="M26" s="4">
        <f t="shared" si="14"/>
        <v>931.98568610402731</v>
      </c>
      <c r="O26" s="3">
        <v>552</v>
      </c>
      <c r="P26" s="3">
        <v>1015</v>
      </c>
      <c r="Q26">
        <f t="shared" si="10"/>
        <v>1092.391304347826</v>
      </c>
      <c r="R26">
        <f t="shared" si="11"/>
        <v>1188.1773399014778</v>
      </c>
      <c r="S26" s="4">
        <f t="shared" si="12"/>
        <v>1183.0603866306424</v>
      </c>
      <c r="U26" s="10">
        <f t="shared" si="3"/>
        <v>1032</v>
      </c>
      <c r="V26" s="10">
        <f t="shared" si="5"/>
        <v>239.20641375918277</v>
      </c>
      <c r="W26" s="10">
        <f t="shared" si="5"/>
        <v>244.2015749320193</v>
      </c>
      <c r="X26" s="10">
        <f t="shared" si="6"/>
        <v>249.23083461556496</v>
      </c>
      <c r="Y26" s="10">
        <f t="shared" si="6"/>
        <v>254.29373658250245</v>
      </c>
      <c r="Z26" s="10">
        <f t="shared" si="7"/>
        <v>259.38983956684024</v>
      </c>
      <c r="AA26" s="10">
        <f t="shared" si="7"/>
        <v>261.95020744530893</v>
      </c>
      <c r="AB26" s="10"/>
    </row>
    <row r="27" spans="1:28" x14ac:dyDescent="0.25">
      <c r="A27" s="2">
        <v>250</v>
      </c>
      <c r="B27" s="3">
        <v>1060</v>
      </c>
      <c r="C27" s="3">
        <v>1110</v>
      </c>
      <c r="D27" s="3">
        <v>1000</v>
      </c>
      <c r="E27" s="3">
        <v>1000</v>
      </c>
      <c r="F27">
        <f t="shared" si="0"/>
        <v>1068.627450980392</v>
      </c>
      <c r="G27">
        <f t="shared" si="8"/>
        <v>1000</v>
      </c>
      <c r="H27" s="4">
        <f t="shared" si="13"/>
        <v>1074.6931864200315</v>
      </c>
      <c r="I27">
        <f t="shared" si="9"/>
        <v>250.76174349800732</v>
      </c>
      <c r="J27" s="3">
        <v>930</v>
      </c>
      <c r="K27" s="3">
        <v>980</v>
      </c>
      <c r="L27" s="3">
        <v>990</v>
      </c>
      <c r="M27" s="4">
        <f t="shared" si="14"/>
        <v>974.69318642003145</v>
      </c>
      <c r="O27" s="3">
        <v>532</v>
      </c>
      <c r="P27" s="3">
        <v>970</v>
      </c>
      <c r="Q27">
        <f t="shared" si="10"/>
        <v>1133.4586466165413</v>
      </c>
      <c r="R27">
        <f t="shared" si="11"/>
        <v>1243.2989690721649</v>
      </c>
      <c r="S27" s="4">
        <f t="shared" si="12"/>
        <v>1228.9620090305152</v>
      </c>
      <c r="U27" s="10">
        <f t="shared" si="3"/>
        <v>1075</v>
      </c>
      <c r="V27" s="10">
        <f t="shared" si="5"/>
        <v>249.23083461556496</v>
      </c>
      <c r="W27" s="10">
        <f t="shared" si="5"/>
        <v>254.29373658250245</v>
      </c>
      <c r="X27" s="10">
        <f t="shared" si="6"/>
        <v>259.38983956684024</v>
      </c>
      <c r="Y27" s="10">
        <f t="shared" si="6"/>
        <v>264.51871649398907</v>
      </c>
      <c r="Z27" s="10">
        <f t="shared" si="7"/>
        <v>269.67995376428763</v>
      </c>
      <c r="AA27" s="10">
        <f t="shared" si="7"/>
        <v>272.27258179753551</v>
      </c>
      <c r="AB27" s="10"/>
    </row>
    <row r="28" spans="1:28" x14ac:dyDescent="0.25">
      <c r="A28" s="2">
        <v>255</v>
      </c>
      <c r="B28" s="3">
        <v>1090</v>
      </c>
      <c r="C28" s="3">
        <v>1120</v>
      </c>
      <c r="D28" s="3">
        <v>1060</v>
      </c>
      <c r="E28" s="3">
        <v>1070</v>
      </c>
      <c r="F28">
        <f>(1090/255)*A28</f>
        <v>1090</v>
      </c>
      <c r="G28">
        <f t="shared" si="8"/>
        <v>1020</v>
      </c>
      <c r="H28" s="4">
        <f t="shared" si="13"/>
        <v>1095.8352168843226</v>
      </c>
      <c r="I28">
        <f t="shared" si="9"/>
        <v>255.69488393967526</v>
      </c>
      <c r="J28" s="3">
        <v>990</v>
      </c>
      <c r="K28" s="3">
        <v>1000</v>
      </c>
      <c r="L28" s="3">
        <v>990</v>
      </c>
      <c r="M28" s="4">
        <f t="shared" si="14"/>
        <v>995.83521688432256</v>
      </c>
      <c r="O28" s="3">
        <v>521</v>
      </c>
      <c r="P28" s="3">
        <v>945</v>
      </c>
      <c r="Q28">
        <f t="shared" si="10"/>
        <v>1157.3896353166986</v>
      </c>
      <c r="R28">
        <f t="shared" si="11"/>
        <v>1276.1904761904761</v>
      </c>
      <c r="S28" s="4">
        <f t="shared" si="12"/>
        <v>1251.794242378694</v>
      </c>
      <c r="U28" s="10">
        <f t="shared" si="3"/>
        <v>1096.5</v>
      </c>
      <c r="V28" s="10">
        <f t="shared" si="5"/>
        <v>254.29373658250245</v>
      </c>
      <c r="W28" s="10">
        <f t="shared" si="5"/>
        <v>259.38983956684024</v>
      </c>
      <c r="X28" s="10">
        <f t="shared" si="6"/>
        <v>264.51871649398907</v>
      </c>
      <c r="Y28" s="10">
        <f t="shared" si="6"/>
        <v>269.67995376428763</v>
      </c>
      <c r="Z28" s="10">
        <f t="shared" si="7"/>
        <v>274.87315058534614</v>
      </c>
      <c r="AA28" s="10">
        <f t="shared" si="7"/>
        <v>277.48161192760654</v>
      </c>
      <c r="AB28" s="10"/>
    </row>
    <row r="29" spans="1:28" x14ac:dyDescent="0.25">
      <c r="V29" s="6"/>
    </row>
    <row r="30" spans="1:28" x14ac:dyDescent="0.25">
      <c r="A30" s="1" t="s">
        <v>14</v>
      </c>
      <c r="B30" s="1" t="s">
        <v>12</v>
      </c>
      <c r="C30" s="1" t="s">
        <v>12</v>
      </c>
      <c r="D30" s="1" t="s">
        <v>12</v>
      </c>
      <c r="E30" s="1" t="s">
        <v>12</v>
      </c>
      <c r="F30" s="1"/>
      <c r="G30" s="1"/>
      <c r="H30" s="1" t="s">
        <v>18</v>
      </c>
      <c r="I30" s="1"/>
      <c r="J30" s="1" t="s">
        <v>15</v>
      </c>
      <c r="K30" s="1" t="s">
        <v>15</v>
      </c>
      <c r="L30" s="1" t="s">
        <v>15</v>
      </c>
      <c r="M30" s="1" t="s">
        <v>20</v>
      </c>
      <c r="N30" s="1"/>
      <c r="O30" s="1" t="s">
        <v>17</v>
      </c>
      <c r="P30" s="1" t="s">
        <v>17</v>
      </c>
      <c r="S30" s="1" t="s">
        <v>20</v>
      </c>
      <c r="U30" s="10"/>
      <c r="V30" s="10"/>
      <c r="X30" s="10"/>
    </row>
    <row r="31" spans="1:28" x14ac:dyDescent="0.25">
      <c r="U31" s="12" t="s">
        <v>26</v>
      </c>
      <c r="V31">
        <v>0</v>
      </c>
      <c r="W31" s="10">
        <v>10</v>
      </c>
      <c r="X31">
        <v>20</v>
      </c>
      <c r="Y31">
        <v>30</v>
      </c>
      <c r="Z31">
        <v>40</v>
      </c>
      <c r="AA31">
        <v>45</v>
      </c>
    </row>
    <row r="34" spans="1:11" x14ac:dyDescent="0.25">
      <c r="A34" s="1" t="s">
        <v>13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1" t="s">
        <v>16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1" t="s">
        <v>22</v>
      </c>
    </row>
    <row r="37" spans="1:11" x14ac:dyDescent="0.25">
      <c r="A37" s="1" t="s">
        <v>19</v>
      </c>
    </row>
    <row r="38" spans="1:11" x14ac:dyDescent="0.25">
      <c r="A38" s="1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X29" sqref="X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tamara</cp:lastModifiedBy>
  <dcterms:created xsi:type="dcterms:W3CDTF">2015-08-12T19:28:34Z</dcterms:created>
  <dcterms:modified xsi:type="dcterms:W3CDTF">2015-08-21T10:15:51Z</dcterms:modified>
</cp:coreProperties>
</file>