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3-Construccion\07- Gestion de Calidad\"/>
    </mc:Choice>
  </mc:AlternateContent>
  <xr:revisionPtr revIDLastSave="0" documentId="13_ncr:1_{C93475CB-2233-4C38-ACD9-0F3570A4E3F8}" xr6:coauthVersionLast="47" xr6:coauthVersionMax="47" xr10:uidLastSave="{00000000-0000-0000-0000-000000000000}"/>
  <bookViews>
    <workbookView xWindow="-120" yWindow="-120" windowWidth="19440" windowHeight="10320" activeTab="9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  <sheet name="RevisionesTota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0" l="1"/>
  <c r="S3" i="8"/>
  <c r="T3" i="8"/>
  <c r="A5" i="10" s="1"/>
  <c r="Q3" i="8"/>
  <c r="R3" i="8" s="1"/>
  <c r="N3" i="8"/>
  <c r="O3" i="8"/>
  <c r="L1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7" i="8"/>
  <c r="L18" i="8"/>
  <c r="L19" i="8"/>
  <c r="L3" i="6"/>
  <c r="L2" i="6"/>
  <c r="L3" i="1"/>
  <c r="L2" i="1"/>
  <c r="L2" i="2"/>
  <c r="B5" i="10" l="1"/>
  <c r="B3" i="10"/>
  <c r="M3" i="8"/>
  <c r="F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<sst xmlns="http://schemas.openxmlformats.org/spreadsheetml/2006/main" count="288" uniqueCount="111">
  <si>
    <t>Especificación de Requerimientos de Software.</t>
  </si>
  <si>
    <t>Modelo de Diseño.</t>
  </si>
  <si>
    <t>Arquitectura del Sistema.</t>
  </si>
  <si>
    <t>Plan de pruebas.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</si>
  <si>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</si>
  <si>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</si>
  <si>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</si>
  <si>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</si>
  <si>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</si>
  <si>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</si>
  <si>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</si>
  <si>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</si>
  <si>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</si>
  <si>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</si>
  <si>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</si>
  <si>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</si>
  <si>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</si>
  <si>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</si>
  <si>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</si>
  <si>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</si>
  <si>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</si>
  <si>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</si>
  <si>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</si>
  <si>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</si>
  <si>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</si>
  <si>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</si>
  <si>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</si>
  <si>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</si>
  <si>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</si>
  <si>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</si>
  <si>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</si>
  <si>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</si>
  <si>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</si>
  <si>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</si>
  <si>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</si>
  <si>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</si>
  <si>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</si>
  <si>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</si>
  <si>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</si>
  <si>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</si>
  <si>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</si>
  <si>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</si>
  <si>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</si>
  <si>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</si>
  <si>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</si>
  <si>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re-evalación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</si>
  <si>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</si>
  <si>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</si>
  <si>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</si>
  <si>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</si>
  <si>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</si>
  <si>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</si>
  <si>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</si>
  <si>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</si>
  <si>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</si>
  <si>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</si>
  <si>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</si>
  <si>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</si>
  <si>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Estudio de Factibilidad</t>
  </si>
  <si>
    <t>Estudio e Implementación UARGFLOW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</si>
  <si>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</si>
  <si>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</si>
  <si>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</si>
  <si>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</si>
  <si>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</si>
  <si>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</si>
  <si>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</si>
  <si>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</si>
  <si>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</si>
  <si>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</si>
  <si>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Plan de Estimación</t>
  </si>
  <si>
    <t>Plan de Calidad</t>
  </si>
  <si>
    <t>Herramientas y Tecnologias</t>
  </si>
  <si>
    <t>GitHub</t>
  </si>
  <si>
    <t>Tiempo empleado</t>
  </si>
  <si>
    <t>Plan Cierre iteracion fase Elaboracion iteracion 1</t>
  </si>
  <si>
    <t>Índice no funcional</t>
  </si>
  <si>
    <t>Documento</t>
  </si>
  <si>
    <t>cantidad revisiones</t>
  </si>
  <si>
    <t>cantidad documentos</t>
  </si>
  <si>
    <t>Total revisiones</t>
  </si>
  <si>
    <t>Cantidad de revisiones hechas</t>
  </si>
  <si>
    <t>Documentos revisados en total</t>
  </si>
  <si>
    <t>Confirmación</t>
  </si>
  <si>
    <t>Documentos claves revisados en total</t>
  </si>
  <si>
    <t>Fase Elaboracion Iteracion 1</t>
  </si>
  <si>
    <t>Fase Elaboracion Iteracion 2</t>
  </si>
  <si>
    <t>Prototipo</t>
  </si>
  <si>
    <t>Fase Elaboracion 1</t>
  </si>
  <si>
    <t>Fase Elaboracion 2</t>
  </si>
  <si>
    <t>Fase - Iteración</t>
  </si>
  <si>
    <t>Fase Contruccion 1</t>
  </si>
  <si>
    <t>Fase Contruccion 2</t>
  </si>
  <si>
    <t>Fase Contruccion 3</t>
  </si>
  <si>
    <t>Fase Final</t>
  </si>
  <si>
    <t>Elaboración 2</t>
  </si>
  <si>
    <t>Construcción 1</t>
  </si>
  <si>
    <t>Construcción 2</t>
  </si>
  <si>
    <t>Construcción 3</t>
  </si>
  <si>
    <t>Elaboración 1</t>
  </si>
  <si>
    <t>Construción 3</t>
  </si>
  <si>
    <t>Construción 1</t>
  </si>
  <si>
    <t>Construción 2</t>
  </si>
  <si>
    <t>Elaboracion iteracion 1</t>
  </si>
  <si>
    <t>Elaboracion iteracion 2</t>
  </si>
  <si>
    <t>Cantidad de documentos</t>
  </si>
  <si>
    <t>CRUD Escenario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</si>
  <si>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C101-OSLO- CRUD Escenario.docx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</si>
  <si>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C102  -Plan de Iteración C01.docx</t>
    </r>
  </si>
  <si>
    <t>Modelo Casos de Uso</t>
  </si>
  <si>
    <t>Plan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</si>
</sst>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wrapText="1"/>
    </xf>
    <xf numFmtId="14" fontId="0" fillId="0" borderId="0" xfId="0" applyNumberFormat="1"/>
    <xf numFmtId="21" fontId="0" fillId="0" borderId="0" xfId="0" applyNumberFormat="1"/>
    <xf numFmtId="0" fontId="0" fillId="2" borderId="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quotePrefix="1" applyBorder="1" applyAlignment="1">
      <alignment wrapText="1"/>
    </xf>
    <xf numFmtId="0" fontId="0" fillId="0" borderId="13" xfId="0" applyBorder="1"/>
    <xf numFmtId="0" fontId="0" fillId="0" borderId="14" xfId="0" quotePrefix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0" borderId="16" xfId="0" applyBorder="1"/>
    <xf numFmtId="0" fontId="0" fillId="0" borderId="15" xfId="0" applyBorder="1" applyAlignment="1"/>
    <xf numFmtId="0" fontId="0" fillId="0" borderId="15" xfId="0" applyFill="1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18" xfId="0" quotePrefix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2" xfId="0" applyFill="1" applyBorder="1" applyAlignment="1">
      <alignment wrapText="1"/>
    </xf>
    <xf numFmtId="0" fontId="0" fillId="0" borderId="17" xfId="0" applyBorder="1"/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zoomScale="90" zoomScaleNormal="90" workbookViewId="0">
      <selection activeCell="C2" sqref="C2:I4"/>
    </sheetView>
  </sheetViews>
  <sheetFormatPr baseColWidth="10" defaultRowHeight="15" x14ac:dyDescent="0.25"/>
  <cols>
    <col min="1" max="1" width="41.8554687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0" max="10" width="22" customWidth="1"/>
    <col min="11" max="11" width="20.140625" customWidth="1"/>
    <col min="12" max="12" width="17.140625" customWidth="1"/>
    <col min="13" max="13" width="18.28515625" customWidth="1"/>
  </cols>
  <sheetData>
    <row r="1" spans="1:13" ht="45" customHeight="1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57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90</v>
      </c>
      <c r="L1" s="5" t="s">
        <v>80</v>
      </c>
      <c r="M1" s="5" t="s">
        <v>105</v>
      </c>
    </row>
    <row r="2" spans="1:13" x14ac:dyDescent="0.25">
      <c r="A2" s="10" t="s">
        <v>0</v>
      </c>
      <c r="B2" s="9">
        <v>1</v>
      </c>
      <c r="C2" s="8"/>
      <c r="D2" s="8"/>
      <c r="E2" s="11"/>
      <c r="F2" s="16"/>
      <c r="G2" s="8"/>
      <c r="H2" s="8"/>
      <c r="I2" s="7"/>
      <c r="J2" s="7"/>
      <c r="K2" t="s">
        <v>88</v>
      </c>
      <c r="L2">
        <f>COUNTIF(A2:A3,"*")</f>
        <v>1</v>
      </c>
      <c r="M2">
        <v>1</v>
      </c>
    </row>
    <row r="3" spans="1:13" x14ac:dyDescent="0.25">
      <c r="A3" s="10"/>
      <c r="B3" s="2">
        <v>2</v>
      </c>
      <c r="C3" s="3"/>
      <c r="D3" s="3"/>
      <c r="E3" s="12"/>
      <c r="F3" s="17"/>
      <c r="G3" s="3"/>
      <c r="H3" s="3"/>
      <c r="I3" s="7"/>
      <c r="J3" s="7"/>
      <c r="K3" t="s">
        <v>89</v>
      </c>
      <c r="L3">
        <f>COUNTIF(A4:A11,"*")</f>
        <v>0</v>
      </c>
    </row>
    <row r="4" spans="1:13" x14ac:dyDescent="0.25">
      <c r="A4" s="8"/>
      <c r="B4" s="2">
        <v>3</v>
      </c>
      <c r="C4" s="3"/>
      <c r="D4" s="3"/>
      <c r="E4" s="12"/>
      <c r="F4" s="17"/>
      <c r="G4" s="3"/>
      <c r="H4" s="3"/>
      <c r="I4" s="15"/>
      <c r="J4" s="15"/>
      <c r="K4" t="s">
        <v>91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I5" s="18"/>
      <c r="J5" s="18"/>
      <c r="K5" t="s">
        <v>92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I6" s="18"/>
      <c r="J6" s="18"/>
      <c r="K6" t="s">
        <v>93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I7" s="18"/>
      <c r="J7" s="18"/>
      <c r="K7" t="s">
        <v>94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  <c r="I8" s="18"/>
      <c r="J8" s="18"/>
    </row>
    <row r="9" spans="1:13" x14ac:dyDescent="0.25">
      <c r="B9" s="2">
        <v>8</v>
      </c>
      <c r="C9" s="3"/>
      <c r="D9" s="3"/>
      <c r="E9" s="12"/>
      <c r="F9" s="3"/>
      <c r="G9" s="3"/>
      <c r="H9" s="3"/>
      <c r="I9" s="18"/>
      <c r="J9" s="18"/>
    </row>
    <row r="10" spans="1:13" x14ac:dyDescent="0.25">
      <c r="B10" s="2">
        <v>9</v>
      </c>
      <c r="C10" s="3"/>
      <c r="D10" s="3"/>
      <c r="E10" s="12"/>
      <c r="F10" s="3"/>
      <c r="G10" s="3"/>
      <c r="H10" s="3"/>
      <c r="I10" s="18"/>
      <c r="J10" s="18"/>
      <c r="K10" s="18"/>
    </row>
    <row r="11" spans="1:13" x14ac:dyDescent="0.25">
      <c r="B11" s="2">
        <v>10</v>
      </c>
      <c r="C11" s="3"/>
      <c r="D11" s="3"/>
      <c r="E11" s="12"/>
      <c r="F11" s="3"/>
      <c r="G11" s="3"/>
      <c r="H11" s="3"/>
      <c r="I11" s="18"/>
      <c r="J11" s="18"/>
      <c r="K11" s="18"/>
    </row>
    <row r="12" spans="1:13" x14ac:dyDescent="0.25">
      <c r="B12" s="2">
        <v>11</v>
      </c>
      <c r="C12" s="3"/>
      <c r="D12" s="3"/>
      <c r="E12" s="12"/>
      <c r="F12" s="3"/>
      <c r="G12" s="3"/>
      <c r="H12" s="3"/>
      <c r="I12" s="18"/>
      <c r="J12" s="18"/>
      <c r="K12" s="18"/>
    </row>
    <row r="13" spans="1:13" x14ac:dyDescent="0.25">
      <c r="B13" s="2">
        <v>12</v>
      </c>
      <c r="C13" s="3"/>
      <c r="D13" s="3"/>
      <c r="E13" s="12"/>
      <c r="F13" s="3"/>
      <c r="G13" s="3"/>
      <c r="H13" s="3"/>
      <c r="I13" s="18"/>
      <c r="J13" s="18"/>
      <c r="K13" s="18"/>
    </row>
    <row r="14" spans="1:13" x14ac:dyDescent="0.25">
      <c r="B14" s="2">
        <v>13</v>
      </c>
      <c r="C14" s="3"/>
      <c r="D14" s="3"/>
      <c r="E14" s="12"/>
      <c r="F14" s="3"/>
      <c r="G14" s="3"/>
      <c r="H14" s="3"/>
      <c r="I14" s="18"/>
      <c r="J14" s="18"/>
      <c r="K14" s="18"/>
    </row>
    <row r="15" spans="1:13" x14ac:dyDescent="0.25">
      <c r="B15" s="2">
        <v>14</v>
      </c>
      <c r="C15" s="3"/>
      <c r="D15" s="3"/>
      <c r="E15" s="12"/>
      <c r="F15" s="3"/>
      <c r="G15" s="3"/>
      <c r="H15" s="3"/>
      <c r="I15" s="18"/>
      <c r="J15" s="18"/>
      <c r="K15" s="18"/>
    </row>
    <row r="16" spans="1:13" x14ac:dyDescent="0.25">
      <c r="B16" s="2">
        <v>15</v>
      </c>
      <c r="C16" s="3"/>
      <c r="D16" s="3"/>
      <c r="E16" s="12"/>
      <c r="F16" s="3"/>
      <c r="G16" s="3"/>
      <c r="H16" s="3"/>
      <c r="I16" s="18"/>
      <c r="J16" s="18"/>
      <c r="K16" s="18"/>
    </row>
    <row r="17" spans="2:11" x14ac:dyDescent="0.25">
      <c r="B17" s="2">
        <v>16</v>
      </c>
      <c r="C17" s="3"/>
      <c r="D17" s="3"/>
      <c r="E17" s="12"/>
      <c r="F17" s="3"/>
      <c r="G17" s="3"/>
      <c r="H17" s="3"/>
      <c r="I17" s="18"/>
      <c r="J17" s="18"/>
      <c r="K17" s="18"/>
    </row>
    <row r="18" spans="2:11" x14ac:dyDescent="0.25">
      <c r="B18" s="2">
        <v>17</v>
      </c>
      <c r="C18" s="3"/>
      <c r="D18" s="3"/>
      <c r="E18" s="12"/>
      <c r="F18" s="3"/>
      <c r="G18" s="3"/>
      <c r="H18" s="3"/>
      <c r="I18" s="18"/>
      <c r="J18" s="18"/>
      <c r="K18" s="18"/>
    </row>
    <row r="19" spans="2:11" x14ac:dyDescent="0.25">
      <c r="B19" s="2">
        <v>18</v>
      </c>
      <c r="C19" s="3"/>
      <c r="D19" s="3"/>
      <c r="E19" s="12"/>
      <c r="F19" s="3"/>
      <c r="G19" s="3"/>
      <c r="H19" s="3"/>
      <c r="I19" s="18"/>
      <c r="J19" s="18"/>
      <c r="K19" s="18"/>
    </row>
    <row r="20" spans="2:11" x14ac:dyDescent="0.25">
      <c r="B20" s="2">
        <v>19</v>
      </c>
      <c r="C20" s="3"/>
      <c r="D20" s="3"/>
      <c r="E20" s="12"/>
      <c r="F20" s="3"/>
      <c r="G20" s="3"/>
      <c r="H20" s="3"/>
      <c r="I20" s="18"/>
      <c r="J20" s="18"/>
      <c r="K20" s="18"/>
    </row>
    <row r="21" spans="2:11" x14ac:dyDescent="0.25">
      <c r="B21" s="2"/>
    </row>
    <row r="50" spans="1:1" x14ac:dyDescent="0.25">
      <c r="A50" t="s">
        <v>54</v>
      </c>
    </row>
    <row r="51" spans="1:1" x14ac:dyDescent="0.25">
      <c r="A51" t="s">
        <v>53</v>
      </c>
    </row>
    <row r="52" spans="1:1" x14ac:dyDescent="0.25">
      <c r="A52" t="s">
        <v>33</v>
      </c>
    </row>
    <row r="53" spans="1:1" x14ac:dyDescent="0.25">
      <c r="A53" t="s">
        <v>55</v>
      </c>
    </row>
    <row r="54" spans="1:1" x14ac:dyDescent="0.25">
      <c r="A54" t="s">
        <v>11</v>
      </c>
    </row>
    <row r="55" spans="1:1" x14ac:dyDescent="0.25">
      <c r="A55" t="s">
        <v>69</v>
      </c>
    </row>
    <row r="56" spans="1:1" x14ac:dyDescent="0.25">
      <c r="A56" t="s">
        <v>76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6" type="noConversion"/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18F4-1A82-4DA7-BAA1-7D801E9E7A78}">
  <dimension ref="A1:H5"/>
  <sheetViews>
    <sheetView tabSelected="1" workbookViewId="0">
      <selection activeCell="F11" sqref="F11"/>
    </sheetView>
  </sheetViews>
  <sheetFormatPr baseColWidth="10" defaultRowHeight="15" x14ac:dyDescent="0.25"/>
  <cols>
    <col min="1" max="1" width="12" customWidth="1"/>
    <col min="5" max="5" width="13.28515625" customWidth="1"/>
  </cols>
  <sheetData>
    <row r="1" spans="1:8" ht="15.75" thickBot="1" x14ac:dyDescent="0.3">
      <c r="A1" s="52" t="s">
        <v>85</v>
      </c>
      <c r="B1" s="53"/>
      <c r="C1" s="53"/>
      <c r="D1" s="53"/>
      <c r="E1" s="53"/>
      <c r="F1" s="54"/>
    </row>
    <row r="2" spans="1:8" ht="60" x14ac:dyDescent="0.25">
      <c r="A2" s="27" t="s">
        <v>82</v>
      </c>
      <c r="B2" s="46" t="s">
        <v>81</v>
      </c>
      <c r="C2" s="46"/>
      <c r="D2" s="46"/>
      <c r="E2" s="46" t="s">
        <v>84</v>
      </c>
      <c r="F2" s="47" t="s">
        <v>81</v>
      </c>
      <c r="G2" s="13"/>
      <c r="H2" s="13"/>
    </row>
    <row r="3" spans="1:8" ht="15.75" thickBot="1" x14ac:dyDescent="0.3">
      <c r="A3" s="48">
        <f>SUM(APOYO!O3,Riesgos!L2,ERS!L2)</f>
        <v>19</v>
      </c>
      <c r="B3" s="28">
        <f>SUM(APOYO!N3,Riesgos!L2,ERS!L2)</f>
        <v>4</v>
      </c>
      <c r="C3" s="28"/>
      <c r="D3" s="28"/>
      <c r="E3" s="28">
        <v>2</v>
      </c>
      <c r="F3" s="29">
        <f>SUM(Riesgos!L2,ERS!L2)</f>
        <v>2</v>
      </c>
    </row>
    <row r="4" spans="1:8" ht="15.75" thickBot="1" x14ac:dyDescent="0.3">
      <c r="A4" s="52" t="s">
        <v>86</v>
      </c>
      <c r="B4" s="53"/>
      <c r="C4" s="53"/>
      <c r="D4" s="53"/>
      <c r="E4" s="53"/>
      <c r="F4" s="54"/>
    </row>
    <row r="5" spans="1:8" x14ac:dyDescent="0.25">
      <c r="A5">
        <f>SUM(APOYO!T3,MCU!M2,ERS!M2)</f>
        <v>2</v>
      </c>
      <c r="B5">
        <f>SUM(APOYO!S3,MCU!L2,ERS!L3)</f>
        <v>1</v>
      </c>
      <c r="E5">
        <v>2</v>
      </c>
      <c r="F5">
        <v>3</v>
      </c>
    </row>
  </sheetData>
  <mergeCells count="2">
    <mergeCell ref="A1:F1"/>
    <mergeCell ref="A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  <col min="11" max="11" width="17.28515625" customWidth="1"/>
    <col min="13" max="13" width="1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57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90</v>
      </c>
      <c r="L1" s="5" t="s">
        <v>80</v>
      </c>
      <c r="M1" s="5" t="s">
        <v>105</v>
      </c>
    </row>
    <row r="2" spans="1:13" x14ac:dyDescent="0.25">
      <c r="A2" s="8" t="s">
        <v>109</v>
      </c>
      <c r="B2" s="2">
        <v>1</v>
      </c>
      <c r="C2" s="8"/>
      <c r="D2" s="3"/>
      <c r="E2" s="12"/>
      <c r="F2" s="17"/>
      <c r="G2" s="3"/>
      <c r="H2" s="3"/>
      <c r="I2" s="15"/>
      <c r="K2" t="s">
        <v>95</v>
      </c>
      <c r="L2">
        <f>COUNTIF(A2:A30,"*")</f>
        <v>1</v>
      </c>
      <c r="M2">
        <v>1</v>
      </c>
    </row>
    <row r="3" spans="1:13" x14ac:dyDescent="0.25">
      <c r="A3" s="8"/>
      <c r="B3" s="2">
        <v>2</v>
      </c>
      <c r="C3" s="3"/>
      <c r="D3" s="3"/>
      <c r="E3" s="12"/>
      <c r="F3" s="17"/>
      <c r="G3" s="3"/>
      <c r="H3" s="3"/>
      <c r="I3" s="13"/>
      <c r="K3" t="s">
        <v>96</v>
      </c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  <c r="K4" t="s">
        <v>97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K5" t="s">
        <v>98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94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24</v>
      </c>
    </row>
    <row r="51" spans="1:1" x14ac:dyDescent="0.25">
      <c r="A51" t="s">
        <v>28</v>
      </c>
    </row>
    <row r="52" spans="1:1" x14ac:dyDescent="0.25">
      <c r="A52" t="s">
        <v>26</v>
      </c>
    </row>
    <row r="53" spans="1:1" x14ac:dyDescent="0.25">
      <c r="A53" t="s">
        <v>25</v>
      </c>
    </row>
    <row r="54" spans="1:1" x14ac:dyDescent="0.25">
      <c r="A54" t="s">
        <v>27</v>
      </c>
    </row>
    <row r="55" spans="1:1" x14ac:dyDescent="0.25">
      <c r="A55" t="s">
        <v>69</v>
      </c>
    </row>
    <row r="56" spans="1:1" x14ac:dyDescent="0.25">
      <c r="A56" t="s">
        <v>76</v>
      </c>
    </row>
    <row r="57" spans="1:1" x14ac:dyDescent="0.25">
      <c r="A57" t="s">
        <v>56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6" type="noConversion"/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6" customWidth="1"/>
    <col min="13" max="13" width="12.710937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57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90</v>
      </c>
      <c r="L1" s="5" t="s">
        <v>80</v>
      </c>
      <c r="M1" s="5" t="s">
        <v>105</v>
      </c>
    </row>
    <row r="2" spans="1:13" x14ac:dyDescent="0.25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29</v>
      </c>
    </row>
    <row r="51" spans="1:1" x14ac:dyDescent="0.25">
      <c r="A51" t="s">
        <v>30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33</v>
      </c>
    </row>
    <row r="55" spans="1:1" x14ac:dyDescent="0.25">
      <c r="A55" t="s">
        <v>69</v>
      </c>
    </row>
    <row r="56" spans="1:1" x14ac:dyDescent="0.25">
      <c r="A56" t="s">
        <v>56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4.7109375" customWidth="1"/>
    <col min="13" max="13" width="12.42578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57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90</v>
      </c>
      <c r="L1" s="5" t="s">
        <v>80</v>
      </c>
      <c r="M1" s="5" t="s">
        <v>105</v>
      </c>
    </row>
    <row r="2" spans="1:13" x14ac:dyDescent="0.25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34</v>
      </c>
    </row>
    <row r="51" spans="1:1" x14ac:dyDescent="0.25">
      <c r="A51" t="s">
        <v>35</v>
      </c>
    </row>
    <row r="52" spans="1:1" x14ac:dyDescent="0.25">
      <c r="A52" t="s">
        <v>36</v>
      </c>
    </row>
    <row r="53" spans="1:1" x14ac:dyDescent="0.25">
      <c r="A53" t="s">
        <v>31</v>
      </c>
    </row>
    <row r="54" spans="1:1" x14ac:dyDescent="0.25">
      <c r="A54" t="s">
        <v>37</v>
      </c>
    </row>
    <row r="55" spans="1:1" x14ac:dyDescent="0.25">
      <c r="A55" t="s">
        <v>69</v>
      </c>
    </row>
    <row r="56" spans="1:1" x14ac:dyDescent="0.25">
      <c r="A56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.28515625" customWidth="1"/>
    <col min="13" max="13" width="12.5703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57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90</v>
      </c>
      <c r="L1" s="5" t="s">
        <v>80</v>
      </c>
      <c r="M1" s="5" t="s">
        <v>105</v>
      </c>
    </row>
    <row r="2" spans="1:13" x14ac:dyDescent="0.25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69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4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4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4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4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400-000004000000}"/>
    <dataValidation errorStyle="warning" showDropDown="1" showErrorMessage="1" errorTitle="No permitido" error="No se permite otra opción de chequeo." promptTitle="Chequeado" prompt="¿Fue este error chequeado?" sqref="E2:E20" xr:uid="{00000000-0002-0000-0400-000005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8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7.28515625" customWidth="1"/>
    <col min="13" max="13" width="13.285156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57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90</v>
      </c>
      <c r="L1" s="5" t="s">
        <v>80</v>
      </c>
      <c r="M1" s="5" t="s">
        <v>105</v>
      </c>
    </row>
    <row r="2" spans="1:13" x14ac:dyDescent="0.25">
      <c r="A2" s="8" t="s">
        <v>110</v>
      </c>
      <c r="B2" s="9">
        <v>1</v>
      </c>
      <c r="C2" s="8"/>
      <c r="D2" s="8"/>
      <c r="E2" s="11"/>
      <c r="F2" s="16"/>
      <c r="G2" s="8"/>
      <c r="H2" s="8"/>
      <c r="I2" s="7"/>
      <c r="K2" t="s">
        <v>99</v>
      </c>
      <c r="L2">
        <f>COUNTIF(A2,"*")</f>
        <v>1</v>
      </c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  <c r="K3" t="s">
        <v>95</v>
      </c>
      <c r="L3">
        <f>COUNTIF(A3:A6,"*")</f>
        <v>0</v>
      </c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  <c r="K4" t="s">
        <v>101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K5" t="s">
        <v>102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100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K7" t="s">
        <v>94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43</v>
      </c>
    </row>
    <row r="51" spans="1:1" x14ac:dyDescent="0.25">
      <c r="A51" t="s">
        <v>47</v>
      </c>
    </row>
    <row r="52" spans="1:1" x14ac:dyDescent="0.25">
      <c r="A52" t="s">
        <v>46</v>
      </c>
    </row>
    <row r="53" spans="1:1" x14ac:dyDescent="0.25">
      <c r="A53" t="s">
        <v>44</v>
      </c>
    </row>
    <row r="54" spans="1:1" x14ac:dyDescent="0.25">
      <c r="A54" t="s">
        <v>45</v>
      </c>
    </row>
    <row r="55" spans="1:1" x14ac:dyDescent="0.25">
      <c r="A55" t="s">
        <v>69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phoneticPr fontId="6" type="noConversion"/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$A$58:$A$59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$A$65:$A$68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" customWidth="1"/>
    <col min="13" max="13" width="12.42578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57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90</v>
      </c>
      <c r="L1" s="5" t="s">
        <v>80</v>
      </c>
      <c r="M1" s="5" t="s">
        <v>105</v>
      </c>
    </row>
    <row r="2" spans="1:13" x14ac:dyDescent="0.25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69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10"/>
  <sheetViews>
    <sheetView zoomScale="70" zoomScaleNormal="70" workbookViewId="0">
      <selection activeCell="I8" sqref="I8"/>
    </sheetView>
  </sheetViews>
  <sheetFormatPr baseColWidth="10" defaultRowHeight="15" x14ac:dyDescent="0.25"/>
  <cols>
    <col min="1" max="1" width="33.28515625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2.85546875" customWidth="1"/>
    <col min="7" max="7" width="11.28515625" customWidth="1"/>
    <col min="8" max="8" width="18.5703125" customWidth="1"/>
    <col min="9" max="9" width="99.140625" customWidth="1"/>
    <col min="10" max="10" width="19.28515625" customWidth="1"/>
    <col min="11" max="11" width="16.28515625" customWidth="1"/>
    <col min="12" max="12" width="11.140625" style="13" customWidth="1"/>
    <col min="13" max="13" width="10.5703125" customWidth="1"/>
    <col min="14" max="14" width="13.5703125" customWidth="1"/>
    <col min="15" max="15" width="13.7109375" customWidth="1"/>
    <col min="16" max="16" width="16.28515625" customWidth="1"/>
    <col min="19" max="19" width="13.85546875" customWidth="1"/>
    <col min="20" max="20" width="13.42578125" customWidth="1"/>
  </cols>
  <sheetData>
    <row r="1" spans="1:20" ht="46.5" thickTop="1" thickBot="1" x14ac:dyDescent="0.3">
      <c r="A1" s="4" t="s">
        <v>5</v>
      </c>
      <c r="B1" s="5" t="s">
        <v>23</v>
      </c>
      <c r="C1" s="5" t="s">
        <v>6</v>
      </c>
      <c r="D1" s="4" t="s">
        <v>10</v>
      </c>
      <c r="E1" s="5" t="s">
        <v>74</v>
      </c>
      <c r="F1" s="4" t="s">
        <v>22</v>
      </c>
      <c r="G1" s="4" t="s">
        <v>7</v>
      </c>
      <c r="H1" s="4" t="s">
        <v>8</v>
      </c>
      <c r="I1" s="6" t="s">
        <v>9</v>
      </c>
      <c r="J1" s="23"/>
      <c r="K1" s="49" t="s">
        <v>103</v>
      </c>
      <c r="L1" s="50"/>
      <c r="M1" s="50"/>
      <c r="N1" s="50"/>
      <c r="O1" s="51"/>
      <c r="P1" s="49" t="s">
        <v>104</v>
      </c>
      <c r="Q1" s="50"/>
      <c r="R1" s="50"/>
      <c r="S1" s="50"/>
      <c r="T1" s="51"/>
    </row>
    <row r="2" spans="1:20" ht="76.5" thickTop="1" thickBot="1" x14ac:dyDescent="0.3">
      <c r="A2" s="19" t="s">
        <v>63</v>
      </c>
      <c r="B2" s="9">
        <v>1</v>
      </c>
      <c r="C2" s="8" t="s">
        <v>12</v>
      </c>
      <c r="D2" s="8" t="s">
        <v>13</v>
      </c>
      <c r="E2" s="11">
        <v>2.0833333333333333E-3</v>
      </c>
      <c r="F2" s="16">
        <v>45579</v>
      </c>
      <c r="G2" s="8" t="s">
        <v>15</v>
      </c>
      <c r="H2" s="8" t="s">
        <v>18</v>
      </c>
      <c r="I2" s="13" t="s">
        <v>108</v>
      </c>
      <c r="J2" s="13"/>
      <c r="K2" s="24" t="s">
        <v>77</v>
      </c>
      <c r="L2" s="25" t="s">
        <v>78</v>
      </c>
      <c r="M2" s="26" t="s">
        <v>80</v>
      </c>
      <c r="N2" s="26" t="s">
        <v>83</v>
      </c>
      <c r="O2" s="25" t="s">
        <v>79</v>
      </c>
      <c r="P2" s="24" t="s">
        <v>77</v>
      </c>
      <c r="Q2" s="25" t="s">
        <v>78</v>
      </c>
      <c r="R2" s="26" t="s">
        <v>80</v>
      </c>
      <c r="S2" s="26" t="s">
        <v>83</v>
      </c>
      <c r="T2" s="25" t="s">
        <v>79</v>
      </c>
    </row>
    <row r="3" spans="1:20" ht="75" x14ac:dyDescent="0.25">
      <c r="A3" s="8" t="s">
        <v>106</v>
      </c>
      <c r="B3" s="9">
        <v>2</v>
      </c>
      <c r="C3" s="8" t="s">
        <v>12</v>
      </c>
      <c r="D3" s="8" t="s">
        <v>13</v>
      </c>
      <c r="E3" s="11">
        <v>2.7777777777777779E-3</v>
      </c>
      <c r="F3" s="16">
        <v>45579</v>
      </c>
      <c r="G3" s="8" t="s">
        <v>15</v>
      </c>
      <c r="H3" s="8" t="s">
        <v>18</v>
      </c>
      <c r="I3" s="13" t="s">
        <v>107</v>
      </c>
      <c r="J3" s="13"/>
      <c r="K3" s="30" t="s">
        <v>59</v>
      </c>
      <c r="L3" s="31">
        <f>COUNTIF($A$2:$A$80, "*Estudio e Implementación UARGFLOW*")</f>
        <v>0</v>
      </c>
      <c r="M3" s="32">
        <f>SUM(L3:L80)</f>
        <v>1</v>
      </c>
      <c r="N3" s="32">
        <f>COUNTIF(A2:A80,"*")</f>
        <v>2</v>
      </c>
      <c r="O3" s="33">
        <f>COUNTIF($K$3:$K$31, "*")</f>
        <v>17</v>
      </c>
      <c r="P3" s="44" t="s">
        <v>87</v>
      </c>
      <c r="Q3" s="31">
        <f>COUNTIF($A$2:$A$80, "*Prototipo*")</f>
        <v>0</v>
      </c>
      <c r="R3" s="32">
        <f>SUM(Q3:Q80)</f>
        <v>0</v>
      </c>
      <c r="S3" s="32">
        <f>COUNTIF(A29:A90,"*")</f>
        <v>0</v>
      </c>
      <c r="T3" s="32">
        <f>COUNTIF(A29:A90,"*")</f>
        <v>0</v>
      </c>
    </row>
    <row r="4" spans="1:20" ht="30" x14ac:dyDescent="0.25">
      <c r="A4" s="8"/>
      <c r="B4" s="2"/>
      <c r="C4" s="8"/>
      <c r="D4" s="3"/>
      <c r="E4" s="12"/>
      <c r="F4" s="16"/>
      <c r="G4" s="3"/>
      <c r="H4" s="3"/>
      <c r="I4" s="14"/>
      <c r="J4" s="14"/>
      <c r="K4" s="34" t="s">
        <v>70</v>
      </c>
      <c r="L4" s="35">
        <f>COUNTIF($A$2:$A$80, "*Plan de estimación*")</f>
        <v>0</v>
      </c>
      <c r="M4" s="36"/>
      <c r="N4" s="36"/>
      <c r="O4" s="37"/>
      <c r="P4" s="34"/>
      <c r="Q4" s="35"/>
      <c r="R4" s="36"/>
      <c r="S4" s="36"/>
      <c r="T4" s="37"/>
    </row>
    <row r="5" spans="1:20" x14ac:dyDescent="0.25">
      <c r="A5" s="19"/>
      <c r="B5" s="2"/>
      <c r="C5" s="8"/>
      <c r="D5" s="3"/>
      <c r="E5" s="12"/>
      <c r="F5" s="16"/>
      <c r="G5" s="3"/>
      <c r="H5" s="3"/>
      <c r="I5" s="13"/>
      <c r="J5" s="13"/>
      <c r="K5" s="38" t="s">
        <v>58</v>
      </c>
      <c r="L5" s="35">
        <f>COUNTIF($A$2:$A$80, "*Estudio de Factibilidad*")</f>
        <v>0</v>
      </c>
      <c r="M5" s="36"/>
      <c r="N5" s="36"/>
      <c r="O5" s="37"/>
      <c r="P5" s="38"/>
      <c r="Q5" s="35"/>
      <c r="R5" s="36"/>
      <c r="S5" s="36"/>
      <c r="T5" s="37"/>
    </row>
    <row r="6" spans="1:20" ht="30" x14ac:dyDescent="0.25">
      <c r="A6" s="8"/>
      <c r="B6" s="2"/>
      <c r="C6" s="8"/>
      <c r="D6" s="3"/>
      <c r="E6" s="12"/>
      <c r="F6" s="17"/>
      <c r="G6" s="3"/>
      <c r="H6" s="3"/>
      <c r="I6" s="13"/>
      <c r="J6" s="13"/>
      <c r="K6" s="34" t="s">
        <v>60</v>
      </c>
      <c r="L6" s="35">
        <f>COUNTIF($A$2:$A$80, "*Informe Final de SQA*")</f>
        <v>0</v>
      </c>
      <c r="M6" s="36"/>
      <c r="N6" s="36"/>
      <c r="O6" s="37"/>
      <c r="P6" s="34"/>
      <c r="Q6" s="35"/>
      <c r="R6" s="36"/>
      <c r="S6" s="36"/>
      <c r="T6" s="37"/>
    </row>
    <row r="7" spans="1:20" ht="30" x14ac:dyDescent="0.25">
      <c r="A7" s="8"/>
      <c r="B7" s="2"/>
      <c r="C7" s="8"/>
      <c r="D7" s="3"/>
      <c r="E7" s="12"/>
      <c r="F7" s="17"/>
      <c r="G7" s="3"/>
      <c r="H7" s="3"/>
      <c r="I7" s="15"/>
      <c r="J7" s="15"/>
      <c r="K7" s="34" t="s">
        <v>61</v>
      </c>
      <c r="L7" s="35">
        <f>COUNTIF($A$2:$A$80, "*Modelo de Negocio*")</f>
        <v>0</v>
      </c>
      <c r="M7" s="36"/>
      <c r="N7" s="36"/>
      <c r="O7" s="37"/>
      <c r="P7" s="34"/>
      <c r="Q7" s="35"/>
      <c r="R7" s="36"/>
      <c r="S7" s="36"/>
      <c r="T7" s="37"/>
    </row>
    <row r="8" spans="1:20" ht="30" x14ac:dyDescent="0.25">
      <c r="A8" s="8"/>
      <c r="B8" s="2"/>
      <c r="C8" s="8"/>
      <c r="D8" s="3"/>
      <c r="E8" s="12"/>
      <c r="F8" s="17"/>
      <c r="G8" s="3"/>
      <c r="H8" s="3"/>
      <c r="I8" s="15"/>
      <c r="J8" s="15"/>
      <c r="K8" s="39" t="s">
        <v>62</v>
      </c>
      <c r="L8" s="35">
        <f>COUNTIF($A$2:$A$80, "*Plan de Gestión de Configuración*")</f>
        <v>0</v>
      </c>
      <c r="M8" s="36"/>
      <c r="N8" s="36"/>
      <c r="O8" s="37"/>
      <c r="P8" s="39"/>
      <c r="Q8" s="35"/>
      <c r="R8" s="36"/>
      <c r="S8" s="36"/>
      <c r="T8" s="37"/>
    </row>
    <row r="9" spans="1:20" x14ac:dyDescent="0.25">
      <c r="A9" s="8"/>
      <c r="B9" s="2"/>
      <c r="C9" s="8"/>
      <c r="D9" s="3"/>
      <c r="E9" s="12"/>
      <c r="F9" s="17"/>
      <c r="G9" s="3"/>
      <c r="H9" s="3"/>
      <c r="I9" s="15"/>
      <c r="J9" s="15"/>
      <c r="K9" s="39" t="s">
        <v>63</v>
      </c>
      <c r="L9" s="35">
        <f>COUNTIF($A$2:$A$80, "*Plan de Iteración*")</f>
        <v>1</v>
      </c>
      <c r="M9" s="36"/>
      <c r="N9" s="36"/>
      <c r="O9" s="37"/>
      <c r="P9" s="39"/>
      <c r="Q9" s="35"/>
      <c r="R9" s="36"/>
      <c r="S9" s="36"/>
      <c r="T9" s="37"/>
    </row>
    <row r="10" spans="1:20" ht="30" x14ac:dyDescent="0.25">
      <c r="A10" s="8"/>
      <c r="B10" s="2"/>
      <c r="C10" s="8"/>
      <c r="D10" s="3"/>
      <c r="E10" s="12"/>
      <c r="F10" s="17"/>
      <c r="G10" s="3"/>
      <c r="H10" s="3"/>
      <c r="I10" s="15"/>
      <c r="J10" s="15"/>
      <c r="K10" s="39" t="s">
        <v>64</v>
      </c>
      <c r="L10" s="35">
        <f>COUNTIF($A$2:$A$80, "*Plan de Proyecto (Ejemplo Gantt)*")</f>
        <v>0</v>
      </c>
      <c r="M10" s="36"/>
      <c r="N10" s="36"/>
      <c r="O10" s="37"/>
      <c r="P10" s="39"/>
      <c r="Q10" s="35"/>
      <c r="R10" s="36"/>
      <c r="S10" s="36"/>
      <c r="T10" s="37"/>
    </row>
    <row r="11" spans="1:20" x14ac:dyDescent="0.25">
      <c r="A11" s="8"/>
      <c r="B11" s="2"/>
      <c r="C11" s="8"/>
      <c r="D11" s="3"/>
      <c r="E11" s="12"/>
      <c r="F11" s="17"/>
      <c r="G11" s="3"/>
      <c r="H11" s="3"/>
      <c r="I11" s="15"/>
      <c r="J11" s="15"/>
      <c r="K11" s="39" t="s">
        <v>65</v>
      </c>
      <c r="L11" s="35">
        <f>COUNTIF($A$2:$A$80, "*Plan de Proyecto*")</f>
        <v>0</v>
      </c>
      <c r="M11" s="36"/>
      <c r="N11" s="36"/>
      <c r="O11" s="37"/>
      <c r="P11" s="39"/>
      <c r="Q11" s="35"/>
      <c r="R11" s="36"/>
      <c r="S11" s="36"/>
      <c r="T11" s="37"/>
    </row>
    <row r="12" spans="1:20" ht="30" x14ac:dyDescent="0.25">
      <c r="A12" s="8"/>
      <c r="B12" s="2"/>
      <c r="C12" s="8"/>
      <c r="D12" s="3"/>
      <c r="E12" s="12"/>
      <c r="F12" s="17"/>
      <c r="G12" s="3"/>
      <c r="H12" s="3"/>
      <c r="I12" s="15"/>
      <c r="J12" s="15"/>
      <c r="K12" s="39" t="s">
        <v>66</v>
      </c>
      <c r="L12" s="35">
        <f>COUNTIF($A$2:$A$80, "*Propuesta de Desarrollo*")</f>
        <v>0</v>
      </c>
      <c r="M12" s="36"/>
      <c r="N12" s="36"/>
      <c r="O12" s="37"/>
      <c r="P12" s="39"/>
      <c r="Q12" s="35"/>
      <c r="R12" s="36"/>
      <c r="S12" s="36"/>
      <c r="T12" s="37"/>
    </row>
    <row r="13" spans="1:20" ht="30" x14ac:dyDescent="0.25">
      <c r="A13" s="8"/>
      <c r="B13" s="2"/>
      <c r="C13" s="8"/>
      <c r="D13" s="3"/>
      <c r="E13" s="12"/>
      <c r="F13" s="17"/>
      <c r="G13" s="3"/>
      <c r="H13" s="3"/>
      <c r="I13" s="15"/>
      <c r="J13" s="15"/>
      <c r="K13" s="39" t="s">
        <v>67</v>
      </c>
      <c r="L13" s="35">
        <f>COUNTIF($A$2:$A$80, "*Resumen de Entrevista*")</f>
        <v>0</v>
      </c>
      <c r="M13" s="36"/>
      <c r="N13" s="36"/>
      <c r="O13" s="37"/>
      <c r="P13" s="39"/>
      <c r="Q13" s="35"/>
      <c r="R13" s="36"/>
      <c r="S13" s="36"/>
      <c r="T13" s="37"/>
    </row>
    <row r="14" spans="1:20" ht="30" x14ac:dyDescent="0.25">
      <c r="A14" s="8"/>
      <c r="B14" s="2"/>
      <c r="C14" s="8"/>
      <c r="D14" s="3"/>
      <c r="E14" s="12"/>
      <c r="F14" s="17"/>
      <c r="G14" s="3"/>
      <c r="H14" s="3"/>
      <c r="I14" s="15"/>
      <c r="J14" s="15"/>
      <c r="K14" s="39" t="s">
        <v>68</v>
      </c>
      <c r="L14" s="35">
        <f>COUNTIF($A$2:$A$80, "*Resumen de Reunión*")</f>
        <v>0</v>
      </c>
      <c r="M14" s="36"/>
      <c r="N14" s="36"/>
      <c r="O14" s="37"/>
      <c r="P14" s="39"/>
      <c r="Q14" s="35"/>
      <c r="R14" s="36"/>
      <c r="S14" s="36"/>
      <c r="T14" s="37"/>
    </row>
    <row r="15" spans="1:20" x14ac:dyDescent="0.25">
      <c r="A15" s="8"/>
      <c r="B15" s="2"/>
      <c r="C15" s="8"/>
      <c r="D15" s="3"/>
      <c r="E15" s="12"/>
      <c r="F15" s="17"/>
      <c r="G15" s="3"/>
      <c r="H15" s="3"/>
      <c r="I15" s="15"/>
      <c r="J15" s="15"/>
      <c r="K15" s="39" t="s">
        <v>71</v>
      </c>
      <c r="L15" s="35">
        <f>COUNTIF($A$2:$A$80, "*Plan de Calidad*")</f>
        <v>0</v>
      </c>
      <c r="M15" s="36"/>
      <c r="N15" s="36"/>
      <c r="O15" s="37"/>
      <c r="P15" s="39"/>
      <c r="Q15" s="35"/>
      <c r="R15" s="36"/>
      <c r="S15" s="36"/>
      <c r="T15" s="37"/>
    </row>
    <row r="16" spans="1:20" x14ac:dyDescent="0.25">
      <c r="A16" s="8"/>
      <c r="B16" s="2"/>
      <c r="C16" s="8"/>
      <c r="D16" s="3"/>
      <c r="E16" s="12"/>
      <c r="F16" s="17"/>
      <c r="G16" s="3"/>
      <c r="H16" s="3"/>
      <c r="I16" s="15"/>
      <c r="J16" s="15"/>
      <c r="K16" s="39" t="s">
        <v>73</v>
      </c>
      <c r="L16" s="35">
        <f>COUNTIF($A$2:$A$80, "*GitHub*")</f>
        <v>0</v>
      </c>
      <c r="M16" s="36"/>
      <c r="N16" s="36"/>
      <c r="O16" s="37"/>
      <c r="P16" s="39"/>
      <c r="Q16" s="35"/>
      <c r="R16" s="36"/>
      <c r="S16" s="36"/>
      <c r="T16" s="37"/>
    </row>
    <row r="17" spans="1:20" ht="30" x14ac:dyDescent="0.25">
      <c r="A17" s="8"/>
      <c r="B17" s="2"/>
      <c r="C17" s="8"/>
      <c r="D17" s="3"/>
      <c r="E17" s="12"/>
      <c r="F17" s="17"/>
      <c r="G17" s="3"/>
      <c r="H17" s="3"/>
      <c r="I17" s="15"/>
      <c r="J17" s="15"/>
      <c r="K17" s="39" t="s">
        <v>72</v>
      </c>
      <c r="L17" s="35">
        <f>COUNTIF($A$2:$A$80, "*Herramientas y Tecnologias*")</f>
        <v>0</v>
      </c>
      <c r="M17" s="36"/>
      <c r="N17" s="36"/>
      <c r="O17" s="37"/>
      <c r="P17" s="39"/>
      <c r="Q17" s="35"/>
      <c r="R17" s="36"/>
      <c r="S17" s="36"/>
      <c r="T17" s="37"/>
    </row>
    <row r="18" spans="1:20" ht="60" x14ac:dyDescent="0.25">
      <c r="A18" s="8"/>
      <c r="B18" s="2"/>
      <c r="C18" s="8"/>
      <c r="D18" s="3"/>
      <c r="E18" s="12"/>
      <c r="F18" s="17"/>
      <c r="G18" s="3"/>
      <c r="H18" s="3"/>
      <c r="I18" s="15"/>
      <c r="J18" s="15"/>
      <c r="K18" s="39" t="s">
        <v>75</v>
      </c>
      <c r="L18" s="35">
        <f>COUNTIF($A$2:$A$80, "*Plan Cierre iteracion fase Elaboracion iteracion 1*")</f>
        <v>0</v>
      </c>
      <c r="M18" s="36"/>
      <c r="N18" s="36"/>
      <c r="O18" s="37"/>
      <c r="P18" s="39"/>
      <c r="Q18" s="35"/>
      <c r="R18" s="36"/>
      <c r="S18" s="36"/>
      <c r="T18" s="37"/>
    </row>
    <row r="19" spans="1:20" ht="15.75" thickBot="1" x14ac:dyDescent="0.3">
      <c r="A19" s="8"/>
      <c r="B19" s="2"/>
      <c r="C19" s="8"/>
      <c r="D19" s="3"/>
      <c r="E19" s="12"/>
      <c r="F19" s="17"/>
      <c r="G19" s="3"/>
      <c r="H19" s="3"/>
      <c r="I19" s="15"/>
      <c r="J19" s="15"/>
      <c r="K19" s="40" t="s">
        <v>87</v>
      </c>
      <c r="L19" s="41">
        <f>COUNTIF($A$2:$A$80, "*Prototipo*")</f>
        <v>0</v>
      </c>
      <c r="M19" s="42"/>
      <c r="N19" s="42"/>
      <c r="O19" s="43"/>
      <c r="P19" s="45"/>
      <c r="Q19" s="42"/>
      <c r="R19" s="42"/>
      <c r="S19" s="42"/>
      <c r="T19" s="43"/>
    </row>
    <row r="20" spans="1:20" x14ac:dyDescent="0.25">
      <c r="A20" s="8"/>
      <c r="B20" s="2"/>
      <c r="C20" s="8"/>
      <c r="D20" s="3"/>
      <c r="E20" s="12"/>
      <c r="F20" s="17"/>
      <c r="G20" s="3"/>
      <c r="H20" s="3"/>
      <c r="I20" s="15"/>
      <c r="J20" s="15"/>
      <c r="K20" s="15"/>
      <c r="L20" s="20"/>
    </row>
    <row r="21" spans="1:20" x14ac:dyDescent="0.25">
      <c r="A21" s="8"/>
      <c r="B21" s="2"/>
      <c r="C21" s="8"/>
      <c r="D21" s="3"/>
      <c r="E21" s="12"/>
      <c r="F21" s="17"/>
      <c r="G21" s="3"/>
      <c r="H21" s="3"/>
      <c r="I21" s="15"/>
      <c r="J21" s="15"/>
      <c r="K21" s="15"/>
      <c r="L21" s="20"/>
    </row>
    <row r="22" spans="1:20" x14ac:dyDescent="0.25">
      <c r="A22" s="8"/>
      <c r="B22" s="2"/>
      <c r="C22" s="8"/>
      <c r="D22" s="3"/>
      <c r="E22" s="12"/>
      <c r="F22" s="17"/>
      <c r="G22" s="3"/>
      <c r="H22" s="3"/>
      <c r="I22" s="15"/>
      <c r="J22" s="15"/>
      <c r="K22" s="15"/>
      <c r="L22" s="20"/>
    </row>
    <row r="23" spans="1:20" x14ac:dyDescent="0.25">
      <c r="A23" s="8"/>
      <c r="B23" s="2"/>
      <c r="C23" s="19"/>
      <c r="D23" s="3"/>
      <c r="E23" s="12"/>
      <c r="F23" s="17"/>
      <c r="G23" s="3"/>
      <c r="H23" s="3"/>
      <c r="I23" s="15"/>
      <c r="J23" s="15"/>
      <c r="K23" s="15"/>
      <c r="L23" s="20"/>
    </row>
    <row r="24" spans="1:20" x14ac:dyDescent="0.25">
      <c r="A24" s="8"/>
      <c r="B24" s="2"/>
      <c r="C24" s="8"/>
      <c r="D24" s="3"/>
      <c r="E24" s="12"/>
      <c r="F24" s="17"/>
      <c r="G24" s="3"/>
      <c r="H24" s="3"/>
      <c r="I24" s="15"/>
      <c r="J24" s="15"/>
      <c r="K24" s="15"/>
    </row>
    <row r="25" spans="1:20" x14ac:dyDescent="0.25">
      <c r="A25" s="8"/>
      <c r="B25" s="2"/>
      <c r="C25" s="8"/>
      <c r="D25" s="3"/>
      <c r="E25" s="12"/>
      <c r="F25" s="17"/>
      <c r="G25" s="3"/>
      <c r="H25" s="3"/>
      <c r="I25" s="15"/>
      <c r="J25" s="15"/>
      <c r="K25" s="15"/>
    </row>
    <row r="26" spans="1:20" x14ac:dyDescent="0.25">
      <c r="A26" s="8"/>
      <c r="B26" s="2"/>
      <c r="C26" s="19"/>
      <c r="D26" s="3"/>
      <c r="E26" s="12"/>
      <c r="F26" s="17"/>
      <c r="G26" s="3"/>
      <c r="H26" s="3"/>
      <c r="I26" s="15"/>
      <c r="J26" s="15"/>
      <c r="K26" s="15"/>
    </row>
    <row r="27" spans="1:20" x14ac:dyDescent="0.25">
      <c r="A27" s="8"/>
      <c r="B27" s="2"/>
      <c r="C27" s="8"/>
      <c r="D27" s="3"/>
      <c r="E27" s="12"/>
      <c r="F27" s="17"/>
      <c r="G27" s="3"/>
      <c r="H27" s="3"/>
      <c r="I27" s="15"/>
      <c r="J27" s="15"/>
      <c r="K27" s="15"/>
    </row>
    <row r="28" spans="1:20" x14ac:dyDescent="0.25">
      <c r="A28" s="19"/>
      <c r="B28" s="2"/>
      <c r="C28" s="8"/>
      <c r="D28" s="3"/>
      <c r="E28" s="12"/>
      <c r="F28" s="17"/>
      <c r="G28" s="3"/>
      <c r="H28" s="3"/>
      <c r="I28" s="15"/>
      <c r="J28" s="15"/>
      <c r="K28" s="15"/>
    </row>
    <row r="29" spans="1:20" ht="46.5" customHeight="1" x14ac:dyDescent="0.25">
      <c r="A29" s="8"/>
      <c r="B29" s="2"/>
      <c r="C29" s="8"/>
      <c r="D29" s="3"/>
      <c r="E29" s="22"/>
      <c r="F29" s="21"/>
      <c r="G29" s="3"/>
      <c r="H29" s="3"/>
      <c r="I29" s="13"/>
      <c r="J29" s="13"/>
    </row>
    <row r="30" spans="1:20" x14ac:dyDescent="0.25">
      <c r="A30" s="8"/>
      <c r="B30" s="2"/>
      <c r="C30" s="19"/>
      <c r="D30" s="3"/>
      <c r="E30" s="22"/>
      <c r="F30" s="21"/>
      <c r="G30" s="3"/>
      <c r="H30" s="3"/>
      <c r="I30" s="13"/>
      <c r="J30" s="13"/>
    </row>
    <row r="31" spans="1:20" ht="62.25" customHeight="1" x14ac:dyDescent="0.25">
      <c r="A31" s="8"/>
      <c r="B31" s="2"/>
      <c r="C31" s="19"/>
      <c r="D31" s="3"/>
      <c r="E31" s="12"/>
      <c r="F31" s="17"/>
      <c r="G31" s="3"/>
      <c r="H31" s="3"/>
      <c r="I31" s="15"/>
      <c r="J31" s="15"/>
      <c r="K31" s="15"/>
    </row>
    <row r="32" spans="1:20" x14ac:dyDescent="0.25">
      <c r="A32" s="8"/>
      <c r="B32" s="2"/>
      <c r="C32" s="19"/>
      <c r="D32" s="3"/>
      <c r="E32" s="12"/>
      <c r="F32" s="17"/>
      <c r="G32" s="3"/>
      <c r="H32" s="3"/>
      <c r="I32" s="15"/>
      <c r="J32" s="15"/>
      <c r="K32" s="15"/>
    </row>
    <row r="33" spans="1:11" x14ac:dyDescent="0.25">
      <c r="A33" s="8"/>
      <c r="B33" s="2"/>
      <c r="C33" s="19"/>
      <c r="D33" s="3"/>
      <c r="E33" s="12"/>
      <c r="F33" s="17"/>
      <c r="G33" s="3"/>
      <c r="H33" s="3"/>
      <c r="I33" s="15"/>
      <c r="J33" s="15"/>
      <c r="K33" s="15"/>
    </row>
    <row r="34" spans="1:11" x14ac:dyDescent="0.25">
      <c r="A34" s="8"/>
      <c r="B34" s="2"/>
      <c r="C34" s="19"/>
      <c r="D34" s="3"/>
      <c r="E34" s="12"/>
      <c r="F34" s="17"/>
      <c r="G34" s="3"/>
      <c r="H34" s="3"/>
      <c r="I34" s="15"/>
      <c r="J34" s="15"/>
      <c r="K34" s="15"/>
    </row>
    <row r="35" spans="1:11" x14ac:dyDescent="0.25">
      <c r="A35" s="8"/>
      <c r="B35" s="2"/>
      <c r="C35" s="19"/>
      <c r="D35" s="3"/>
      <c r="E35" s="12"/>
      <c r="F35" s="17"/>
      <c r="G35" s="3"/>
      <c r="H35" s="3"/>
      <c r="I35" s="15"/>
      <c r="J35" s="15"/>
      <c r="K35" s="15"/>
    </row>
    <row r="36" spans="1:11" x14ac:dyDescent="0.25">
      <c r="A36" s="8"/>
      <c r="B36" s="2"/>
      <c r="C36" s="19"/>
      <c r="D36" s="3"/>
      <c r="E36" s="12"/>
      <c r="F36" s="17"/>
      <c r="G36" s="3"/>
      <c r="H36" s="3"/>
      <c r="I36" s="15"/>
      <c r="J36" s="15"/>
      <c r="K36" s="15"/>
    </row>
    <row r="37" spans="1:11" x14ac:dyDescent="0.25">
      <c r="A37" s="8"/>
      <c r="B37" s="2"/>
      <c r="C37" s="19"/>
      <c r="D37" s="3"/>
      <c r="E37" s="12"/>
      <c r="F37" s="17"/>
      <c r="G37" s="3"/>
      <c r="H37" s="3"/>
      <c r="I37" s="15"/>
      <c r="J37" s="15"/>
      <c r="K37" s="15"/>
    </row>
    <row r="38" spans="1:11" x14ac:dyDescent="0.25">
      <c r="A38" s="8"/>
      <c r="B38" s="2"/>
      <c r="C38" s="19"/>
      <c r="D38" s="3"/>
      <c r="E38" s="12"/>
      <c r="F38" s="17"/>
      <c r="G38" s="3"/>
      <c r="H38" s="3"/>
      <c r="I38" s="15"/>
      <c r="J38" s="15"/>
      <c r="K38" s="15"/>
    </row>
    <row r="39" spans="1:11" ht="60" customHeight="1" x14ac:dyDescent="0.25">
      <c r="A39" s="8"/>
      <c r="B39" s="2"/>
      <c r="C39" s="19"/>
      <c r="D39" s="3"/>
      <c r="E39" s="12"/>
      <c r="F39" s="17"/>
      <c r="G39" s="3"/>
      <c r="H39" s="3"/>
      <c r="I39" s="15"/>
      <c r="J39" s="15"/>
      <c r="K39" s="15"/>
    </row>
    <row r="40" spans="1:11" ht="60" customHeight="1" x14ac:dyDescent="0.25">
      <c r="A40" s="8"/>
      <c r="B40" s="2"/>
      <c r="C40" s="19"/>
      <c r="D40" s="3"/>
      <c r="E40" s="12"/>
      <c r="F40" s="17"/>
      <c r="G40" s="3"/>
      <c r="H40" s="3"/>
      <c r="I40" s="15"/>
      <c r="J40" s="15"/>
      <c r="K40" s="15"/>
    </row>
    <row r="41" spans="1:11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  <c r="K41" s="15"/>
    </row>
    <row r="42" spans="1:11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  <c r="K42" s="15"/>
    </row>
    <row r="43" spans="1:11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  <c r="K43" s="15"/>
    </row>
    <row r="44" spans="1:11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  <c r="K44" s="15"/>
    </row>
    <row r="45" spans="1:11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  <c r="K45" s="15"/>
    </row>
    <row r="46" spans="1:11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  <c r="K46" s="15"/>
    </row>
    <row r="47" spans="1:11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  <c r="K47" s="15"/>
    </row>
    <row r="48" spans="1:11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  <c r="K48" s="15"/>
    </row>
    <row r="49" spans="1:11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  <c r="K49" s="15"/>
    </row>
    <row r="50" spans="1:11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  <c r="K50" s="15"/>
    </row>
    <row r="51" spans="1:11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  <c r="K51" s="15"/>
    </row>
    <row r="52" spans="1:11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  <c r="K52" s="15"/>
    </row>
    <row r="53" spans="1:11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  <c r="K53" s="15"/>
    </row>
    <row r="54" spans="1:11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  <c r="K54" s="15"/>
    </row>
    <row r="55" spans="1:11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  <c r="K55" s="15"/>
    </row>
    <row r="56" spans="1:11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  <c r="K56" s="15"/>
    </row>
    <row r="57" spans="1:11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  <c r="K57" s="14"/>
    </row>
    <row r="58" spans="1:11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  <c r="K58" s="14"/>
    </row>
    <row r="59" spans="1:11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  <c r="K59" s="14"/>
    </row>
    <row r="60" spans="1:11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  <c r="K60" s="14"/>
    </row>
    <row r="61" spans="1:11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  <c r="K61" s="14"/>
    </row>
    <row r="62" spans="1:11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  <c r="K62" s="14"/>
    </row>
    <row r="63" spans="1:11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  <c r="K63" s="14"/>
    </row>
    <row r="64" spans="1:11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13</v>
      </c>
    </row>
    <row r="101" spans="1:1" x14ac:dyDescent="0.25">
      <c r="A101" t="s">
        <v>14</v>
      </c>
    </row>
    <row r="103" spans="1:1" x14ac:dyDescent="0.25">
      <c r="A103" t="s">
        <v>15</v>
      </c>
    </row>
    <row r="104" spans="1:1" x14ac:dyDescent="0.25">
      <c r="A104" t="s">
        <v>16</v>
      </c>
    </row>
    <row r="105" spans="1:1" x14ac:dyDescent="0.25">
      <c r="A105" t="s">
        <v>17</v>
      </c>
    </row>
    <row r="107" spans="1:1" x14ac:dyDescent="0.25">
      <c r="A107" t="s">
        <v>18</v>
      </c>
    </row>
    <row r="108" spans="1:1" x14ac:dyDescent="0.25">
      <c r="A108" t="s">
        <v>19</v>
      </c>
    </row>
    <row r="109" spans="1:1" x14ac:dyDescent="0.25">
      <c r="A109" t="s">
        <v>20</v>
      </c>
    </row>
    <row r="110" spans="1:1" x14ac:dyDescent="0.25">
      <c r="A110" t="s">
        <v>21</v>
      </c>
    </row>
  </sheetData>
  <mergeCells count="2">
    <mergeCell ref="K1:O1"/>
    <mergeCell ref="P1:T1"/>
  </mergeCells>
  <phoneticPr fontId="6" type="noConversion"/>
  <dataValidations count="6">
    <dataValidation errorStyle="warning" allowBlank="1" showErrorMessage="1" errorTitle="No permitido" error="No se permite otra opción de chequeo." promptTitle="Chequeado" prompt="¿Fue este error chequeado?" sqref="F2:F28 F31:F63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2:C28 C31:C63" xr:uid="{00000000-0002-0000-0700-000003000000}"/>
    <dataValidation errorStyle="warning" showDropDown="1" showErrorMessage="1" errorTitle="No permitido" error="No se permite otra opción de chequeo." promptTitle="Chequeado" prompt="¿Fue este error chequeado?" sqref="E2:E28 E31:E63" xr:uid="{00000000-0002-0000-0700-000005000000}"/>
    <dataValidation type="list" allowBlank="1" showInputMessage="1" showErrorMessage="1" promptTitle="Responsable" prompt="¿Que integrante del equipo de desarrollo realizo la revisión?" sqref="H2:H90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90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2:G90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  <vt:lpstr>RevisionesTotales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2024-10-14T19:03:23Z</dcterms:modified>
</cp:coreProperties>
</file>