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2-Elaboracion\07- Gestion de Calidad\"/>
    </mc:Choice>
  </mc:AlternateContent>
  <xr:revisionPtr revIDLastSave="0" documentId="13_ncr:1_{224DA998-C14A-4DE9-AE0A-540CFF8104EB}" xr6:coauthVersionLast="47" xr6:coauthVersionMax="47" xr10:uidLastSave="{00000000-0000-0000-0000-000000000000}"/>
  <bookViews>
    <workbookView xWindow="-120" yWindow="-120" windowWidth="19440" windowHeight="10320" activeTab="9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  <sheet name="RevisionesTota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M2" i="8"/>
  <c r="N2" i="8"/>
  <c r="J2" i="1"/>
  <c r="J2" i="2"/>
  <c r="J2" i="6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7" i="8"/>
  <c r="K16" i="8"/>
  <c r="A3" i="10" l="1"/>
  <c r="L2" i="8"/>
  <c r="B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<sst xmlns="http://schemas.openxmlformats.org/spreadsheetml/2006/main" count="444" uniqueCount="121">
  <si>
    <t>Especificación de Requerimientos de Software.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</si>
  <si>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</si>
  <si>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</si>
  <si>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</si>
  <si>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</si>
  <si>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</si>
  <si>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</si>
  <si>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</si>
  <si>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</si>
  <si>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</si>
  <si>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</si>
  <si>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</si>
  <si>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</si>
  <si>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</si>
  <si>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</si>
  <si>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</si>
  <si>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</si>
  <si>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</si>
  <si>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</si>
  <si>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</si>
  <si>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</si>
  <si>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</si>
  <si>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</si>
  <si>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</si>
  <si>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</si>
  <si>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</si>
  <si>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</si>
  <si>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</si>
  <si>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</si>
  <si>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</si>
  <si>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</si>
  <si>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</si>
  <si>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</si>
  <si>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</si>
  <si>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</si>
  <si>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</si>
  <si>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</si>
  <si>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</si>
  <si>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</si>
  <si>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</si>
  <si>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</si>
  <si>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</si>
  <si>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</si>
  <si>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</si>
  <si>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</si>
  <si>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</si>
  <si>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</si>
  <si>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</si>
  <si>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</si>
  <si>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</si>
  <si>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</si>
  <si>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</si>
  <si>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</si>
  <si>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</si>
  <si>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</si>
  <si>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</si>
  <si>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</si>
  <si>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</si>
  <si>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</si>
  <si>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</si>
  <si>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Estudio de Factibilidad</t>
  </si>
  <si>
    <t>Estudio e Implementación UARGFLOW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</si>
  <si>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</si>
  <si>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</si>
  <si>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</si>
  <si>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</si>
  <si>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</si>
  <si>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</si>
  <si>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</si>
  <si>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</si>
  <si>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</si>
  <si>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</si>
  <si>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</si>
  <si>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</si>
  <si>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</si>
  <si>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</si>
  <si>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</si>
  <si>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</si>
  <si>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</si>
  <si>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</si>
  <si>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</si>
  <si>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</si>
  <si>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</si>
  <si>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</si>
  <si>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</si>
  <si>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</si>
  <si>
    <t>Herramientas y Tecnologias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</si>
  <si>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Diseño\E105 - OSLO - Herramientas y Tecnologias.docx</t>
    </r>
  </si>
  <si>
    <t>GitHub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</si>
  <si>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Moderado.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</si>
  <si>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Diseño\E105-OSLO-Herramientas y Tecnologias.docx</t>
    </r>
  </si>
  <si>
    <t>Estándar OSLO, Ortográfico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</si>
  <si>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OSLO,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Testify\Fases_de_desarrollo\02-Elaboracion\07- Gestion de calidad\E107-OSLO-Plan de Calidad.docx</t>
    </r>
  </si>
  <si>
    <t>Tiempo empleado</t>
  </si>
  <si>
    <t>Gestión de configuración</t>
  </si>
  <si>
    <t>Plan Cierre iteracion fase Elaboracion iteracion 1</t>
  </si>
  <si>
    <t>Modelo de caso de uso</t>
  </si>
  <si>
    <t>Índice no funcional</t>
  </si>
  <si>
    <t>Documento</t>
  </si>
  <si>
    <t>Total</t>
  </si>
  <si>
    <t>cantidad revisiones</t>
  </si>
  <si>
    <t>cantidad documentos</t>
  </si>
  <si>
    <t>Total revisiones</t>
  </si>
  <si>
    <t>Cantidad de revisiones hechas</t>
  </si>
  <si>
    <t>Documentos revisados en total</t>
  </si>
  <si>
    <t>Confirmación</t>
  </si>
  <si>
    <t>Documentos claves revisados en total</t>
  </si>
  <si>
    <t>Fase Elaboracion Iteracion 1</t>
  </si>
  <si>
    <t>Fase Elaboracion Iteracion 2</t>
  </si>
  <si>
    <t>Prototipo</t>
  </si>
  <si>
    <t>Revisión Rutinaria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</si>
  <si>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para nombres definidos por el grupo de desarrollo OSLO (en total 6 archivos de reunión).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\Testify\Registro_Reuniones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</si>
  <si>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Diseño\Modelo de casos de uso.docx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</si>
  <si>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ortográfia.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Diseño\Modelo de casos de uso.docx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</si>
  <si>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funcionamiento del indice, se habia incluido una imagen completa como parte del indice en formato "titulo 2" haciendo que su funcionamiento no sea el correcto.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Moderado.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Diseño\E104-OSLO-Especificación de Requerimientos.docx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</si>
  <si>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</si>
  <si>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Testify\Fases_de_desarrollo\02-Elaboracion\05- Gestion de Proyecto\E103-OSLO-Plan de Iteración.docx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</si>
  <si>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o incidentes.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 Testify\Main - \Testify\Fases_de_desarrollo\02-Elaboracion\02- Analisis y Diseño\Prototipo Funcional Testify v1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</si>
  <si>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Moderado.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</si>
  <si>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del nombre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</si>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</sst>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opLeftCell="C2" zoomScale="90" zoomScaleNormal="90" workbookViewId="0">
      <selection activeCell="I7" sqref="I7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customHeight="1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5" t="s">
        <v>99</v>
      </c>
    </row>
    <row r="2" spans="1:10" ht="60" x14ac:dyDescent="0.25">
      <c r="A2" s="10" t="s">
        <v>0</v>
      </c>
      <c r="B2" s="9">
        <v>1</v>
      </c>
      <c r="C2" s="8" t="s">
        <v>13</v>
      </c>
      <c r="D2" s="8" t="s">
        <v>14</v>
      </c>
      <c r="E2" s="11">
        <v>2.0833333333333333E-3</v>
      </c>
      <c r="F2" s="16">
        <v>45549</v>
      </c>
      <c r="G2" s="8" t="s">
        <v>16</v>
      </c>
      <c r="H2" s="8" t="s">
        <v>19</v>
      </c>
      <c r="I2" s="7" t="s">
        <v>25</v>
      </c>
      <c r="J2">
        <f>COUNTIF(A2:A30,"*")</f>
        <v>3</v>
      </c>
    </row>
    <row r="3" spans="1:10" ht="75" x14ac:dyDescent="0.25">
      <c r="A3" s="10" t="s">
        <v>0</v>
      </c>
      <c r="B3" s="2">
        <v>2</v>
      </c>
      <c r="C3" s="3" t="s">
        <v>13</v>
      </c>
      <c r="D3" s="3" t="s">
        <v>14</v>
      </c>
      <c r="E3" s="12">
        <v>6.9444444444444447E-4</v>
      </c>
      <c r="F3" s="17">
        <v>45551</v>
      </c>
      <c r="G3" s="3" t="s">
        <v>16</v>
      </c>
      <c r="H3" s="3" t="s">
        <v>19</v>
      </c>
      <c r="I3" s="7" t="s">
        <v>73</v>
      </c>
    </row>
    <row r="4" spans="1:10" ht="75" x14ac:dyDescent="0.25">
      <c r="A4" s="8" t="s">
        <v>0</v>
      </c>
      <c r="B4" s="2">
        <v>3</v>
      </c>
      <c r="C4" s="3" t="s">
        <v>97</v>
      </c>
      <c r="D4" s="3" t="s">
        <v>14</v>
      </c>
      <c r="E4" s="12">
        <v>3.472222222222222E-3</v>
      </c>
      <c r="F4" s="17">
        <v>45562</v>
      </c>
      <c r="G4" s="3" t="s">
        <v>16</v>
      </c>
      <c r="H4" s="3" t="s">
        <v>19</v>
      </c>
      <c r="I4" s="15" t="s">
        <v>114</v>
      </c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  <c r="I5" s="18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  <c r="I6" s="18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  <c r="I7" s="18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  <c r="I8" s="18"/>
    </row>
    <row r="9" spans="1:10" x14ac:dyDescent="0.25">
      <c r="B9" s="2">
        <v>8</v>
      </c>
      <c r="C9" s="3"/>
      <c r="D9" s="3"/>
      <c r="E9" s="12"/>
      <c r="F9" s="3"/>
      <c r="G9" s="3"/>
      <c r="H9" s="3"/>
      <c r="I9" s="18"/>
    </row>
    <row r="10" spans="1:10" x14ac:dyDescent="0.25">
      <c r="B10" s="2">
        <v>9</v>
      </c>
      <c r="C10" s="3"/>
      <c r="D10" s="3"/>
      <c r="E10" s="12"/>
      <c r="F10" s="3"/>
      <c r="G10" s="3"/>
      <c r="H10" s="3"/>
      <c r="I10" s="18"/>
    </row>
    <row r="11" spans="1:10" x14ac:dyDescent="0.25">
      <c r="B11" s="2">
        <v>10</v>
      </c>
      <c r="C11" s="3"/>
      <c r="D11" s="3"/>
      <c r="E11" s="12"/>
      <c r="F11" s="3"/>
      <c r="G11" s="3"/>
      <c r="H11" s="3"/>
      <c r="I11" s="18"/>
    </row>
    <row r="12" spans="1:10" x14ac:dyDescent="0.25">
      <c r="B12" s="2">
        <v>11</v>
      </c>
      <c r="C12" s="3"/>
      <c r="D12" s="3"/>
      <c r="E12" s="12"/>
      <c r="F12" s="3"/>
      <c r="G12" s="3"/>
      <c r="H12" s="3"/>
      <c r="I12" s="18"/>
    </row>
    <row r="13" spans="1:10" x14ac:dyDescent="0.25">
      <c r="B13" s="2">
        <v>12</v>
      </c>
      <c r="C13" s="3"/>
      <c r="D13" s="3"/>
      <c r="E13" s="12"/>
      <c r="F13" s="3"/>
      <c r="G13" s="3"/>
      <c r="H13" s="3"/>
      <c r="I13" s="18"/>
    </row>
    <row r="14" spans="1:10" x14ac:dyDescent="0.25">
      <c r="B14" s="2">
        <v>13</v>
      </c>
      <c r="C14" s="3"/>
      <c r="D14" s="3"/>
      <c r="E14" s="12"/>
      <c r="F14" s="3"/>
      <c r="G14" s="3"/>
      <c r="H14" s="3"/>
      <c r="I14" s="18"/>
    </row>
    <row r="15" spans="1:10" x14ac:dyDescent="0.25">
      <c r="B15" s="2">
        <v>14</v>
      </c>
      <c r="C15" s="3"/>
      <c r="D15" s="3"/>
      <c r="E15" s="12"/>
      <c r="F15" s="3"/>
      <c r="G15" s="3"/>
      <c r="H15" s="3"/>
      <c r="I15" s="18"/>
    </row>
    <row r="16" spans="1:10" x14ac:dyDescent="0.25">
      <c r="B16" s="2">
        <v>15</v>
      </c>
      <c r="C16" s="3"/>
      <c r="D16" s="3"/>
      <c r="E16" s="12"/>
      <c r="F16" s="3"/>
      <c r="G16" s="3"/>
      <c r="H16" s="3"/>
      <c r="I16" s="18"/>
    </row>
    <row r="17" spans="2:9" x14ac:dyDescent="0.25">
      <c r="B17" s="2">
        <v>16</v>
      </c>
      <c r="C17" s="3"/>
      <c r="D17" s="3"/>
      <c r="E17" s="12"/>
      <c r="F17" s="3"/>
      <c r="G17" s="3"/>
      <c r="H17" s="3"/>
      <c r="I17" s="18"/>
    </row>
    <row r="18" spans="2:9" x14ac:dyDescent="0.25">
      <c r="B18" s="2">
        <v>17</v>
      </c>
      <c r="C18" s="3"/>
      <c r="D18" s="3"/>
      <c r="E18" s="12"/>
      <c r="F18" s="3"/>
      <c r="G18" s="3"/>
      <c r="H18" s="3"/>
      <c r="I18" s="18"/>
    </row>
    <row r="19" spans="2:9" x14ac:dyDescent="0.25">
      <c r="B19" s="2">
        <v>18</v>
      </c>
      <c r="C19" s="3"/>
      <c r="D19" s="3"/>
      <c r="E19" s="12"/>
      <c r="F19" s="3"/>
      <c r="G19" s="3"/>
      <c r="H19" s="3"/>
      <c r="I19" s="18"/>
    </row>
    <row r="20" spans="2:9" x14ac:dyDescent="0.25">
      <c r="B20" s="2">
        <v>19</v>
      </c>
      <c r="C20" s="3"/>
      <c r="D20" s="3"/>
      <c r="E20" s="12"/>
      <c r="F20" s="3"/>
      <c r="G20" s="3"/>
      <c r="H20" s="3"/>
      <c r="I20" s="18"/>
    </row>
    <row r="21" spans="2:9" x14ac:dyDescent="0.25">
      <c r="B21" s="2"/>
    </row>
    <row r="50" spans="1:1" x14ac:dyDescent="0.25">
      <c r="A50" t="s">
        <v>56</v>
      </c>
    </row>
    <row r="51" spans="1:1" x14ac:dyDescent="0.25">
      <c r="A51" t="s">
        <v>55</v>
      </c>
    </row>
    <row r="52" spans="1:1" x14ac:dyDescent="0.25">
      <c r="A52" t="s">
        <v>35</v>
      </c>
    </row>
    <row r="53" spans="1:1" x14ac:dyDescent="0.25">
      <c r="A53" t="s">
        <v>57</v>
      </c>
    </row>
    <row r="54" spans="1:1" x14ac:dyDescent="0.25">
      <c r="A54" t="s">
        <v>12</v>
      </c>
    </row>
    <row r="55" spans="1:1" x14ac:dyDescent="0.25">
      <c r="A55" t="s">
        <v>71</v>
      </c>
    </row>
    <row r="56" spans="1:1" x14ac:dyDescent="0.25">
      <c r="A56" t="s">
        <v>97</v>
      </c>
    </row>
    <row r="57" spans="1:1" x14ac:dyDescent="0.25">
      <c r="A57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18F4-1A82-4DA7-BAA1-7D801E9E7A78}">
  <dimension ref="A1:H4"/>
  <sheetViews>
    <sheetView tabSelected="1" workbookViewId="0">
      <selection activeCell="A5" sqref="A5"/>
    </sheetView>
  </sheetViews>
  <sheetFormatPr baseColWidth="10" defaultRowHeight="15" x14ac:dyDescent="0.25"/>
  <cols>
    <col min="1" max="1" width="12" customWidth="1"/>
    <col min="5" max="5" width="13.28515625" customWidth="1"/>
  </cols>
  <sheetData>
    <row r="1" spans="1:8" x14ac:dyDescent="0.25">
      <c r="A1" s="24" t="s">
        <v>107</v>
      </c>
      <c r="B1" s="24"/>
      <c r="C1" s="24"/>
      <c r="D1" s="24"/>
      <c r="E1" s="24"/>
      <c r="F1" s="24"/>
    </row>
    <row r="2" spans="1:8" ht="60" x14ac:dyDescent="0.25">
      <c r="A2" s="13" t="s">
        <v>104</v>
      </c>
      <c r="B2" s="13" t="s">
        <v>103</v>
      </c>
      <c r="C2" s="13"/>
      <c r="D2" s="13"/>
      <c r="E2" s="13" t="s">
        <v>106</v>
      </c>
      <c r="F2" s="13" t="s">
        <v>103</v>
      </c>
      <c r="G2" s="13"/>
      <c r="H2" s="13"/>
    </row>
    <row r="3" spans="1:8" x14ac:dyDescent="0.25">
      <c r="A3">
        <f>SUM(APOYO!N2,Riesgos!J2,MCU!J2,ERS!J2)</f>
        <v>22</v>
      </c>
      <c r="B3">
        <f>SUM(APOYO!L2,Riesgos!J2,MCU!J2,ERS!J2)</f>
        <v>33</v>
      </c>
      <c r="E3">
        <v>2</v>
      </c>
      <c r="F3">
        <f>SUM(Riesgos!J2,ERS!J2)</f>
        <v>4</v>
      </c>
    </row>
    <row r="4" spans="1:8" x14ac:dyDescent="0.25">
      <c r="A4" s="24" t="s">
        <v>108</v>
      </c>
      <c r="B4" s="24"/>
      <c r="C4" s="24"/>
      <c r="D4" s="24"/>
      <c r="E4" s="24"/>
      <c r="F4" s="24"/>
    </row>
  </sheetData>
  <mergeCells count="2">
    <mergeCell ref="A1:F1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B1" zoomScale="80" zoomScaleNormal="80" workbookViewId="0">
      <selection activeCell="I7" sqref="I7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</cols>
  <sheetData>
    <row r="1" spans="1:10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5" t="s">
        <v>99</v>
      </c>
    </row>
    <row r="2" spans="1:10" ht="75" x14ac:dyDescent="0.25">
      <c r="A2" s="8" t="s">
        <v>96</v>
      </c>
      <c r="B2" s="2">
        <v>1</v>
      </c>
      <c r="C2" s="8" t="s">
        <v>13</v>
      </c>
      <c r="D2" s="3" t="s">
        <v>14</v>
      </c>
      <c r="E2" s="12">
        <v>2.0833333333333333E-3</v>
      </c>
      <c r="F2" s="17">
        <v>45562</v>
      </c>
      <c r="G2" s="3" t="s">
        <v>16</v>
      </c>
      <c r="H2" s="3" t="s">
        <v>19</v>
      </c>
      <c r="I2" s="15" t="s">
        <v>112</v>
      </c>
      <c r="J2">
        <f>COUNTIF(A2:A30,"*")</f>
        <v>2</v>
      </c>
    </row>
    <row r="3" spans="1:10" ht="60" x14ac:dyDescent="0.25">
      <c r="A3" s="8" t="s">
        <v>96</v>
      </c>
      <c r="B3" s="2">
        <v>2</v>
      </c>
      <c r="C3" s="3" t="s">
        <v>71</v>
      </c>
      <c r="D3" s="3" t="s">
        <v>14</v>
      </c>
      <c r="E3" s="12">
        <v>8.3333333333333332E-3</v>
      </c>
      <c r="F3" s="17">
        <v>45564</v>
      </c>
      <c r="G3" s="3" t="s">
        <v>16</v>
      </c>
      <c r="H3" s="3" t="s">
        <v>19</v>
      </c>
      <c r="I3" s="13" t="s">
        <v>113</v>
      </c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26</v>
      </c>
    </row>
    <row r="51" spans="1:1" x14ac:dyDescent="0.25">
      <c r="A51" t="s">
        <v>30</v>
      </c>
    </row>
    <row r="52" spans="1:1" x14ac:dyDescent="0.25">
      <c r="A52" t="s">
        <v>28</v>
      </c>
    </row>
    <row r="53" spans="1:1" x14ac:dyDescent="0.25">
      <c r="A53" t="s">
        <v>27</v>
      </c>
    </row>
    <row r="54" spans="1:1" x14ac:dyDescent="0.25">
      <c r="A54" t="s">
        <v>29</v>
      </c>
    </row>
    <row r="55" spans="1:1" x14ac:dyDescent="0.25">
      <c r="A55" t="s">
        <v>71</v>
      </c>
    </row>
    <row r="56" spans="1:1" x14ac:dyDescent="0.25">
      <c r="A56" t="s">
        <v>97</v>
      </c>
    </row>
    <row r="57" spans="1:1" x14ac:dyDescent="0.25">
      <c r="A57" t="s">
        <v>58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opLeftCell="F1" workbookViewId="0">
      <selection activeCell="I19" sqref="I19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</row>
    <row r="2" spans="1:9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9" x14ac:dyDescent="0.25">
      <c r="B3" s="2">
        <v>2</v>
      </c>
      <c r="C3" s="3"/>
      <c r="D3" s="3"/>
      <c r="E3" s="12"/>
      <c r="F3" s="3"/>
      <c r="G3" s="3"/>
      <c r="H3" s="3"/>
    </row>
    <row r="4" spans="1:9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9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9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9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9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9" x14ac:dyDescent="0.25">
      <c r="B9" s="2">
        <v>8</v>
      </c>
      <c r="C9" s="3"/>
      <c r="D9" s="3"/>
      <c r="E9" s="12"/>
      <c r="F9" s="3"/>
      <c r="G9" s="3"/>
      <c r="H9" s="3"/>
    </row>
    <row r="10" spans="1:9" x14ac:dyDescent="0.25">
      <c r="B10" s="2">
        <v>9</v>
      </c>
      <c r="C10" s="3"/>
      <c r="D10" s="3"/>
      <c r="E10" s="12"/>
      <c r="F10" s="3"/>
      <c r="G10" s="3"/>
      <c r="H10" s="3"/>
    </row>
    <row r="11" spans="1:9" x14ac:dyDescent="0.25">
      <c r="B11" s="2">
        <v>10</v>
      </c>
      <c r="C11" s="3"/>
      <c r="D11" s="3"/>
      <c r="E11" s="12"/>
      <c r="F11" s="3"/>
      <c r="G11" s="3"/>
      <c r="H11" s="3"/>
    </row>
    <row r="12" spans="1:9" x14ac:dyDescent="0.25">
      <c r="B12" s="2">
        <v>11</v>
      </c>
      <c r="C12" s="3"/>
      <c r="D12" s="3"/>
      <c r="E12" s="12"/>
      <c r="F12" s="3"/>
      <c r="G12" s="3"/>
      <c r="H12" s="3"/>
    </row>
    <row r="13" spans="1:9" x14ac:dyDescent="0.25">
      <c r="B13" s="2">
        <v>12</v>
      </c>
      <c r="C13" s="3"/>
      <c r="D13" s="3"/>
      <c r="E13" s="12"/>
      <c r="F13" s="3"/>
      <c r="G13" s="3"/>
      <c r="H13" s="3"/>
    </row>
    <row r="14" spans="1:9" x14ac:dyDescent="0.25">
      <c r="B14" s="2">
        <v>13</v>
      </c>
      <c r="C14" s="3"/>
      <c r="D14" s="3"/>
      <c r="E14" s="12"/>
      <c r="F14" s="3"/>
      <c r="G14" s="3"/>
      <c r="H14" s="3"/>
    </row>
    <row r="15" spans="1:9" x14ac:dyDescent="0.25">
      <c r="B15" s="2">
        <v>14</v>
      </c>
      <c r="C15" s="3"/>
      <c r="D15" s="3"/>
      <c r="E15" s="12"/>
      <c r="F15" s="3"/>
      <c r="G15" s="3"/>
      <c r="H15" s="3"/>
    </row>
    <row r="16" spans="1:9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31</v>
      </c>
    </row>
    <row r="51" spans="1:1" x14ac:dyDescent="0.25">
      <c r="A51" t="s">
        <v>32</v>
      </c>
    </row>
    <row r="52" spans="1:1" x14ac:dyDescent="0.25">
      <c r="A52" t="s">
        <v>33</v>
      </c>
    </row>
    <row r="53" spans="1:1" x14ac:dyDescent="0.25">
      <c r="A53" t="s">
        <v>34</v>
      </c>
    </row>
    <row r="54" spans="1:1" x14ac:dyDescent="0.25">
      <c r="A54" t="s">
        <v>35</v>
      </c>
    </row>
    <row r="55" spans="1:1" x14ac:dyDescent="0.25">
      <c r="A55" t="s">
        <v>71</v>
      </c>
    </row>
    <row r="56" spans="1:1" x14ac:dyDescent="0.25">
      <c r="A56" t="s">
        <v>58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9"/>
  <sheetViews>
    <sheetView topLeftCell="F1" workbookViewId="0">
      <selection activeCell="I15" sqref="I15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</row>
    <row r="2" spans="1:9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9" x14ac:dyDescent="0.25">
      <c r="B3" s="2">
        <v>2</v>
      </c>
      <c r="C3" s="3"/>
      <c r="D3" s="3"/>
      <c r="E3" s="12"/>
      <c r="F3" s="3"/>
      <c r="G3" s="3"/>
      <c r="H3" s="3"/>
    </row>
    <row r="4" spans="1:9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9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9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9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9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9" x14ac:dyDescent="0.25">
      <c r="B9" s="2">
        <v>8</v>
      </c>
      <c r="C9" s="3"/>
      <c r="D9" s="3"/>
      <c r="E9" s="12"/>
      <c r="F9" s="3"/>
      <c r="G9" s="3"/>
      <c r="H9" s="3"/>
    </row>
    <row r="10" spans="1:9" x14ac:dyDescent="0.25">
      <c r="B10" s="2">
        <v>9</v>
      </c>
      <c r="C10" s="3"/>
      <c r="D10" s="3"/>
      <c r="E10" s="12"/>
      <c r="F10" s="3"/>
      <c r="G10" s="3"/>
      <c r="H10" s="3"/>
    </row>
    <row r="11" spans="1:9" x14ac:dyDescent="0.25">
      <c r="B11" s="2">
        <v>10</v>
      </c>
      <c r="C11" s="3"/>
      <c r="D11" s="3"/>
      <c r="E11" s="12"/>
      <c r="F11" s="3"/>
      <c r="G11" s="3"/>
      <c r="H11" s="3"/>
    </row>
    <row r="12" spans="1:9" x14ac:dyDescent="0.25">
      <c r="B12" s="2">
        <v>11</v>
      </c>
      <c r="C12" s="3"/>
      <c r="D12" s="3"/>
      <c r="E12" s="12"/>
      <c r="F12" s="3"/>
      <c r="G12" s="3"/>
      <c r="H12" s="3"/>
    </row>
    <row r="13" spans="1:9" x14ac:dyDescent="0.25">
      <c r="B13" s="2">
        <v>12</v>
      </c>
      <c r="C13" s="3"/>
      <c r="D13" s="3"/>
      <c r="E13" s="12"/>
      <c r="F13" s="3"/>
      <c r="G13" s="3"/>
      <c r="H13" s="3"/>
    </row>
    <row r="14" spans="1:9" x14ac:dyDescent="0.25">
      <c r="B14" s="2">
        <v>13</v>
      </c>
      <c r="C14" s="3"/>
      <c r="D14" s="3"/>
      <c r="E14" s="12"/>
      <c r="F14" s="3"/>
      <c r="G14" s="3"/>
      <c r="H14" s="3"/>
    </row>
    <row r="15" spans="1:9" x14ac:dyDescent="0.25">
      <c r="B15" s="2">
        <v>14</v>
      </c>
      <c r="C15" s="3"/>
      <c r="D15" s="3"/>
      <c r="E15" s="12"/>
      <c r="F15" s="3"/>
      <c r="G15" s="3"/>
      <c r="H15" s="3"/>
    </row>
    <row r="16" spans="1:9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33</v>
      </c>
    </row>
    <row r="54" spans="1:1" x14ac:dyDescent="0.25">
      <c r="A54" t="s">
        <v>39</v>
      </c>
    </row>
    <row r="55" spans="1:1" x14ac:dyDescent="0.25">
      <c r="A55" t="s">
        <v>71</v>
      </c>
    </row>
    <row r="56" spans="1:1" x14ac:dyDescent="0.25">
      <c r="A56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8"/>
  <sheetViews>
    <sheetView workbookViewId="0">
      <selection activeCell="E3" sqref="E3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</row>
    <row r="2" spans="1:9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9" x14ac:dyDescent="0.25">
      <c r="B3" s="2">
        <v>2</v>
      </c>
      <c r="C3" s="3"/>
      <c r="D3" s="3"/>
      <c r="E3" s="12"/>
      <c r="F3" s="3"/>
      <c r="G3" s="3"/>
      <c r="H3" s="3"/>
    </row>
    <row r="4" spans="1:9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9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9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9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9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9" x14ac:dyDescent="0.25">
      <c r="B9" s="2">
        <v>8</v>
      </c>
      <c r="C9" s="3"/>
      <c r="D9" s="3"/>
      <c r="E9" s="12"/>
      <c r="F9" s="3"/>
      <c r="G9" s="3"/>
      <c r="H9" s="3"/>
    </row>
    <row r="10" spans="1:9" x14ac:dyDescent="0.25">
      <c r="B10" s="2">
        <v>9</v>
      </c>
      <c r="C10" s="3"/>
      <c r="D10" s="3"/>
      <c r="E10" s="12"/>
      <c r="F10" s="3"/>
      <c r="G10" s="3"/>
      <c r="H10" s="3"/>
    </row>
    <row r="11" spans="1:9" x14ac:dyDescent="0.25">
      <c r="B11" s="2">
        <v>10</v>
      </c>
      <c r="C11" s="3"/>
      <c r="D11" s="3"/>
      <c r="E11" s="12"/>
      <c r="F11" s="3"/>
      <c r="G11" s="3"/>
      <c r="H11" s="3"/>
    </row>
    <row r="12" spans="1:9" x14ac:dyDescent="0.25">
      <c r="B12" s="2">
        <v>11</v>
      </c>
      <c r="C12" s="3"/>
      <c r="D12" s="3"/>
      <c r="E12" s="12"/>
      <c r="F12" s="3"/>
      <c r="G12" s="3"/>
      <c r="H12" s="3"/>
    </row>
    <row r="13" spans="1:9" x14ac:dyDescent="0.25">
      <c r="B13" s="2">
        <v>12</v>
      </c>
      <c r="C13" s="3"/>
      <c r="D13" s="3"/>
      <c r="E13" s="12"/>
      <c r="F13" s="3"/>
      <c r="G13" s="3"/>
      <c r="H13" s="3"/>
    </row>
    <row r="14" spans="1:9" x14ac:dyDescent="0.25">
      <c r="B14" s="2">
        <v>13</v>
      </c>
      <c r="C14" s="3"/>
      <c r="D14" s="3"/>
      <c r="E14" s="12"/>
      <c r="F14" s="3"/>
      <c r="G14" s="3"/>
      <c r="H14" s="3"/>
    </row>
    <row r="15" spans="1:9" x14ac:dyDescent="0.25">
      <c r="B15" s="2">
        <v>14</v>
      </c>
      <c r="C15" s="3"/>
      <c r="D15" s="3"/>
      <c r="E15" s="12"/>
      <c r="F15" s="3"/>
      <c r="G15" s="3"/>
      <c r="H15" s="3"/>
    </row>
    <row r="16" spans="1:9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4" spans="1:1" x14ac:dyDescent="0.25">
      <c r="A54" t="s">
        <v>44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8"/>
  <sheetViews>
    <sheetView topLeftCell="B1" zoomScale="80" zoomScaleNormal="80" workbookViewId="0">
      <selection activeCell="I2" sqref="I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5" t="s">
        <v>99</v>
      </c>
    </row>
    <row r="2" spans="1:10" ht="60" x14ac:dyDescent="0.25">
      <c r="A2" s="8" t="s">
        <v>4</v>
      </c>
      <c r="B2" s="9">
        <v>1</v>
      </c>
      <c r="C2" s="8" t="s">
        <v>13</v>
      </c>
      <c r="D2" s="8" t="s">
        <v>14</v>
      </c>
      <c r="E2" s="11">
        <v>1.3888888888888889E-3</v>
      </c>
      <c r="F2" s="16">
        <v>45549</v>
      </c>
      <c r="G2" s="8" t="s">
        <v>16</v>
      </c>
      <c r="H2" s="8" t="s">
        <v>19</v>
      </c>
      <c r="I2" s="7" t="s">
        <v>115</v>
      </c>
      <c r="J2">
        <f>COUNTIF(A2:A30,"*")</f>
        <v>1</v>
      </c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45</v>
      </c>
    </row>
    <row r="51" spans="1:1" x14ac:dyDescent="0.25">
      <c r="A51" t="s">
        <v>49</v>
      </c>
    </row>
    <row r="52" spans="1:1" x14ac:dyDescent="0.25">
      <c r="A52" t="s">
        <v>48</v>
      </c>
    </row>
    <row r="53" spans="1:1" x14ac:dyDescent="0.25">
      <c r="A53" t="s">
        <v>46</v>
      </c>
    </row>
    <row r="54" spans="1:1" x14ac:dyDescent="0.25">
      <c r="A54" t="s">
        <v>47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"/>
  <sheetViews>
    <sheetView topLeftCell="E1" workbookViewId="0">
      <selection activeCell="J1" sqref="J1:J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9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</row>
    <row r="2" spans="1:9" x14ac:dyDescent="0.25">
      <c r="A2" s="8" t="s">
        <v>5</v>
      </c>
      <c r="B2" s="9">
        <v>1</v>
      </c>
      <c r="C2" s="8"/>
      <c r="D2" s="8"/>
      <c r="E2" s="11"/>
      <c r="F2" s="8"/>
      <c r="G2" s="8"/>
      <c r="H2" s="8"/>
      <c r="I2" s="7"/>
    </row>
    <row r="3" spans="1:9" x14ac:dyDescent="0.25">
      <c r="B3" s="2">
        <v>2</v>
      </c>
      <c r="C3" s="3"/>
      <c r="D3" s="3"/>
      <c r="E3" s="12"/>
      <c r="F3" s="3"/>
      <c r="G3" s="3"/>
      <c r="H3" s="3"/>
    </row>
    <row r="4" spans="1:9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9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9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9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9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9" x14ac:dyDescent="0.25">
      <c r="B9" s="2">
        <v>8</v>
      </c>
      <c r="C9" s="3"/>
      <c r="D9" s="3"/>
      <c r="E9" s="12"/>
      <c r="F9" s="3"/>
      <c r="G9" s="3"/>
      <c r="H9" s="3"/>
    </row>
    <row r="10" spans="1:9" x14ac:dyDescent="0.25">
      <c r="B10" s="2">
        <v>9</v>
      </c>
      <c r="C10" s="3"/>
      <c r="D10" s="3"/>
      <c r="E10" s="12"/>
      <c r="F10" s="3"/>
      <c r="G10" s="3"/>
      <c r="H10" s="3"/>
    </row>
    <row r="11" spans="1:9" x14ac:dyDescent="0.25">
      <c r="B11" s="2">
        <v>10</v>
      </c>
      <c r="C11" s="3"/>
      <c r="D11" s="3"/>
      <c r="E11" s="12"/>
      <c r="F11" s="3"/>
      <c r="G11" s="3"/>
      <c r="H11" s="3"/>
    </row>
    <row r="12" spans="1:9" x14ac:dyDescent="0.25">
      <c r="B12" s="2">
        <v>11</v>
      </c>
      <c r="C12" s="3"/>
      <c r="D12" s="3"/>
      <c r="E12" s="12"/>
      <c r="F12" s="3"/>
      <c r="G12" s="3"/>
      <c r="H12" s="3"/>
    </row>
    <row r="13" spans="1:9" x14ac:dyDescent="0.25">
      <c r="B13" s="2">
        <v>12</v>
      </c>
      <c r="C13" s="3"/>
      <c r="D13" s="3"/>
      <c r="E13" s="12"/>
      <c r="F13" s="3"/>
      <c r="G13" s="3"/>
      <c r="H13" s="3"/>
    </row>
    <row r="14" spans="1:9" x14ac:dyDescent="0.25">
      <c r="B14" s="2">
        <v>13</v>
      </c>
      <c r="C14" s="3"/>
      <c r="D14" s="3"/>
      <c r="E14" s="12"/>
      <c r="F14" s="3"/>
      <c r="G14" s="3"/>
      <c r="H14" s="3"/>
    </row>
    <row r="15" spans="1:9" x14ac:dyDescent="0.25">
      <c r="B15" s="2">
        <v>14</v>
      </c>
      <c r="C15" s="3"/>
      <c r="D15" s="3"/>
      <c r="E15" s="12"/>
      <c r="F15" s="3"/>
      <c r="G15" s="3"/>
      <c r="H15" s="3"/>
    </row>
    <row r="16" spans="1:9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27" zoomScale="70" zoomScaleNormal="70" workbookViewId="0">
      <selection activeCell="I4" sqref="I4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1" customWidth="1"/>
    <col min="7" max="7" width="11.28515625" customWidth="1"/>
    <col min="8" max="8" width="18.5703125" customWidth="1"/>
    <col min="9" max="9" width="99.140625" customWidth="1"/>
    <col min="10" max="10" width="16.28515625" customWidth="1"/>
    <col min="11" max="11" width="11.140625" style="13" customWidth="1"/>
    <col min="12" max="12" width="10.5703125" customWidth="1"/>
    <col min="13" max="13" width="13.5703125" customWidth="1"/>
    <col min="14" max="14" width="13.7109375" customWidth="1"/>
  </cols>
  <sheetData>
    <row r="1" spans="1:14" ht="45" x14ac:dyDescent="0.25">
      <c r="A1" s="4" t="s">
        <v>6</v>
      </c>
      <c r="B1" s="5" t="s">
        <v>24</v>
      </c>
      <c r="C1" s="5" t="s">
        <v>7</v>
      </c>
      <c r="D1" s="4" t="s">
        <v>11</v>
      </c>
      <c r="E1" s="5" t="s">
        <v>93</v>
      </c>
      <c r="F1" s="4" t="s">
        <v>23</v>
      </c>
      <c r="G1" s="4" t="s">
        <v>8</v>
      </c>
      <c r="H1" s="4" t="s">
        <v>9</v>
      </c>
      <c r="I1" s="6" t="s">
        <v>10</v>
      </c>
      <c r="J1" s="6" t="s">
        <v>98</v>
      </c>
      <c r="K1" s="5" t="s">
        <v>100</v>
      </c>
      <c r="L1" s="21" t="s">
        <v>102</v>
      </c>
      <c r="M1" s="21" t="s">
        <v>105</v>
      </c>
      <c r="N1" s="5" t="s">
        <v>101</v>
      </c>
    </row>
    <row r="2" spans="1:14" ht="45" x14ac:dyDescent="0.25">
      <c r="A2" s="19" t="s">
        <v>61</v>
      </c>
      <c r="B2" s="9">
        <v>1</v>
      </c>
      <c r="C2" s="8" t="s">
        <v>71</v>
      </c>
      <c r="D2" s="8" t="s">
        <v>14</v>
      </c>
      <c r="E2" s="11">
        <v>2.0833333333333333E-3</v>
      </c>
      <c r="F2" s="16">
        <v>45538</v>
      </c>
      <c r="G2" s="8" t="s">
        <v>16</v>
      </c>
      <c r="H2" s="8" t="s">
        <v>19</v>
      </c>
      <c r="I2" s="13" t="s">
        <v>120</v>
      </c>
      <c r="J2" s="13" t="s">
        <v>61</v>
      </c>
      <c r="K2" s="20">
        <f>COUNTIF($A$2:$A$28, "*Estudio e Implementación UARGFLOW*")</f>
        <v>2</v>
      </c>
      <c r="L2">
        <f>SUM(K2:K17)</f>
        <v>27</v>
      </c>
      <c r="M2">
        <f>COUNTIF(A2:A67,"*")</f>
        <v>30</v>
      </c>
      <c r="N2" s="20">
        <f>COUNTIF($J$2:$J$28, "*")</f>
        <v>16</v>
      </c>
    </row>
    <row r="3" spans="1:14" ht="60" x14ac:dyDescent="0.25">
      <c r="A3" s="8" t="s">
        <v>82</v>
      </c>
      <c r="B3" s="9">
        <v>2</v>
      </c>
      <c r="C3" s="8" t="s">
        <v>13</v>
      </c>
      <c r="D3" s="8" t="s">
        <v>14</v>
      </c>
      <c r="E3" s="11">
        <v>2.7777777777777779E-3</v>
      </c>
      <c r="F3" s="16">
        <v>45549</v>
      </c>
      <c r="G3" s="8" t="s">
        <v>16</v>
      </c>
      <c r="H3" s="8" t="s">
        <v>19</v>
      </c>
      <c r="I3" s="13" t="s">
        <v>115</v>
      </c>
      <c r="J3" s="13" t="s">
        <v>82</v>
      </c>
      <c r="K3" s="20">
        <f>COUNTIF($A$2:$A$28, "*Plan de estimación*")</f>
        <v>2</v>
      </c>
    </row>
    <row r="4" spans="1:14" x14ac:dyDescent="0.25">
      <c r="A4" s="8" t="s">
        <v>60</v>
      </c>
      <c r="B4" s="2">
        <v>3</v>
      </c>
      <c r="C4" s="8" t="s">
        <v>13</v>
      </c>
      <c r="D4" s="3" t="s">
        <v>14</v>
      </c>
      <c r="E4" s="12">
        <v>1.3888888888888889E-3</v>
      </c>
      <c r="F4" s="16">
        <v>45549</v>
      </c>
      <c r="G4" s="3" t="s">
        <v>16</v>
      </c>
      <c r="H4" s="3" t="s">
        <v>19</v>
      </c>
      <c r="I4" s="14" t="s">
        <v>72</v>
      </c>
      <c r="J4" s="14" t="s">
        <v>60</v>
      </c>
      <c r="K4" s="20">
        <f>COUNTIF($A$2:$A$28, "*Estudio de Factibilidad*")</f>
        <v>2</v>
      </c>
    </row>
    <row r="5" spans="1:14" ht="60" x14ac:dyDescent="0.25">
      <c r="A5" s="19" t="s">
        <v>61</v>
      </c>
      <c r="B5" s="2">
        <v>4</v>
      </c>
      <c r="C5" s="8" t="s">
        <v>13</v>
      </c>
      <c r="D5" s="3" t="s">
        <v>14</v>
      </c>
      <c r="E5" s="12">
        <v>2.0833333333333333E-3</v>
      </c>
      <c r="F5" s="16">
        <v>45549</v>
      </c>
      <c r="G5" s="3" t="s">
        <v>16</v>
      </c>
      <c r="H5" s="3" t="s">
        <v>19</v>
      </c>
      <c r="I5" s="13" t="s">
        <v>119</v>
      </c>
      <c r="J5" s="13" t="s">
        <v>62</v>
      </c>
      <c r="K5" s="20">
        <f>COUNTIF($A$2:$A$28, "*Informe Final de SQA*")</f>
        <v>1</v>
      </c>
    </row>
    <row r="6" spans="1:14" ht="60" x14ac:dyDescent="0.25">
      <c r="A6" s="8" t="s">
        <v>62</v>
      </c>
      <c r="B6" s="2">
        <v>5</v>
      </c>
      <c r="C6" s="8" t="s">
        <v>13</v>
      </c>
      <c r="D6" s="3" t="s">
        <v>14</v>
      </c>
      <c r="E6" s="12">
        <v>1.3888888888888889E-3</v>
      </c>
      <c r="F6" s="17">
        <v>45549</v>
      </c>
      <c r="G6" s="3" t="s">
        <v>16</v>
      </c>
      <c r="H6" s="3" t="s">
        <v>19</v>
      </c>
      <c r="I6" s="13" t="s">
        <v>115</v>
      </c>
      <c r="J6" s="13" t="s">
        <v>63</v>
      </c>
      <c r="K6" s="20">
        <f>COUNTIF($A$2:$A$28, "*Modelo de Negocio*")</f>
        <v>2</v>
      </c>
    </row>
    <row r="7" spans="1:14" ht="30" x14ac:dyDescent="0.25">
      <c r="A7" s="8" t="s">
        <v>63</v>
      </c>
      <c r="B7" s="2">
        <v>6</v>
      </c>
      <c r="C7" s="8" t="s">
        <v>13</v>
      </c>
      <c r="D7" s="3" t="s">
        <v>14</v>
      </c>
      <c r="E7" s="12">
        <v>2.0833333333333333E-3</v>
      </c>
      <c r="F7" s="17">
        <v>45549</v>
      </c>
      <c r="G7" s="3" t="s">
        <v>16</v>
      </c>
      <c r="H7" s="3" t="s">
        <v>19</v>
      </c>
      <c r="I7" s="15" t="s">
        <v>72</v>
      </c>
      <c r="J7" s="15" t="s">
        <v>64</v>
      </c>
      <c r="K7" s="20">
        <f>COUNTIF($A$2:$A$28, "*Plan de Gestión de Configuración*")</f>
        <v>1</v>
      </c>
    </row>
    <row r="8" spans="1:14" x14ac:dyDescent="0.25">
      <c r="A8" s="8" t="s">
        <v>64</v>
      </c>
      <c r="B8" s="2">
        <v>7</v>
      </c>
      <c r="C8" s="8" t="s">
        <v>13</v>
      </c>
      <c r="D8" s="3" t="s">
        <v>14</v>
      </c>
      <c r="E8" s="12">
        <v>2.0833333333333333E-3</v>
      </c>
      <c r="F8" s="17">
        <v>45549</v>
      </c>
      <c r="G8" s="3" t="s">
        <v>16</v>
      </c>
      <c r="H8" s="3" t="s">
        <v>19</v>
      </c>
      <c r="I8" s="15" t="s">
        <v>72</v>
      </c>
      <c r="J8" s="15" t="s">
        <v>65</v>
      </c>
      <c r="K8" s="20">
        <f>COUNTIF($A$2:$A$28, "*Plan de Iteración*")</f>
        <v>2</v>
      </c>
    </row>
    <row r="9" spans="1:14" ht="30" x14ac:dyDescent="0.25">
      <c r="A9" s="8" t="s">
        <v>65</v>
      </c>
      <c r="B9" s="2">
        <v>8</v>
      </c>
      <c r="C9" s="8" t="s">
        <v>13</v>
      </c>
      <c r="D9" s="3" t="s">
        <v>14</v>
      </c>
      <c r="E9" s="12">
        <v>2.7777777777777779E-3</v>
      </c>
      <c r="F9" s="17">
        <v>45549</v>
      </c>
      <c r="G9" s="3" t="s">
        <v>16</v>
      </c>
      <c r="H9" s="3" t="s">
        <v>19</v>
      </c>
      <c r="I9" s="15" t="s">
        <v>72</v>
      </c>
      <c r="J9" s="15" t="s">
        <v>66</v>
      </c>
      <c r="K9" s="20">
        <f>COUNTIF($A$2:$A$28, "*Plan de Proyecto (Ejemplo Gantt)*")</f>
        <v>1</v>
      </c>
    </row>
    <row r="10" spans="1:14" x14ac:dyDescent="0.25">
      <c r="A10" s="8" t="s">
        <v>66</v>
      </c>
      <c r="B10" s="2">
        <v>9</v>
      </c>
      <c r="C10" s="8" t="s">
        <v>13</v>
      </c>
      <c r="D10" s="3" t="s">
        <v>14</v>
      </c>
      <c r="E10" s="12">
        <v>2.0833333333333333E-3</v>
      </c>
      <c r="F10" s="17">
        <v>45549</v>
      </c>
      <c r="G10" s="3" t="s">
        <v>16</v>
      </c>
      <c r="H10" s="3" t="s">
        <v>19</v>
      </c>
      <c r="I10" s="15" t="s">
        <v>72</v>
      </c>
      <c r="J10" s="15" t="s">
        <v>67</v>
      </c>
      <c r="K10" s="20">
        <f>COUNTIF($A$2:$A$28, "*Plan de Proyecto*")</f>
        <v>2</v>
      </c>
    </row>
    <row r="11" spans="1:14" ht="30" x14ac:dyDescent="0.25">
      <c r="A11" s="8" t="s">
        <v>67</v>
      </c>
      <c r="B11" s="2">
        <v>10</v>
      </c>
      <c r="C11" s="8" t="s">
        <v>13</v>
      </c>
      <c r="D11" s="3" t="s">
        <v>14</v>
      </c>
      <c r="E11" s="12">
        <v>2.0833333333333333E-3</v>
      </c>
      <c r="F11" s="17">
        <v>45549</v>
      </c>
      <c r="G11" s="3" t="s">
        <v>16</v>
      </c>
      <c r="H11" s="3" t="s">
        <v>19</v>
      </c>
      <c r="I11" s="15" t="s">
        <v>72</v>
      </c>
      <c r="J11" s="15" t="s">
        <v>68</v>
      </c>
      <c r="K11" s="20">
        <f>COUNTIF($A$2:$A$28, "*Propuesta de Desarrollo*")</f>
        <v>2</v>
      </c>
    </row>
    <row r="12" spans="1:14" ht="30" x14ac:dyDescent="0.25">
      <c r="A12" s="8" t="s">
        <v>68</v>
      </c>
      <c r="B12" s="2">
        <v>11</v>
      </c>
      <c r="C12" s="8" t="s">
        <v>13</v>
      </c>
      <c r="D12" s="3" t="s">
        <v>14</v>
      </c>
      <c r="E12" s="12">
        <v>2.0833333333333333E-3</v>
      </c>
      <c r="F12" s="17">
        <v>45549</v>
      </c>
      <c r="G12" s="3" t="s">
        <v>16</v>
      </c>
      <c r="H12" s="3" t="s">
        <v>19</v>
      </c>
      <c r="I12" s="15" t="s">
        <v>72</v>
      </c>
      <c r="J12" s="15" t="s">
        <v>69</v>
      </c>
      <c r="K12" s="20">
        <f>COUNTIF($A$2:$A$28, "*Resumen de Entrevista*")</f>
        <v>2</v>
      </c>
    </row>
    <row r="13" spans="1:14" ht="30" x14ac:dyDescent="0.25">
      <c r="A13" s="8" t="s">
        <v>69</v>
      </c>
      <c r="B13" s="2">
        <v>12</v>
      </c>
      <c r="C13" s="8" t="s">
        <v>13</v>
      </c>
      <c r="D13" s="3" t="s">
        <v>14</v>
      </c>
      <c r="E13" s="12">
        <v>2.0833333333333333E-3</v>
      </c>
      <c r="F13" s="17">
        <v>45549</v>
      </c>
      <c r="G13" s="3" t="s">
        <v>16</v>
      </c>
      <c r="H13" s="3" t="s">
        <v>19</v>
      </c>
      <c r="I13" s="15" t="s">
        <v>72</v>
      </c>
      <c r="J13" s="15" t="s">
        <v>70</v>
      </c>
      <c r="K13" s="20">
        <f>COUNTIF($A$2:$A$28, "*Resumen de Reunión*")</f>
        <v>2</v>
      </c>
    </row>
    <row r="14" spans="1:14" x14ac:dyDescent="0.25">
      <c r="A14" s="8" t="s">
        <v>70</v>
      </c>
      <c r="B14" s="2">
        <v>13</v>
      </c>
      <c r="C14" s="8" t="s">
        <v>13</v>
      </c>
      <c r="D14" s="3" t="s">
        <v>14</v>
      </c>
      <c r="E14" s="12">
        <v>2.7777777777777779E-3</v>
      </c>
      <c r="F14" s="17">
        <v>45549</v>
      </c>
      <c r="G14" s="3" t="s">
        <v>16</v>
      </c>
      <c r="H14" s="3" t="s">
        <v>19</v>
      </c>
      <c r="I14" s="15" t="s">
        <v>72</v>
      </c>
      <c r="J14" s="15" t="s">
        <v>84</v>
      </c>
      <c r="K14" s="20">
        <f>COUNTIF($A$2:$A$28, "*Plan de Calidad*")</f>
        <v>2</v>
      </c>
    </row>
    <row r="15" spans="1:14" ht="75" x14ac:dyDescent="0.25">
      <c r="A15" s="8" t="s">
        <v>63</v>
      </c>
      <c r="B15" s="2">
        <v>14</v>
      </c>
      <c r="C15" s="8" t="s">
        <v>13</v>
      </c>
      <c r="D15" s="3" t="s">
        <v>14</v>
      </c>
      <c r="E15" s="12">
        <v>6.9444444444444447E-4</v>
      </c>
      <c r="F15" s="17">
        <v>45551</v>
      </c>
      <c r="G15" s="3" t="s">
        <v>16</v>
      </c>
      <c r="H15" s="3" t="s">
        <v>19</v>
      </c>
      <c r="I15" s="15" t="s">
        <v>74</v>
      </c>
      <c r="J15" s="15" t="s">
        <v>88</v>
      </c>
      <c r="K15" s="20">
        <f>COUNTIF($A$2:$A$28, "*GitHub*")</f>
        <v>1</v>
      </c>
    </row>
    <row r="16" spans="1:14" ht="75" x14ac:dyDescent="0.25">
      <c r="A16" s="8" t="s">
        <v>60</v>
      </c>
      <c r="B16" s="2">
        <v>15</v>
      </c>
      <c r="C16" s="8" t="s">
        <v>13</v>
      </c>
      <c r="D16" s="3"/>
      <c r="E16" s="12">
        <v>6.9444444444444447E-4</v>
      </c>
      <c r="F16" s="17">
        <v>45551</v>
      </c>
      <c r="G16" s="3" t="s">
        <v>16</v>
      </c>
      <c r="H16" s="3" t="s">
        <v>19</v>
      </c>
      <c r="I16" s="15" t="s">
        <v>75</v>
      </c>
      <c r="J16" s="15" t="s">
        <v>86</v>
      </c>
      <c r="K16" s="20">
        <f>COUNTIF($A$2:$A$27, "*Herramientas y Tecnologias*")</f>
        <v>2</v>
      </c>
    </row>
    <row r="17" spans="1:11" ht="75" x14ac:dyDescent="0.25">
      <c r="A17" s="8" t="s">
        <v>76</v>
      </c>
      <c r="B17" s="2">
        <v>16</v>
      </c>
      <c r="C17" s="8" t="s">
        <v>13</v>
      </c>
      <c r="D17" s="3" t="s">
        <v>14</v>
      </c>
      <c r="E17" s="12">
        <v>6.9444444444444447E-4</v>
      </c>
      <c r="F17" s="17">
        <v>45551</v>
      </c>
      <c r="G17" s="3" t="s">
        <v>16</v>
      </c>
      <c r="H17" s="3" t="s">
        <v>19</v>
      </c>
      <c r="I17" s="15" t="s">
        <v>77</v>
      </c>
      <c r="J17" s="15" t="s">
        <v>95</v>
      </c>
      <c r="K17" s="20">
        <f>COUNTIF($A$2:$A$28, "*Plan Cierre iteracion fase Elaboracion iteracion 1*")</f>
        <v>1</v>
      </c>
    </row>
    <row r="18" spans="1:11" ht="75" x14ac:dyDescent="0.25">
      <c r="A18" s="8" t="s">
        <v>68</v>
      </c>
      <c r="B18" s="2">
        <v>17</v>
      </c>
      <c r="C18" s="8" t="s">
        <v>13</v>
      </c>
      <c r="D18" s="3" t="s">
        <v>14</v>
      </c>
      <c r="E18" s="12">
        <v>6.9444444444444447E-4</v>
      </c>
      <c r="F18" s="17">
        <v>45551</v>
      </c>
      <c r="G18" s="3" t="s">
        <v>16</v>
      </c>
      <c r="H18" s="3" t="s">
        <v>19</v>
      </c>
      <c r="I18" s="15" t="s">
        <v>78</v>
      </c>
      <c r="J18" s="15"/>
      <c r="K18" s="20"/>
    </row>
    <row r="19" spans="1:11" ht="75" x14ac:dyDescent="0.25">
      <c r="A19" s="8" t="s">
        <v>65</v>
      </c>
      <c r="B19" s="2">
        <v>18</v>
      </c>
      <c r="C19" s="8" t="s">
        <v>13</v>
      </c>
      <c r="D19" s="3" t="s">
        <v>14</v>
      </c>
      <c r="E19" s="12">
        <v>6.9444444444444447E-4</v>
      </c>
      <c r="F19" s="17">
        <v>45551</v>
      </c>
      <c r="G19" s="3" t="s">
        <v>16</v>
      </c>
      <c r="H19" s="3" t="s">
        <v>19</v>
      </c>
      <c r="I19" s="15" t="s">
        <v>79</v>
      </c>
      <c r="J19" s="15"/>
      <c r="K19" s="20"/>
    </row>
    <row r="20" spans="1:11" ht="75" x14ac:dyDescent="0.25">
      <c r="A20" s="8" t="s">
        <v>80</v>
      </c>
      <c r="B20" s="2">
        <v>19</v>
      </c>
      <c r="C20" s="8" t="s">
        <v>13</v>
      </c>
      <c r="D20" s="3" t="s">
        <v>14</v>
      </c>
      <c r="E20" s="12">
        <v>6.9444444444444447E-4</v>
      </c>
      <c r="F20" s="17">
        <v>45551</v>
      </c>
      <c r="G20" s="3" t="s">
        <v>16</v>
      </c>
      <c r="H20" s="3" t="s">
        <v>19</v>
      </c>
      <c r="I20" s="15" t="s">
        <v>81</v>
      </c>
      <c r="J20" s="15"/>
      <c r="K20" s="20"/>
    </row>
    <row r="21" spans="1:11" ht="75" x14ac:dyDescent="0.25">
      <c r="A21" s="8" t="s">
        <v>82</v>
      </c>
      <c r="B21" s="2">
        <v>20</v>
      </c>
      <c r="C21" s="8" t="s">
        <v>13</v>
      </c>
      <c r="D21" s="3" t="s">
        <v>14</v>
      </c>
      <c r="E21" s="12">
        <v>6.9444444444444447E-4</v>
      </c>
      <c r="F21" s="17">
        <v>45551</v>
      </c>
      <c r="G21" s="3" t="s">
        <v>16</v>
      </c>
      <c r="H21" s="3" t="s">
        <v>19</v>
      </c>
      <c r="I21" s="15" t="s">
        <v>83</v>
      </c>
      <c r="J21" s="15"/>
      <c r="K21" s="20"/>
    </row>
    <row r="22" spans="1:11" ht="75" x14ac:dyDescent="0.25">
      <c r="A22" s="8" t="s">
        <v>84</v>
      </c>
      <c r="B22" s="2">
        <v>21</v>
      </c>
      <c r="C22" s="8" t="s">
        <v>13</v>
      </c>
      <c r="D22" s="3" t="s">
        <v>14</v>
      </c>
      <c r="E22" s="12">
        <v>6.9444444444444447E-4</v>
      </c>
      <c r="F22" s="17">
        <v>45551</v>
      </c>
      <c r="G22" s="3" t="s">
        <v>16</v>
      </c>
      <c r="H22" s="3" t="s">
        <v>19</v>
      </c>
      <c r="I22" s="15" t="s">
        <v>85</v>
      </c>
      <c r="J22" s="15"/>
      <c r="K22" s="20"/>
    </row>
    <row r="23" spans="1:11" ht="60" x14ac:dyDescent="0.25">
      <c r="A23" s="8" t="s">
        <v>88</v>
      </c>
      <c r="B23" s="2">
        <v>22</v>
      </c>
      <c r="C23" s="19" t="s">
        <v>94</v>
      </c>
      <c r="D23" s="3" t="s">
        <v>14</v>
      </c>
      <c r="E23" s="12">
        <v>2.7777777777777776E-2</v>
      </c>
      <c r="F23" s="17">
        <v>45552</v>
      </c>
      <c r="G23" s="3" t="s">
        <v>16</v>
      </c>
      <c r="H23" s="3" t="s">
        <v>19</v>
      </c>
      <c r="I23" s="15" t="s">
        <v>89</v>
      </c>
      <c r="J23" s="15"/>
      <c r="K23" s="20"/>
    </row>
    <row r="24" spans="1:11" ht="75" x14ac:dyDescent="0.25">
      <c r="A24" s="8" t="s">
        <v>86</v>
      </c>
      <c r="B24" s="2">
        <v>23</v>
      </c>
      <c r="C24" s="8" t="s">
        <v>13</v>
      </c>
      <c r="D24" s="3" t="s">
        <v>14</v>
      </c>
      <c r="E24" s="12">
        <v>6.9444444444444447E-4</v>
      </c>
      <c r="F24" s="17">
        <v>45553</v>
      </c>
      <c r="G24" s="3" t="s">
        <v>16</v>
      </c>
      <c r="H24" s="3" t="s">
        <v>19</v>
      </c>
      <c r="I24" s="15" t="s">
        <v>87</v>
      </c>
      <c r="J24" s="15"/>
    </row>
    <row r="25" spans="1:11" ht="75" x14ac:dyDescent="0.25">
      <c r="A25" s="8" t="s">
        <v>86</v>
      </c>
      <c r="B25" s="2">
        <v>24</v>
      </c>
      <c r="C25" s="8" t="s">
        <v>71</v>
      </c>
      <c r="D25" s="3" t="s">
        <v>14</v>
      </c>
      <c r="E25" s="12">
        <v>1.1516203703703702E-2</v>
      </c>
      <c r="F25" s="17">
        <v>45553</v>
      </c>
      <c r="G25" s="3" t="s">
        <v>16</v>
      </c>
      <c r="H25" s="3" t="s">
        <v>19</v>
      </c>
      <c r="I25" s="15" t="s">
        <v>90</v>
      </c>
      <c r="J25" s="15"/>
    </row>
    <row r="26" spans="1:11" ht="75" x14ac:dyDescent="0.25">
      <c r="A26" s="8" t="s">
        <v>84</v>
      </c>
      <c r="B26" s="2"/>
      <c r="C26" s="19" t="s">
        <v>91</v>
      </c>
      <c r="D26" s="3" t="s">
        <v>14</v>
      </c>
      <c r="E26" s="12">
        <v>1.4583333333333332E-2</v>
      </c>
      <c r="F26" s="17">
        <v>45554</v>
      </c>
      <c r="G26" s="3" t="s">
        <v>16</v>
      </c>
      <c r="H26" s="3" t="s">
        <v>21</v>
      </c>
      <c r="I26" s="15" t="s">
        <v>92</v>
      </c>
      <c r="J26" s="15"/>
    </row>
    <row r="27" spans="1:11" ht="60" x14ac:dyDescent="0.25">
      <c r="A27" s="8" t="s">
        <v>70</v>
      </c>
      <c r="B27" s="2">
        <v>25</v>
      </c>
      <c r="C27" s="8" t="s">
        <v>13</v>
      </c>
      <c r="D27" s="3" t="s">
        <v>14</v>
      </c>
      <c r="E27" s="12">
        <v>1.3888888888888889E-3</v>
      </c>
      <c r="F27" s="17">
        <v>45558</v>
      </c>
      <c r="G27" s="3" t="s">
        <v>16</v>
      </c>
      <c r="H27" s="3" t="s">
        <v>19</v>
      </c>
      <c r="I27" s="15" t="s">
        <v>115</v>
      </c>
      <c r="J27" s="15"/>
    </row>
    <row r="28" spans="1:11" ht="60" x14ac:dyDescent="0.25">
      <c r="A28" s="19" t="s">
        <v>95</v>
      </c>
      <c r="B28" s="2">
        <v>26</v>
      </c>
      <c r="C28" s="8" t="s">
        <v>71</v>
      </c>
      <c r="D28" s="3" t="s">
        <v>14</v>
      </c>
      <c r="E28" s="12">
        <v>1.1111111111111112E-2</v>
      </c>
      <c r="F28" s="17">
        <v>45559</v>
      </c>
      <c r="G28" s="3" t="s">
        <v>16</v>
      </c>
      <c r="H28" s="3" t="s">
        <v>19</v>
      </c>
      <c r="I28" s="15" t="s">
        <v>116</v>
      </c>
      <c r="J28" s="15"/>
    </row>
    <row r="29" spans="1:11" ht="46.5" customHeight="1" x14ac:dyDescent="0.25">
      <c r="A29" s="8" t="s">
        <v>109</v>
      </c>
      <c r="B29" s="2">
        <v>27</v>
      </c>
      <c r="C29" s="8" t="s">
        <v>110</v>
      </c>
      <c r="D29" s="3" t="s">
        <v>14</v>
      </c>
      <c r="E29" s="23">
        <v>1.3888888888888888E-2</v>
      </c>
      <c r="F29" s="22">
        <v>45562</v>
      </c>
      <c r="G29" s="3" t="s">
        <v>18</v>
      </c>
      <c r="H29" s="3" t="s">
        <v>19</v>
      </c>
      <c r="I29" s="13" t="s">
        <v>117</v>
      </c>
    </row>
    <row r="30" spans="1:11" ht="60" x14ac:dyDescent="0.25">
      <c r="A30" s="8" t="s">
        <v>88</v>
      </c>
      <c r="B30" s="2">
        <v>28</v>
      </c>
      <c r="C30" s="19" t="s">
        <v>94</v>
      </c>
      <c r="D30" s="3" t="s">
        <v>14</v>
      </c>
      <c r="E30" s="23">
        <v>1.0416666666666666E-2</v>
      </c>
      <c r="F30" s="22">
        <v>45564</v>
      </c>
      <c r="G30" s="3" t="s">
        <v>16</v>
      </c>
      <c r="H30" s="3" t="s">
        <v>19</v>
      </c>
      <c r="I30" s="13" t="s">
        <v>118</v>
      </c>
    </row>
    <row r="31" spans="1:11" ht="62.25" customHeight="1" x14ac:dyDescent="0.25">
      <c r="A31" s="8" t="s">
        <v>70</v>
      </c>
      <c r="B31" s="2">
        <v>29</v>
      </c>
      <c r="C31" s="19" t="s">
        <v>13</v>
      </c>
      <c r="D31" s="3" t="s">
        <v>14</v>
      </c>
      <c r="E31" s="12">
        <v>1.1111111111111112E-2</v>
      </c>
      <c r="F31" s="17">
        <v>45564</v>
      </c>
      <c r="G31" s="3" t="s">
        <v>16</v>
      </c>
      <c r="H31" s="3" t="s">
        <v>19</v>
      </c>
      <c r="I31" s="15" t="s">
        <v>111</v>
      </c>
      <c r="J31" s="15"/>
    </row>
    <row r="32" spans="1:11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</row>
    <row r="33" spans="1:10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</row>
    <row r="34" spans="1:10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</row>
    <row r="35" spans="1:10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</row>
    <row r="36" spans="1:10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</row>
    <row r="37" spans="1:10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</row>
    <row r="38" spans="1:10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</row>
    <row r="39" spans="1:10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</row>
    <row r="40" spans="1:10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</row>
    <row r="41" spans="1:10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</row>
    <row r="42" spans="1:10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</row>
    <row r="43" spans="1:10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</row>
    <row r="44" spans="1:10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</row>
    <row r="45" spans="1:10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</row>
    <row r="46" spans="1:10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</row>
    <row r="47" spans="1:10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</row>
    <row r="48" spans="1:10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</row>
    <row r="49" spans="1:10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</row>
    <row r="50" spans="1:10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</row>
    <row r="51" spans="1:10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</row>
    <row r="52" spans="1:10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</row>
    <row r="53" spans="1:10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</row>
    <row r="54" spans="1:10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</row>
    <row r="55" spans="1:10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</row>
    <row r="56" spans="1:10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</row>
    <row r="57" spans="1:10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</row>
    <row r="58" spans="1:10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</row>
    <row r="59" spans="1:10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</row>
    <row r="60" spans="1:10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</row>
    <row r="61" spans="1:10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</row>
    <row r="62" spans="1:10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</row>
    <row r="63" spans="1:10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</row>
    <row r="64" spans="1:10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14</v>
      </c>
    </row>
    <row r="101" spans="1:1" x14ac:dyDescent="0.25">
      <c r="A101" t="s">
        <v>15</v>
      </c>
    </row>
    <row r="103" spans="1:1" x14ac:dyDescent="0.25">
      <c r="A103" t="s">
        <v>16</v>
      </c>
    </row>
    <row r="104" spans="1:1" x14ac:dyDescent="0.25">
      <c r="A104" t="s">
        <v>17</v>
      </c>
    </row>
    <row r="105" spans="1:1" x14ac:dyDescent="0.25">
      <c r="A105" t="s">
        <v>18</v>
      </c>
    </row>
    <row r="107" spans="1:1" x14ac:dyDescent="0.25">
      <c r="A107" t="s">
        <v>19</v>
      </c>
    </row>
    <row r="108" spans="1:1" x14ac:dyDescent="0.25">
      <c r="A108" t="s">
        <v>20</v>
      </c>
    </row>
    <row r="109" spans="1:1" x14ac:dyDescent="0.25">
      <c r="A109" t="s">
        <v>21</v>
      </c>
    </row>
    <row r="110" spans="1:1" x14ac:dyDescent="0.25">
      <c r="A110" t="s">
        <v>22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31:F63 F2:F28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31:C63 C2:C28" xr:uid="{00000000-0002-0000-0700-000003000000}"/>
    <dataValidation errorStyle="warning" showDropDown="1" showErrorMessage="1" errorTitle="No permitido" error="No se permite otra opción de chequeo." promptTitle="Chequeado" prompt="¿Fue este error chequeado?" sqref="E31:E63 E2:E28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  <vt:lpstr>RevisionesTotales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2024-09-29T17:43:35Z</dcterms:modified>
</cp:coreProperties>
</file>