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cancode Map" sheetId="1" r:id="rId1"/>
    <sheet name="KeyList" sheetId="2" r:id="rId2"/>
  </sheets>
  <calcPr calcId="152511"/>
</workbook>
</file>

<file path=xl/calcChain.xml><?xml version="1.0" encoding="utf-8"?>
<calcChain xmlns="http://schemas.openxmlformats.org/spreadsheetml/2006/main">
  <c r="M14" i="1" l="1"/>
  <c r="M13" i="1"/>
  <c r="M12" i="1"/>
  <c r="M11" i="1"/>
  <c r="M10" i="1"/>
  <c r="M9" i="1"/>
  <c r="M8" i="1"/>
  <c r="M7" i="1"/>
  <c r="M6" i="1"/>
  <c r="M5" i="1"/>
  <c r="L14" i="1"/>
  <c r="L13" i="1"/>
  <c r="L12" i="1"/>
  <c r="L11" i="1"/>
  <c r="L10" i="1"/>
  <c r="L9" i="1"/>
  <c r="L8" i="1"/>
  <c r="L7" i="1"/>
  <c r="L6" i="1"/>
  <c r="L5" i="1"/>
  <c r="N11" i="1" l="1"/>
  <c r="N12" i="1"/>
  <c r="N6" i="1"/>
  <c r="N10" i="1"/>
  <c r="N5" i="1"/>
  <c r="N13" i="1"/>
  <c r="N14" i="1"/>
  <c r="N7" i="1"/>
  <c r="N8" i="1"/>
  <c r="N9" i="1"/>
  <c r="E14" i="1"/>
  <c r="E13" i="1"/>
  <c r="E12" i="1"/>
  <c r="E11" i="1"/>
  <c r="E10" i="1"/>
  <c r="E8" i="1"/>
  <c r="E7" i="1"/>
  <c r="E6" i="1"/>
  <c r="D14" i="1"/>
  <c r="D13" i="1"/>
  <c r="D12" i="1"/>
  <c r="D11" i="1"/>
  <c r="D10" i="1"/>
  <c r="D8" i="1"/>
  <c r="D7" i="1"/>
  <c r="D6" i="1"/>
  <c r="E5" i="1"/>
  <c r="E9" i="1" l="1"/>
  <c r="D9" i="1"/>
  <c r="L15" i="1" l="1"/>
  <c r="M15" i="1" s="1"/>
  <c r="J14" i="1"/>
  <c r="J13" i="1"/>
  <c r="J12" i="1"/>
  <c r="J11" i="1"/>
  <c r="J10" i="1"/>
  <c r="J9" i="1"/>
  <c r="J8" i="1"/>
  <c r="J7" i="1"/>
  <c r="J6" i="1"/>
  <c r="J5" i="1"/>
  <c r="I14" i="1"/>
  <c r="H14" i="1"/>
  <c r="I13" i="1"/>
  <c r="H13" i="1"/>
  <c r="I12" i="1"/>
  <c r="H12" i="1"/>
  <c r="I11" i="1"/>
  <c r="H11" i="1"/>
  <c r="I10" i="1"/>
  <c r="H10" i="1"/>
  <c r="I9" i="1"/>
  <c r="I8" i="1"/>
  <c r="I7" i="1"/>
  <c r="I6" i="1"/>
  <c r="H6" i="1"/>
  <c r="C14" i="1"/>
  <c r="C13" i="1"/>
  <c r="C12" i="1"/>
  <c r="C11" i="1"/>
  <c r="C7" i="1"/>
  <c r="I5" i="1"/>
  <c r="H5" i="1"/>
  <c r="D5" i="1"/>
  <c r="C10" i="1"/>
  <c r="C9" i="1"/>
  <c r="C5" i="1"/>
  <c r="C6" i="1"/>
  <c r="H8" i="1"/>
  <c r="C8" i="1"/>
  <c r="H9" i="1" l="1"/>
  <c r="H7" i="1"/>
  <c r="B26" i="1" l="1"/>
</calcChain>
</file>

<file path=xl/sharedStrings.xml><?xml version="1.0" encoding="utf-8"?>
<sst xmlns="http://schemas.openxmlformats.org/spreadsheetml/2006/main" count="121" uniqueCount="97">
  <si>
    <t>CapsLock</t>
    <phoneticPr fontId="2"/>
  </si>
  <si>
    <t>英数</t>
    <rPh sb="0" eb="2">
      <t>エイスウ</t>
    </rPh>
    <phoneticPr fontId="2"/>
  </si>
  <si>
    <t>かな</t>
    <phoneticPr fontId="2"/>
  </si>
  <si>
    <t>左 command</t>
    <rPh sb="0" eb="1">
      <t>ヒダリ</t>
    </rPh>
    <phoneticPr fontId="2"/>
  </si>
  <si>
    <t>右 command</t>
    <rPh sb="0" eb="1">
      <t>ミギ</t>
    </rPh>
    <phoneticPr fontId="2"/>
  </si>
  <si>
    <t>delete</t>
    <phoneticPr fontId="2"/>
  </si>
  <si>
    <t>control</t>
    <phoneticPr fontId="2"/>
  </si>
  <si>
    <t>tab</t>
    <phoneticPr fontId="2"/>
  </si>
  <si>
    <t>Mac</t>
    <phoneticPr fontId="2"/>
  </si>
  <si>
    <t>Win</t>
    <phoneticPr fontId="2"/>
  </si>
  <si>
    <t>スキャンコード</t>
    <phoneticPr fontId="2"/>
  </si>
  <si>
    <t>意味</t>
    <rPh sb="0" eb="2">
      <t>イミ</t>
    </rPh>
    <phoneticPr fontId="2"/>
  </si>
  <si>
    <t>CapsLock</t>
    <phoneticPr fontId="2"/>
  </si>
  <si>
    <t>半角/全角</t>
    <rPh sb="0" eb="2">
      <t>ハンカク</t>
    </rPh>
    <rPh sb="3" eb="5">
      <t>ゼンカク</t>
    </rPh>
    <phoneticPr fontId="2"/>
  </si>
  <si>
    <t>Backspace</t>
    <phoneticPr fontId="2"/>
  </si>
  <si>
    <t>無変換</t>
    <rPh sb="0" eb="1">
      <t>ム</t>
    </rPh>
    <rPh sb="1" eb="3">
      <t>ヘンカン</t>
    </rPh>
    <phoneticPr fontId="2"/>
  </si>
  <si>
    <t>変換</t>
    <rPh sb="0" eb="2">
      <t>ヘンカン</t>
    </rPh>
    <phoneticPr fontId="2"/>
  </si>
  <si>
    <t>カタカナ・ひらがな・ローマ字</t>
    <rPh sb="13" eb="14">
      <t>ジ</t>
    </rPh>
    <phoneticPr fontId="2"/>
  </si>
  <si>
    <t>変更前</t>
    <rPh sb="0" eb="2">
      <t>ヘンコウ</t>
    </rPh>
    <rPh sb="2" eb="3">
      <t>マエ</t>
    </rPh>
    <phoneticPr fontId="2"/>
  </si>
  <si>
    <t>Keymill というアプリでスキャンコードを知ることが出来ます。</t>
    <rPh sb="23" eb="24">
      <t>シ</t>
    </rPh>
    <rPh sb="28" eb="30">
      <t>デキ</t>
    </rPh>
    <phoneticPr fontId="2"/>
  </si>
  <si>
    <t>http://kts.sakaiweb.com/keymill.html</t>
    <phoneticPr fontId="2"/>
  </si>
  <si>
    <t>マッピングを変更するスキャンコードを入力します。シート「KeyList」に存在しない場合は適宜追加してください。</t>
    <rPh sb="6" eb="8">
      <t>ヘンコウ</t>
    </rPh>
    <rPh sb="18" eb="20">
      <t>ニュウリョク</t>
    </rPh>
    <rPh sb="37" eb="39">
      <t>ソンザイ</t>
    </rPh>
    <rPh sb="42" eb="44">
      <t>バアイ</t>
    </rPh>
    <phoneticPr fontId="2"/>
  </si>
  <si>
    <t>option</t>
    <phoneticPr fontId="2"/>
  </si>
  <si>
    <t>作業用領域</t>
    <rPh sb="0" eb="3">
      <t>サギョウヨウ</t>
    </rPh>
    <rPh sb="3" eb="5">
      <t>リョウイキ</t>
    </rPh>
    <phoneticPr fontId="2"/>
  </si>
  <si>
    <t>レジストリに貼り付ける情報</t>
    <rPh sb="6" eb="7">
      <t>ハ</t>
    </rPh>
    <rPh sb="8" eb="9">
      <t>ツ</t>
    </rPh>
    <rPh sb="11" eb="13">
      <t>ジョウホウ</t>
    </rPh>
    <phoneticPr fontId="2"/>
  </si>
  <si>
    <t>HKEY_LOCAL_MACHINE\SYSTEM\CurrentControlSet\Control\Keyboard Layout</t>
    <phoneticPr fontId="2"/>
  </si>
  <si>
    <t>Scancode Map</t>
    <phoneticPr fontId="2"/>
  </si>
  <si>
    <t>-</t>
    <phoneticPr fontId="2"/>
  </si>
  <si>
    <t>"Scancode Map"=hex:</t>
    <phoneticPr fontId="2"/>
  </si>
  <si>
    <t>[HKEY_LOCAL_MACHINE\SYSTEM\CurrentControlSet\Control\Keyboard Layout]</t>
    <phoneticPr fontId="2"/>
  </si>
  <si>
    <t>Windows Registry Editor Version 5.00</t>
    <phoneticPr fontId="2"/>
  </si>
  <si>
    <t>※Windows Registry～も含めないと、有効なファイルと認識してくれないようです。</t>
    <rPh sb="19" eb="20">
      <t>フク</t>
    </rPh>
    <rPh sb="25" eb="27">
      <t>ユウコウ</t>
    </rPh>
    <rPh sb="33" eb="35">
      <t>ニンシキ</t>
    </rPh>
    <phoneticPr fontId="2"/>
  </si>
  <si>
    <t>変更後</t>
    <rPh sb="0" eb="2">
      <t>ヘンコウ</t>
    </rPh>
    <rPh sb="2" eb="3">
      <t>アト</t>
    </rPh>
    <phoneticPr fontId="2"/>
  </si>
  <si>
    <t>0x3A</t>
    <phoneticPr fontId="2"/>
  </si>
  <si>
    <t>レジストリ
書込み値</t>
    <rPh sb="6" eb="8">
      <t>カキコ</t>
    </rPh>
    <rPh sb="9" eb="10">
      <t>アタイ</t>
    </rPh>
    <phoneticPr fontId="2"/>
  </si>
  <si>
    <t>,3a,00</t>
    <phoneticPr fontId="2"/>
  </si>
  <si>
    <t>0x38</t>
    <phoneticPr fontId="2"/>
  </si>
  <si>
    <t>,38,00</t>
    <phoneticPr fontId="2"/>
  </si>
  <si>
    <t>0x7B</t>
    <phoneticPr fontId="2"/>
  </si>
  <si>
    <t>,7b,00</t>
    <phoneticPr fontId="2"/>
  </si>
  <si>
    <t>0x70</t>
    <phoneticPr fontId="2"/>
  </si>
  <si>
    <t>,70,00</t>
    <phoneticPr fontId="2"/>
  </si>
  <si>
    <t>Alt(左)</t>
    <phoneticPr fontId="2"/>
  </si>
  <si>
    <t>Windows(左)</t>
    <rPh sb="8" eb="9">
      <t>ヒダリ</t>
    </rPh>
    <phoneticPr fontId="2"/>
  </si>
  <si>
    <t>0xE05B</t>
    <phoneticPr fontId="2"/>
  </si>
  <si>
    <t>0x79</t>
    <phoneticPr fontId="2"/>
  </si>
  <si>
    <t>,79,00</t>
    <phoneticPr fontId="2"/>
  </si>
  <si>
    <t>,5b,e0</t>
    <phoneticPr fontId="2"/>
  </si>
  <si>
    <t>Windows(右)</t>
    <rPh sb="8" eb="9">
      <t>ミギ</t>
    </rPh>
    <phoneticPr fontId="2"/>
  </si>
  <si>
    <t>0xE05C</t>
    <phoneticPr fontId="2"/>
  </si>
  <si>
    <t>,5c,e0</t>
    <phoneticPr fontId="2"/>
  </si>
  <si>
    <t>Ctrl(左)</t>
    <phoneticPr fontId="2"/>
  </si>
  <si>
    <t>Ctrl(右)</t>
    <rPh sb="5" eb="6">
      <t>ミギ</t>
    </rPh>
    <phoneticPr fontId="2"/>
  </si>
  <si>
    <t>0x1D</t>
    <phoneticPr fontId="2"/>
  </si>
  <si>
    <t>,1d,00</t>
    <phoneticPr fontId="2"/>
  </si>
  <si>
    <t>,1d,e0</t>
    <phoneticPr fontId="2"/>
  </si>
  <si>
    <t>0x0E</t>
    <phoneticPr fontId="2"/>
  </si>
  <si>
    <t>,0e,00</t>
    <phoneticPr fontId="2"/>
  </si>
  <si>
    <t>0x0F</t>
    <phoneticPr fontId="2"/>
  </si>
  <si>
    <t>,0F,00</t>
    <phoneticPr fontId="2"/>
  </si>
  <si>
    <t>0x29</t>
    <phoneticPr fontId="2"/>
  </si>
  <si>
    <t>,29,00</t>
    <phoneticPr fontId="2"/>
  </si>
  <si>
    <t>0xE053</t>
    <phoneticPr fontId="2"/>
  </si>
  <si>
    <t>,53,e0</t>
    <phoneticPr fontId="2"/>
  </si>
  <si>
    <t>※上記の枠の情報をテキストエディタに貼り付け(余計なタブは削除)。ファイルの拡張子をregに変更してダブルクリックで登録可能です。</t>
    <rPh sb="1" eb="3">
      <t>ジョウキ</t>
    </rPh>
    <rPh sb="4" eb="5">
      <t>ワク</t>
    </rPh>
    <rPh sb="6" eb="8">
      <t>ジョウホウ</t>
    </rPh>
    <rPh sb="18" eb="19">
      <t>ハ</t>
    </rPh>
    <rPh sb="20" eb="21">
      <t>ツ</t>
    </rPh>
    <rPh sb="23" eb="25">
      <t>ヨケイ</t>
    </rPh>
    <rPh sb="29" eb="31">
      <t>サクジョ</t>
    </rPh>
    <rPh sb="38" eb="41">
      <t>カクチョウシ</t>
    </rPh>
    <rPh sb="46" eb="48">
      <t>ヘンコウ</t>
    </rPh>
    <rPh sb="58" eb="60">
      <t>トウロク</t>
    </rPh>
    <rPh sb="60" eb="62">
      <t>カノウ</t>
    </rPh>
    <phoneticPr fontId="2"/>
  </si>
  <si>
    <t>※キーマッピングは変更後→変更前の順で追加していきます</t>
    <rPh sb="9" eb="11">
      <t>ヘンコウ</t>
    </rPh>
    <rPh sb="11" eb="12">
      <t>ゴ</t>
    </rPh>
    <rPh sb="13" eb="15">
      <t>ヘンコウ</t>
    </rPh>
    <rPh sb="15" eb="16">
      <t>マエ</t>
    </rPh>
    <rPh sb="17" eb="18">
      <t>ジュン</t>
    </rPh>
    <rPh sb="19" eb="21">
      <t>ツイカ</t>
    </rPh>
    <phoneticPr fontId="2"/>
  </si>
  <si>
    <t>No</t>
    <phoneticPr fontId="2"/>
  </si>
  <si>
    <t>Alt右、Windowsキー(左右)、Ctrl(右)のようにKeymillの「拡張キーフラグ」がtrueになっているものは</t>
    <rPh sb="3" eb="4">
      <t>ミギ</t>
    </rPh>
    <rPh sb="15" eb="17">
      <t>サユウ</t>
    </rPh>
    <rPh sb="24" eb="25">
      <t>ミギ</t>
    </rPh>
    <phoneticPr fontId="2"/>
  </si>
  <si>
    <t>0xE0を付与する必要があるようです。</t>
    <rPh sb="5" eb="7">
      <t>フヨ</t>
    </rPh>
    <rPh sb="9" eb="11">
      <t>ヒツヨウ</t>
    </rPh>
    <phoneticPr fontId="2"/>
  </si>
  <si>
    <t>・</t>
    <phoneticPr fontId="2"/>
  </si>
  <si>
    <t>・</t>
    <phoneticPr fontId="2"/>
  </si>
  <si>
    <t>KeyNoは１からの連番を振っているだけでです。</t>
    <phoneticPr fontId="2"/>
  </si>
  <si>
    <t>0x09</t>
    <phoneticPr fontId="2"/>
  </si>
  <si>
    <t>0xE047</t>
    <phoneticPr fontId="2"/>
  </si>
  <si>
    <t>Home</t>
    <phoneticPr fontId="2"/>
  </si>
  <si>
    <t>,47,e0</t>
    <phoneticPr fontId="2"/>
  </si>
  <si>
    <t>0xE04F</t>
    <phoneticPr fontId="2"/>
  </si>
  <si>
    <t>End</t>
    <phoneticPr fontId="2"/>
  </si>
  <si>
    <t>,4f,e0</t>
    <phoneticPr fontId="2"/>
  </si>
  <si>
    <t>0x36</t>
    <phoneticPr fontId="2"/>
  </si>
  <si>
    <t>Shift(右)</t>
    <rPh sb="6" eb="7">
      <t>ミギ</t>
    </rPh>
    <phoneticPr fontId="2"/>
  </si>
  <si>
    <t>,36,00</t>
    <phoneticPr fontId="2"/>
  </si>
  <si>
    <t>0x57</t>
    <phoneticPr fontId="2"/>
  </si>
  <si>
    <t>F11</t>
    <phoneticPr fontId="2"/>
  </si>
  <si>
    <t>,57,00</t>
    <phoneticPr fontId="2"/>
  </si>
  <si>
    <t>0x58</t>
    <phoneticPr fontId="2"/>
  </si>
  <si>
    <t>F12</t>
    <phoneticPr fontId="2"/>
  </si>
  <si>
    <t>,58,00</t>
    <phoneticPr fontId="2"/>
  </si>
  <si>
    <t>0xE049</t>
    <phoneticPr fontId="2"/>
  </si>
  <si>
    <t>0xE051</t>
    <phoneticPr fontId="2"/>
  </si>
  <si>
    <t>PageUp</t>
    <phoneticPr fontId="2"/>
  </si>
  <si>
    <t>PageDown</t>
    <phoneticPr fontId="2"/>
  </si>
  <si>
    <t>,49,e0</t>
    <phoneticPr fontId="2"/>
  </si>
  <si>
    <t>,51,e0</t>
    <phoneticPr fontId="2"/>
  </si>
  <si>
    <t>F6</t>
    <phoneticPr fontId="2"/>
  </si>
  <si>
    <t>0x40</t>
    <phoneticPr fontId="2"/>
  </si>
  <si>
    <t>,40,00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</si>
</sst>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ＭＳ Ｐゴシック"/>
      <family val="2"/>
      <scheme val="minor"/>
    </font>
    <font>
      <sz val="11"/>
      <color theme="1"/>
      <name val="Meiryo UI"/>
      <family val="3"/>
      <charset val="128"/>
    </font>
    <font>
      <sz val="6"/>
      <name val="ＭＳ Ｐゴシック"/>
      <family val="3"/>
      <charset val="128"/>
      <scheme val="minor"/>
    </font>
    <font>
      <sz val="11"/>
      <color theme="0"/>
      <name val="Meiryo UI"/>
      <family val="3"/>
      <charset val="128"/>
    </font>
    <font>
      <u/>
      <sz val="11"/>
      <color theme="10"/>
      <name val="ＭＳ Ｐゴシック"/>
      <family val="2"/>
      <scheme val="minor"/>
    </font>
    <font>
      <u/>
      <sz val="11"/>
      <color theme="10"/>
      <name val="Meiryo UI"/>
      <family val="3"/>
      <charset val="128"/>
    </font>
    <font>
      <b/>
      <sz val="11"/>
      <color theme="1"/>
      <name val="Meiryo UI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theme="5" tint="-0.24994659260841701"/>
      </left>
      <right style="thick">
        <color theme="5" tint="-0.24994659260841701"/>
      </right>
      <top style="thick">
        <color theme="5" tint="-0.24994659260841701"/>
      </top>
      <bottom style="thin">
        <color indexed="64"/>
      </bottom>
      <diagonal/>
    </border>
    <border>
      <left style="thick">
        <color theme="5" tint="-0.24994659260841701"/>
      </left>
      <right style="thick">
        <color theme="5" tint="-0.24994659260841701"/>
      </right>
      <top style="thin">
        <color indexed="64"/>
      </top>
      <bottom style="thin">
        <color indexed="64"/>
      </bottom>
      <diagonal/>
    </border>
    <border>
      <left style="thick">
        <color theme="5" tint="-0.24994659260841701"/>
      </left>
      <right style="thick">
        <color theme="5" tint="-0.24994659260841701"/>
      </right>
      <top style="thin">
        <color indexed="64"/>
      </top>
      <bottom style="thick">
        <color theme="5" tint="-0.24994659260841701"/>
      </bottom>
      <diagonal/>
    </border>
    <border>
      <left style="thick">
        <color theme="8" tint="-0.499984740745262"/>
      </left>
      <right/>
      <top style="thick">
        <color theme="8" tint="-0.499984740745262"/>
      </top>
      <bottom/>
      <diagonal/>
    </border>
    <border>
      <left/>
      <right/>
      <top style="thick">
        <color theme="8" tint="-0.499984740745262"/>
      </top>
      <bottom/>
      <diagonal/>
    </border>
    <border>
      <left/>
      <right style="thick">
        <color theme="8" tint="-0.499984740745262"/>
      </right>
      <top style="thick">
        <color theme="8" tint="-0.499984740745262"/>
      </top>
      <bottom/>
      <diagonal/>
    </border>
    <border>
      <left style="thick">
        <color theme="8" tint="-0.499984740745262"/>
      </left>
      <right/>
      <top/>
      <bottom style="thick">
        <color theme="8" tint="-0.499984740745262"/>
      </bottom>
      <diagonal/>
    </border>
    <border>
      <left/>
      <right/>
      <top/>
      <bottom style="thick">
        <color theme="8" tint="-0.499984740745262"/>
      </bottom>
      <diagonal/>
    </border>
    <border>
      <left/>
      <right style="thick">
        <color theme="8" tint="-0.499984740745262"/>
      </right>
      <top/>
      <bottom style="thick">
        <color theme="8" tint="-0.499984740745262"/>
      </bottom>
      <diagonal/>
    </border>
    <border>
      <left style="thick">
        <color theme="8" tint="-0.499984740745262"/>
      </left>
      <right/>
      <top/>
      <bottom/>
      <diagonal/>
    </border>
    <border>
      <left/>
      <right style="thick">
        <color theme="8" tint="-0.499984740745262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1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right"/>
    </xf>
    <xf numFmtId="0" fontId="1" fillId="0" borderId="1" xfId="0" applyFont="1" applyBorder="1"/>
    <xf numFmtId="0" fontId="3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5" fillId="0" borderId="0" xfId="1" applyFont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3" borderId="1" xfId="0" applyFont="1" applyFill="1" applyBorder="1"/>
    <xf numFmtId="0" fontId="6" fillId="0" borderId="0" xfId="0" applyFont="1" applyAlignment="1">
      <alignment horizontal="center"/>
    </xf>
    <xf numFmtId="0" fontId="1" fillId="3" borderId="3" xfId="0" applyFont="1" applyFill="1" applyBorder="1" applyAlignment="1">
      <alignment horizontal="right"/>
    </xf>
    <xf numFmtId="0" fontId="6" fillId="0" borderId="0" xfId="0" applyFont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13" xfId="0" applyFont="1" applyBorder="1"/>
    <xf numFmtId="0" fontId="1" fillId="0" borderId="0" xfId="0" applyFont="1" applyBorder="1"/>
    <xf numFmtId="0" fontId="1" fillId="0" borderId="14" xfId="0" applyFont="1" applyBorder="1"/>
    <xf numFmtId="0" fontId="1" fillId="0" borderId="0" xfId="0" applyFont="1" applyAlignment="1">
      <alignment horizontal="right"/>
    </xf>
    <xf numFmtId="0" fontId="1" fillId="4" borderId="0" xfId="0" applyFont="1" applyFill="1"/>
    <xf numFmtId="0" fontId="6" fillId="4" borderId="0" xfId="0" applyFont="1" applyFill="1" applyAlignment="1">
      <alignment horizontal="center"/>
    </xf>
    <xf numFmtId="0" fontId="1" fillId="0" borderId="10" xfId="0" applyFont="1" applyBorder="1" applyAlignment="1">
      <alignment vertical="top" wrapText="1"/>
    </xf>
    <xf numFmtId="0" fontId="1" fillId="0" borderId="11" xfId="0" applyFont="1" applyBorder="1" applyAlignment="1">
      <alignment vertical="top" wrapText="1"/>
    </xf>
    <xf numFmtId="0" fontId="1" fillId="0" borderId="12" xfId="0" applyFont="1" applyBorder="1" applyAlignment="1">
      <alignment vertical="top" wrapText="1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180975</xdr:colOff>
      <xdr:row>7</xdr:row>
      <xdr:rowOff>66675</xdr:rowOff>
    </xdr:from>
    <xdr:to>
      <xdr:col>5</xdr:col>
      <xdr:colOff>571500</xdr:colOff>
      <xdr:row>9</xdr:row>
      <xdr:rowOff>104775</xdr:rowOff>
    </xdr:to>
    <xdr:sp macro="" textlink="">
      <xdr:nvSpPr>
        <xdr:cNvPr id="2" name="右矢印 1"/>
        <xdr:cNvSpPr/>
      </xdr:nvSpPr>
      <xdr:spPr>
        <a:xfrm>
          <a:off x="4467225" y="1466850"/>
          <a:ext cx="390525" cy="43815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kts.sakaiweb.com/keymill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29"/>
  <sheetViews>
    <sheetView tabSelected="1" workbookViewId="0">
      <selection activeCell="B23" sqref="B23:J26"/>
    </sheetView>
  </sheetViews>
  <sheetFormatPr defaultRowHeight="15.75" x14ac:dyDescent="0.25"/>
  <cols>
    <col min="1" max="1" width="3" style="1" customWidth="1"/>
    <col min="2" max="2" width="9.125" style="1" customWidth="1"/>
    <col min="3" max="3" width="10.75" style="1" customWidth="1"/>
    <col min="4" max="4" width="16.625" style="1" bestFit="1" customWidth="1"/>
    <col min="5" max="5" width="22.625" style="1" customWidth="1"/>
    <col min="6" max="7" width="9" style="1"/>
    <col min="8" max="8" width="11.375" style="1" customWidth="1"/>
    <col min="9" max="9" width="16.625" style="1" customWidth="1"/>
    <col min="10" max="10" width="22.625" style="1" customWidth="1"/>
    <col min="11" max="11" width="9" style="1"/>
    <col min="12" max="12" width="10" style="1" bestFit="1" customWidth="1"/>
    <col min="13" max="13" width="9" style="1"/>
    <col min="14" max="14" width="14" style="1" bestFit="1" customWidth="1"/>
    <col min="15" max="16384" width="9" style="1"/>
  </cols>
  <sheetData>
    <row r="1" spans="2:14" x14ac:dyDescent="0.25">
      <c r="B1" s="11" t="s">
        <v>18</v>
      </c>
      <c r="G1" s="11" t="s">
        <v>32</v>
      </c>
      <c r="L1" s="22" t="s">
        <v>23</v>
      </c>
      <c r="M1" s="22"/>
      <c r="N1" s="22"/>
    </row>
    <row r="2" spans="2:14" ht="5.0999999999999996" customHeight="1" x14ac:dyDescent="0.25">
      <c r="L2" s="21"/>
      <c r="M2" s="21"/>
      <c r="N2" s="21"/>
    </row>
    <row r="3" spans="2:14" x14ac:dyDescent="0.25">
      <c r="B3" s="28" t="s">
        <v>66</v>
      </c>
      <c r="C3" s="28" t="s">
        <v>10</v>
      </c>
      <c r="D3" s="26" t="s">
        <v>11</v>
      </c>
      <c r="E3" s="27"/>
      <c r="G3" s="28" t="s">
        <v>66</v>
      </c>
      <c r="H3" s="28" t="s">
        <v>10</v>
      </c>
      <c r="I3" s="26" t="s">
        <v>11</v>
      </c>
      <c r="J3" s="27"/>
      <c r="L3" s="21"/>
      <c r="M3" s="21"/>
      <c r="N3" s="21"/>
    </row>
    <row r="4" spans="2:14" ht="16.5" thickBot="1" x14ac:dyDescent="0.3">
      <c r="B4" s="28"/>
      <c r="C4" s="28"/>
      <c r="D4" s="4" t="s">
        <v>8</v>
      </c>
      <c r="E4" s="4" t="s">
        <v>9</v>
      </c>
      <c r="G4" s="28"/>
      <c r="H4" s="28"/>
      <c r="I4" s="4" t="s">
        <v>8</v>
      </c>
      <c r="J4" s="4" t="s">
        <v>9</v>
      </c>
      <c r="L4" s="21"/>
      <c r="M4" s="21"/>
      <c r="N4" s="21"/>
    </row>
    <row r="5" spans="2:14" ht="16.5" thickTop="1" x14ac:dyDescent="0.25">
      <c r="B5" s="7">
        <v>1</v>
      </c>
      <c r="C5" s="12" t="str">
        <f>IF(ISERROR(VLOOKUP('Scancode Map'!B5,KeyList!$A$3:$D$112,2,FALSE)),"",VLOOKUP('Scancode Map'!B5,KeyList!$A$3:$D$112,2,FALSE))</f>
        <v>0x3A</v>
      </c>
      <c r="D5" s="10" t="str">
        <f>IF(ISERROR(VLOOKUP('Scancode Map'!B5,KeyList!$A$3:$D$112,3,TRUE)),"",VLOOKUP('Scancode Map'!B5,KeyList!$A$3:$D$112,3,FALSE))</f>
        <v>CapsLock</v>
      </c>
      <c r="E5" s="10" t="str">
        <f>IF(ISERROR(VLOOKUP('Scancode Map'!B5,KeyList!$A$3:$D$112,4,TRUE)),"",VLOOKUP('Scancode Map'!B5,KeyList!$A$3:$D$112,4,FALSE))</f>
        <v>CapsLock</v>
      </c>
      <c r="G5" s="7">
        <v>8</v>
      </c>
      <c r="H5" s="12" t="str">
        <f>IF(ISERROR(VLOOKUP('Scancode Map'!G5,KeyList!$A$3:$D$112,2,FALSE)),"",VLOOKUP('Scancode Map'!G5,KeyList!$A$3:$D$112,2,FALSE))</f>
        <v>0x1D</v>
      </c>
      <c r="I5" s="10" t="str">
        <f>IF(ISERROR(VLOOKUP('Scancode Map'!G5,KeyList!$A$3:$D$112,3,FALSE)),"",VLOOKUP('Scancode Map'!G5,KeyList!$A$3:$D$112,3,FALSE))</f>
        <v>control</v>
      </c>
      <c r="J5" s="10" t="str">
        <f>IF(ISERROR(VLOOKUP('Scancode Map'!G5,KeyList!$A$3:$D$112,4,FALSE)),"",VLOOKUP('Scancode Map'!G5,KeyList!$A$3:$D$112,4,FALSE))</f>
        <v>Ctrl(左)</v>
      </c>
      <c r="L5" s="21" t="str">
        <f>IF(ISERROR(VLOOKUP('Scancode Map'!B5,KeyList!$A$3:$E$112,5,FALSE)),"",VLOOKUP('Scancode Map'!B5,KeyList!$A$3:$E$112,5,FALSE))</f>
        <v>,3a,00</v>
      </c>
      <c r="M5" s="21" t="str">
        <f>IF(ISERROR(VLOOKUP('Scancode Map'!G5,KeyList!$A$3:$E$112,5,FALSE)),"",VLOOKUP('Scancode Map'!G5,KeyList!$A$3:$E$112,5,FALSE))</f>
        <v>,1d,00</v>
      </c>
      <c r="N5" s="21" t="str">
        <f>LOWER(CONCATENATE(M5,L5))</f>
        <v>,1d,00,3a,00</v>
      </c>
    </row>
    <row r="6" spans="2:14" x14ac:dyDescent="0.25">
      <c r="B6" s="8">
        <v>2</v>
      </c>
      <c r="C6" s="12" t="str">
        <f>IF(ISERROR(VLOOKUP('Scancode Map'!B6,KeyList!$A$3:$D$112,2,FALSE)),"",VLOOKUP('Scancode Map'!B6,KeyList!$A$3:$D$112,2,FALSE))</f>
        <v>0x38</v>
      </c>
      <c r="D6" s="10" t="str">
        <f>IF(ISERROR(VLOOKUP('Scancode Map'!B6,KeyList!$A$3:$D$112,3,FALSE)),"",VLOOKUP('Scancode Map'!B6,KeyList!$A$3:$D$112,3,FALSE))</f>
        <v>option</v>
      </c>
      <c r="E6" s="10" t="str">
        <f>IF(ISERROR(VLOOKUP('Scancode Map'!B6,KeyList!$A$3:$D$112,4,FALSE)),"",VLOOKUP('Scancode Map'!B6,KeyList!$A$3:$D$112,4,FALSE))</f>
        <v>Alt(左)</v>
      </c>
      <c r="G6" s="8">
        <v>6</v>
      </c>
      <c r="H6" s="12" t="str">
        <f>IF(ISERROR(VLOOKUP('Scancode Map'!G6,KeyList!$A$3:$D$112,2,FALSE)),"",VLOOKUP('Scancode Map'!G6,KeyList!$A$3:$D$112,2,FALSE))</f>
        <v>0xE05B</v>
      </c>
      <c r="I6" s="10" t="str">
        <f>IF(ISERROR(VLOOKUP('Scancode Map'!G6,KeyList!$A$3:$D$112,3,FALSE)),"",VLOOKUP('Scancode Map'!G6,KeyList!$A$3:$D$112,3,FALSE))</f>
        <v>左 command</v>
      </c>
      <c r="J6" s="10" t="str">
        <f>IF(ISERROR(VLOOKUP('Scancode Map'!G6,KeyList!$A$3:$D$112,4,FALSE)),"",VLOOKUP('Scancode Map'!G6,KeyList!$A$3:$D$112,4,FALSE))</f>
        <v>Windows(左)</v>
      </c>
      <c r="L6" s="21" t="str">
        <f>IF(ISERROR(VLOOKUP('Scancode Map'!B6,KeyList!$A$3:$E$112,5,FALSE)),"",VLOOKUP('Scancode Map'!B6,KeyList!$A$3:$E$112,5,FALSE))</f>
        <v>,38,00</v>
      </c>
      <c r="M6" s="21" t="str">
        <f>IF(ISERROR(VLOOKUP('Scancode Map'!G6,KeyList!$A$3:$E$112,5,FALSE)),"",VLOOKUP('Scancode Map'!G6,KeyList!$A$3:$E$112,5,FALSE))</f>
        <v>,5b,e0</v>
      </c>
      <c r="N6" s="21" t="str">
        <f t="shared" ref="N6:N14" si="0">LOWER(CONCATENATE(M6,L6))</f>
        <v>,5b,e0,38,00</v>
      </c>
    </row>
    <row r="7" spans="2:14" x14ac:dyDescent="0.25">
      <c r="B7" s="8">
        <v>6</v>
      </c>
      <c r="C7" s="12" t="str">
        <f>IF(ISERROR(VLOOKUP('Scancode Map'!B7,KeyList!$A$3:$D$112,2,FALSE)),"",VLOOKUP('Scancode Map'!B7,KeyList!$A$3:$D$112,2,FALSE))</f>
        <v>0xE05B</v>
      </c>
      <c r="D7" s="10" t="str">
        <f>IF(ISERROR(VLOOKUP('Scancode Map'!B7,KeyList!$A$3:$D$112,3,FALSE)),"",VLOOKUP('Scancode Map'!B7,KeyList!$A$3:$D$112,3,FALSE))</f>
        <v>左 command</v>
      </c>
      <c r="E7" s="10" t="str">
        <f>IF(ISERROR(VLOOKUP('Scancode Map'!B7,KeyList!$A$3:$D$112,4,FALSE)),"",VLOOKUP('Scancode Map'!B7,KeyList!$A$3:$D$112,4,FALSE))</f>
        <v>Windows(左)</v>
      </c>
      <c r="G7" s="8">
        <v>2</v>
      </c>
      <c r="H7" s="12" t="str">
        <f>IF(ISERROR(VLOOKUP('Scancode Map'!G7,KeyList!$A$3:$D$112,2,FALSE)),"",VLOOKUP('Scancode Map'!G7,KeyList!$A$3:$D$112,2,FALSE))</f>
        <v>0x38</v>
      </c>
      <c r="I7" s="10" t="str">
        <f>IF(ISERROR(VLOOKUP('Scancode Map'!G7,KeyList!$A$3:$D$112,3,FALSE)),"",VLOOKUP('Scancode Map'!G7,KeyList!$A$3:$D$112,3,FALSE))</f>
        <v>option</v>
      </c>
      <c r="J7" s="10" t="str">
        <f>IF(ISERROR(VLOOKUP('Scancode Map'!G7,KeyList!$A$3:$D$112,4,FALSE)),"",VLOOKUP('Scancode Map'!G7,KeyList!$A$3:$D$112,4,FALSE))</f>
        <v>Alt(左)</v>
      </c>
      <c r="L7" s="21" t="str">
        <f>IF(ISERROR(VLOOKUP('Scancode Map'!B7,KeyList!$A$3:$E$112,5,FALSE)),"",VLOOKUP('Scancode Map'!B7,KeyList!$A$3:$E$112,5,FALSE))</f>
        <v>,5b,e0</v>
      </c>
      <c r="M7" s="21" t="str">
        <f>IF(ISERROR(VLOOKUP('Scancode Map'!G7,KeyList!$A$3:$E$112,5,FALSE)),"",VLOOKUP('Scancode Map'!G7,KeyList!$A$3:$E$112,5,FALSE))</f>
        <v>,38,00</v>
      </c>
      <c r="N7" s="21" t="str">
        <f t="shared" si="0"/>
        <v>,38,00,5b,e0</v>
      </c>
    </row>
    <row r="8" spans="2:14" x14ac:dyDescent="0.25">
      <c r="B8" s="8">
        <v>4</v>
      </c>
      <c r="C8" s="12" t="str">
        <f>IF(ISERROR(VLOOKUP('Scancode Map'!B8,KeyList!$A$3:$D$112,2,FALSE)),"",VLOOKUP('Scancode Map'!B8,KeyList!$A$3:$D$112,2,FALSE))</f>
        <v>0x70</v>
      </c>
      <c r="D8" s="10" t="str">
        <f>IF(ISERROR(VLOOKUP('Scancode Map'!B8,KeyList!$A$3:$D$112,3,FALSE)),"",VLOOKUP('Scancode Map'!B8,KeyList!$A$3:$D$112,3,FALSE))</f>
        <v>かな</v>
      </c>
      <c r="E8" s="10" t="str">
        <f>IF(ISERROR(VLOOKUP('Scancode Map'!B8,KeyList!$A$3:$D$112,4,FALSE)),"",VLOOKUP('Scancode Map'!B8,KeyList!$A$3:$D$112,4,FALSE))</f>
        <v>カタカナ・ひらがな・ローマ字</v>
      </c>
      <c r="G8" s="8">
        <v>5</v>
      </c>
      <c r="H8" s="12" t="str">
        <f>IF(ISERROR(VLOOKUP('Scancode Map'!G8,KeyList!$A$3:$D$112,2,FALSE)),"",VLOOKUP('Scancode Map'!G8,KeyList!$A$3:$D$112,2,FALSE))</f>
        <v>0x79</v>
      </c>
      <c r="I8" s="10" t="str">
        <f>IF(ISERROR(VLOOKUP('Scancode Map'!G8,KeyList!$A$3:$D$112,3,FALSE)),"",VLOOKUP('Scancode Map'!G8,KeyList!$A$3:$D$112,3,FALSE))</f>
        <v>-</v>
      </c>
      <c r="J8" s="10" t="str">
        <f>IF(ISERROR(VLOOKUP('Scancode Map'!G8,KeyList!$A$3:$D$112,4,FALSE)),"",VLOOKUP('Scancode Map'!G8,KeyList!$A$3:$D$112,4,FALSE))</f>
        <v>変換</v>
      </c>
      <c r="L8" s="21" t="str">
        <f>IF(ISERROR(VLOOKUP('Scancode Map'!B8,KeyList!$A$3:$E$112,5,FALSE)),"",VLOOKUP('Scancode Map'!B8,KeyList!$A$3:$E$112,5,FALSE))</f>
        <v>,70,00</v>
      </c>
      <c r="M8" s="21" t="str">
        <f>IF(ISERROR(VLOOKUP('Scancode Map'!G8,KeyList!$A$3:$E$112,5,FALSE)),"",VLOOKUP('Scancode Map'!G8,KeyList!$A$3:$E$112,5,FALSE))</f>
        <v>,79,00</v>
      </c>
      <c r="N8" s="21" t="str">
        <f t="shared" si="0"/>
        <v>,79,00,70,00</v>
      </c>
    </row>
    <row r="9" spans="2:14" x14ac:dyDescent="0.25">
      <c r="B9" s="8">
        <v>17</v>
      </c>
      <c r="C9" s="12" t="str">
        <f>IF(ISERROR(VLOOKUP('Scancode Map'!B9,KeyList!$A$3:$D$112,2,FALSE)),"",VLOOKUP('Scancode Map'!B9,KeyList!$A$3:$D$112,2,FALSE))</f>
        <v>0x57</v>
      </c>
      <c r="D9" s="10" t="str">
        <f>IF(ISERROR(VLOOKUP('Scancode Map'!B9,KeyList!$A$3:$D$112,3,FALSE)),"",VLOOKUP('Scancode Map'!B9,KeyList!$A$3:$D$112,3,FALSE))</f>
        <v>-</v>
      </c>
      <c r="E9" s="10" t="str">
        <f>IF(ISERROR(VLOOKUP('Scancode Map'!B9,KeyList!$A$3:$D$112,4,FALSE)),"",VLOOKUP('Scancode Map'!B9,KeyList!$A$3:$D$112,4,FALSE))</f>
        <v>F11</v>
      </c>
      <c r="G9" s="8">
        <v>14</v>
      </c>
      <c r="H9" s="12" t="str">
        <f>IF(ISERROR(VLOOKUP('Scancode Map'!G9,KeyList!$A$3:$D$112,2,FALSE)),"",VLOOKUP('Scancode Map'!G9,KeyList!$A$3:$D$112,2,FALSE))</f>
        <v>0xE047</v>
      </c>
      <c r="I9" s="10" t="str">
        <f>IF(ISERROR(VLOOKUP('Scancode Map'!G9,KeyList!$A$3:$D$112,3,FALSE)),"",VLOOKUP('Scancode Map'!G9,KeyList!$A$3:$D$112,3,FALSE))</f>
        <v>-</v>
      </c>
      <c r="J9" s="10" t="str">
        <f>IF(ISERROR(VLOOKUP('Scancode Map'!G9,KeyList!$A$3:$D$112,4,FALSE)),"",VLOOKUP('Scancode Map'!G9,KeyList!$A$3:$D$112,4,FALSE))</f>
        <v>Home</v>
      </c>
      <c r="L9" s="21" t="str">
        <f>IF(ISERROR(VLOOKUP('Scancode Map'!B9,KeyList!$A$3:$E$112,5,FALSE)),"",VLOOKUP('Scancode Map'!B9,KeyList!$A$3:$E$112,5,FALSE))</f>
        <v>,57,00</v>
      </c>
      <c r="M9" s="21" t="str">
        <f>IF(ISERROR(VLOOKUP('Scancode Map'!G9,KeyList!$A$3:$E$112,5,FALSE)),"",VLOOKUP('Scancode Map'!G9,KeyList!$A$3:$E$112,5,FALSE))</f>
        <v>,47,e0</v>
      </c>
      <c r="N9" s="21" t="str">
        <f t="shared" si="0"/>
        <v>,47,e0,57,00</v>
      </c>
    </row>
    <row r="10" spans="2:14" x14ac:dyDescent="0.25">
      <c r="B10" s="8">
        <v>18</v>
      </c>
      <c r="C10" s="12" t="str">
        <f>IF(ISERROR(VLOOKUP('Scancode Map'!B10,KeyList!$A$3:$D$112,2,FALSE)),"",VLOOKUP('Scancode Map'!B10,KeyList!$A$3:$D$112,2,FALSE))</f>
        <v>0x58</v>
      </c>
      <c r="D10" s="10" t="str">
        <f>IF(ISERROR(VLOOKUP('Scancode Map'!B10,KeyList!$A$3:$D$112,3,FALSE)),"",VLOOKUP('Scancode Map'!B10,KeyList!$A$3:$D$112,3,FALSE))</f>
        <v>-</v>
      </c>
      <c r="E10" s="10" t="str">
        <f>IF(ISERROR(VLOOKUP('Scancode Map'!B10,KeyList!$A$3:$D$112,4,FALSE)),"",VLOOKUP('Scancode Map'!B10,KeyList!$A$3:$D$112,4,FALSE))</f>
        <v>F12</v>
      </c>
      <c r="G10" s="8">
        <v>15</v>
      </c>
      <c r="H10" s="12" t="str">
        <f>IF(ISERROR(VLOOKUP('Scancode Map'!G10,KeyList!$A$3:$D$112,2,FALSE)),"",VLOOKUP('Scancode Map'!G10,KeyList!$A$3:$D$112,2,FALSE))</f>
        <v>0xE04F</v>
      </c>
      <c r="I10" s="10" t="str">
        <f>IF(ISERROR(VLOOKUP('Scancode Map'!G10,KeyList!$A$3:$D$112,3,FALSE)),"",VLOOKUP('Scancode Map'!G10,KeyList!$A$3:$D$112,3,FALSE))</f>
        <v>-</v>
      </c>
      <c r="J10" s="10" t="str">
        <f>IF(ISERROR(VLOOKUP('Scancode Map'!G10,KeyList!$A$3:$D$112,4,FALSE)),"",VLOOKUP('Scancode Map'!G10,KeyList!$A$3:$D$112,4,FALSE))</f>
        <v>End</v>
      </c>
      <c r="L10" s="21" t="str">
        <f>IF(ISERROR(VLOOKUP('Scancode Map'!B10,KeyList!$A$3:$E$112,5,FALSE)),"",VLOOKUP('Scancode Map'!B10,KeyList!$A$3:$E$112,5,FALSE))</f>
        <v>,58,00</v>
      </c>
      <c r="M10" s="21" t="str">
        <f>IF(ISERROR(VLOOKUP('Scancode Map'!G10,KeyList!$A$3:$E$112,5,FALSE)),"",VLOOKUP('Scancode Map'!G10,KeyList!$A$3:$E$112,5,FALSE))</f>
        <v>,4f,e0</v>
      </c>
      <c r="N10" s="21" t="str">
        <f t="shared" si="0"/>
        <v>,4f,e0,58,00</v>
      </c>
    </row>
    <row r="11" spans="2:14" x14ac:dyDescent="0.25">
      <c r="B11" s="8">
        <v>7</v>
      </c>
      <c r="C11" s="12" t="str">
        <f>IF(ISERROR(VLOOKUP('Scancode Map'!B11,KeyList!$A$3:$D$112,2,FALSE)),"",VLOOKUP('Scancode Map'!B11,KeyList!$A$3:$D$112,2,FALSE))</f>
        <v>0xE05C</v>
      </c>
      <c r="D11" s="10" t="str">
        <f>IF(ISERROR(VLOOKUP('Scancode Map'!B11,KeyList!$A$3:$D$112,3,FALSE)),"",VLOOKUP('Scancode Map'!B11,KeyList!$A$3:$D$112,3,FALSE))</f>
        <v>右 command</v>
      </c>
      <c r="E11" s="10" t="str">
        <f>IF(ISERROR(VLOOKUP('Scancode Map'!B11,KeyList!$A$3:$D$112,4,FALSE)),"",VLOOKUP('Scancode Map'!B11,KeyList!$A$3:$D$112,4,FALSE))</f>
        <v>Windows(右)</v>
      </c>
      <c r="G11" s="8">
        <v>19</v>
      </c>
      <c r="H11" s="12" t="str">
        <f>IF(ISERROR(VLOOKUP('Scancode Map'!G11,KeyList!$A$3:$D$112,2,FALSE)),"",VLOOKUP('Scancode Map'!G11,KeyList!$A$3:$D$112,2,FALSE))</f>
        <v>0xE049</v>
      </c>
      <c r="I11" s="10" t="str">
        <f>IF(ISERROR(VLOOKUP('Scancode Map'!G11,KeyList!$A$3:$D$112,3,FALSE)),"",VLOOKUP('Scancode Map'!G11,KeyList!$A$3:$D$112,3,FALSE))</f>
        <v>-</v>
      </c>
      <c r="J11" s="10" t="str">
        <f>IF(ISERROR(VLOOKUP('Scancode Map'!G11,KeyList!$A$3:$D$112,4,FALSE)),"",VLOOKUP('Scancode Map'!G11,KeyList!$A$3:$D$112,4,FALSE))</f>
        <v>PageUp</v>
      </c>
      <c r="L11" s="21" t="str">
        <f>IF(ISERROR(VLOOKUP('Scancode Map'!B11,KeyList!$A$3:$E$112,5,FALSE)),"",VLOOKUP('Scancode Map'!B11,KeyList!$A$3:$E$112,5,FALSE))</f>
        <v>,5c,e0</v>
      </c>
      <c r="M11" s="21" t="str">
        <f>IF(ISERROR(VLOOKUP('Scancode Map'!G11,KeyList!$A$3:$E$112,5,FALSE)),"",VLOOKUP('Scancode Map'!G11,KeyList!$A$3:$E$112,5,FALSE))</f>
        <v>,49,e0</v>
      </c>
      <c r="N11" s="21" t="str">
        <f t="shared" si="0"/>
        <v>,49,e0,5c,e0</v>
      </c>
    </row>
    <row r="12" spans="2:14" x14ac:dyDescent="0.25">
      <c r="B12" s="8">
        <v>16</v>
      </c>
      <c r="C12" s="12" t="str">
        <f>IF(ISERROR(VLOOKUP('Scancode Map'!B12,KeyList!$A$3:$D$112,2,FALSE)),"",VLOOKUP('Scancode Map'!B12,KeyList!$A$3:$D$112,2,FALSE))</f>
        <v>0x36</v>
      </c>
      <c r="D12" s="10" t="str">
        <f>IF(ISERROR(VLOOKUP('Scancode Map'!B12,KeyList!$A$3:$D$112,3,FALSE)),"",VLOOKUP('Scancode Map'!B12,KeyList!$A$3:$D$112,3,FALSE))</f>
        <v>-</v>
      </c>
      <c r="E12" s="10" t="str">
        <f>IF(ISERROR(VLOOKUP('Scancode Map'!B12,KeyList!$A$3:$D$112,4,FALSE)),"",VLOOKUP('Scancode Map'!B12,KeyList!$A$3:$D$112,4,FALSE))</f>
        <v>Shift(右)</v>
      </c>
      <c r="G12" s="8">
        <v>20</v>
      </c>
      <c r="H12" s="12" t="str">
        <f>IF(ISERROR(VLOOKUP('Scancode Map'!G12,KeyList!$A$3:$D$112,2,FALSE)),"",VLOOKUP('Scancode Map'!G12,KeyList!$A$3:$D$112,2,FALSE))</f>
        <v>0xE051</v>
      </c>
      <c r="I12" s="10" t="str">
        <f>IF(ISERROR(VLOOKUP('Scancode Map'!G12,KeyList!$A$3:$D$112,3,FALSE)),"",VLOOKUP('Scancode Map'!G12,KeyList!$A$3:$D$112,3,FALSE))</f>
        <v>-</v>
      </c>
      <c r="J12" s="10" t="str">
        <f>IF(ISERROR(VLOOKUP('Scancode Map'!G12,KeyList!$A$3:$D$112,4,FALSE)),"",VLOOKUP('Scancode Map'!G12,KeyList!$A$3:$D$112,4,FALSE))</f>
        <v>PageDown</v>
      </c>
      <c r="L12" s="21" t="str">
        <f>IF(ISERROR(VLOOKUP('Scancode Map'!B12,KeyList!$A$3:$E$112,5,FALSE)),"",VLOOKUP('Scancode Map'!B12,KeyList!$A$3:$E$112,5,FALSE))</f>
        <v>,36,00</v>
      </c>
      <c r="M12" s="21" t="str">
        <f>IF(ISERROR(VLOOKUP('Scancode Map'!G12,KeyList!$A$3:$E$112,5,FALSE)),"",VLOOKUP('Scancode Map'!G12,KeyList!$A$3:$E$112,5,FALSE))</f>
        <v>,51,e0</v>
      </c>
      <c r="N12" s="21" t="str">
        <f t="shared" si="0"/>
        <v>,51,e0,36,00</v>
      </c>
    </row>
    <row r="13" spans="2:14" x14ac:dyDescent="0.25">
      <c r="B13" s="8">
        <v>21</v>
      </c>
      <c r="C13" s="12" t="str">
        <f>IF(ISERROR(VLOOKUP('Scancode Map'!B13,KeyList!$A$3:$D$112,2,FALSE)),"",VLOOKUP('Scancode Map'!B13,KeyList!$A$3:$D$112,2,FALSE))</f>
        <v>0x40</v>
      </c>
      <c r="D13" s="10" t="str">
        <f>IF(ISERROR(VLOOKUP('Scancode Map'!B13,KeyList!$A$3:$D$112,3,FALSE)),"",VLOOKUP('Scancode Map'!B13,KeyList!$A$3:$D$112,3,FALSE))</f>
        <v>F6</v>
      </c>
      <c r="E13" s="10" t="str">
        <f>IF(ISERROR(VLOOKUP('Scancode Map'!B13,KeyList!$A$3:$D$112,4,FALSE)),"",VLOOKUP('Scancode Map'!B13,KeyList!$A$3:$D$112,4,FALSE))</f>
        <v>F6</v>
      </c>
      <c r="G13" s="8">
        <v>11</v>
      </c>
      <c r="H13" s="12" t="str">
        <f>IF(ISERROR(VLOOKUP('Scancode Map'!G13,KeyList!$A$3:$D$112,2,FALSE)),"",VLOOKUP('Scancode Map'!G13,KeyList!$A$3:$D$112,2,FALSE))</f>
        <v>0xE053</v>
      </c>
      <c r="I13" s="10" t="str">
        <f>IF(ISERROR(VLOOKUP('Scancode Map'!G13,KeyList!$A$3:$D$112,3,FALSE)),"",VLOOKUP('Scancode Map'!G13,KeyList!$A$3:$D$112,3,FALSE))</f>
        <v>-</v>
      </c>
      <c r="J13" s="10" t="str">
        <f>IF(ISERROR(VLOOKUP('Scancode Map'!G13,KeyList!$A$3:$D$112,4,FALSE)),"",VLOOKUP('Scancode Map'!G13,KeyList!$A$3:$D$112,4,FALSE))</f>
        <v>delete</v>
      </c>
      <c r="L13" s="21" t="str">
        <f>IF(ISERROR(VLOOKUP('Scancode Map'!B13,KeyList!$A$3:$E$112,5,FALSE)),"",VLOOKUP('Scancode Map'!B13,KeyList!$A$3:$E$112,5,FALSE))</f>
        <v>,40,00</v>
      </c>
      <c r="M13" s="21" t="str">
        <f>IF(ISERROR(VLOOKUP('Scancode Map'!G13,KeyList!$A$3:$E$112,5,FALSE)),"",VLOOKUP('Scancode Map'!G13,KeyList!$A$3:$E$112,5,FALSE))</f>
        <v>,53,e0</v>
      </c>
      <c r="N13" s="21" t="str">
        <f t="shared" si="0"/>
        <v>,53,e0,40,00</v>
      </c>
    </row>
    <row r="14" spans="2:14" ht="16.5" thickBot="1" x14ac:dyDescent="0.3">
      <c r="B14" s="9"/>
      <c r="C14" s="12" t="str">
        <f>IF(ISERROR(VLOOKUP('Scancode Map'!B14,KeyList!$A$3:$D$112,2,FALSE)),"",VLOOKUP('Scancode Map'!B14,KeyList!$A$3:$D$112,2,FALSE))</f>
        <v/>
      </c>
      <c r="D14" s="10" t="str">
        <f>IF(ISERROR(VLOOKUP('Scancode Map'!B14,KeyList!$A$3:$D$112,3,FALSE)),"",VLOOKUP('Scancode Map'!B14,KeyList!$A$3:$D$112,3,FALSE))</f>
        <v/>
      </c>
      <c r="E14" s="10" t="str">
        <f>IF(ISERROR(VLOOKUP('Scancode Map'!B14,KeyList!$A$3:$D$112,4,FALSE)),"",VLOOKUP('Scancode Map'!B14,KeyList!$A$3:$D$112,4,FALSE))</f>
        <v/>
      </c>
      <c r="G14" s="9"/>
      <c r="H14" s="12" t="str">
        <f>IF(ISERROR(VLOOKUP('Scancode Map'!G14,KeyList!$A$3:$D$112,2,FALSE)),"",VLOOKUP('Scancode Map'!G14,KeyList!$A$3:$D$112,2,FALSE))</f>
        <v/>
      </c>
      <c r="I14" s="10" t="str">
        <f>IF(ISERROR(VLOOKUP('Scancode Map'!G14,KeyList!$A$3:$D$112,3,FALSE)),"",VLOOKUP('Scancode Map'!G14,KeyList!$A$3:$D$112,3,FALSE))</f>
        <v/>
      </c>
      <c r="J14" s="10" t="str">
        <f>IF(ISERROR(VLOOKUP('Scancode Map'!G14,KeyList!$A$3:$D$112,4,FALSE)),"",VLOOKUP('Scancode Map'!G14,KeyList!$A$3:$D$112,4,FALSE))</f>
        <v/>
      </c>
      <c r="L14" s="21" t="str">
        <f>IF(ISERROR(VLOOKUP('Scancode Map'!B14,KeyList!$A$3:$E$112,5,FALSE)),"",VLOOKUP('Scancode Map'!B14,KeyList!$A$3:$E$112,5,FALSE))</f>
        <v/>
      </c>
      <c r="M14" s="21" t="str">
        <f>IF(ISERROR(VLOOKUP('Scancode Map'!G14,KeyList!$A$3:$E$112,5,FALSE)),"",VLOOKUP('Scancode Map'!G14,KeyList!$A$3:$E$112,5,FALSE))</f>
        <v/>
      </c>
      <c r="N14" s="21" t="str">
        <f t="shared" si="0"/>
        <v/>
      </c>
    </row>
    <row r="15" spans="2:14" ht="16.5" thickTop="1" x14ac:dyDescent="0.25">
      <c r="B15" s="1" t="s">
        <v>21</v>
      </c>
      <c r="L15" s="21">
        <f>COUNT(B5:B14)+1</f>
        <v>10</v>
      </c>
      <c r="M15" s="21" t="str">
        <f>"," &amp;RIGHT("00"&amp;DEC2HEX(L15),2)&amp;",00,00,00"</f>
        <v>,0A,00,00,00</v>
      </c>
      <c r="N15" s="21"/>
    </row>
    <row r="16" spans="2:14" x14ac:dyDescent="0.25">
      <c r="L16" s="21" t="s">
        <v>28</v>
      </c>
      <c r="M16" s="21"/>
      <c r="N16" s="21"/>
    </row>
    <row r="17" spans="2:14" x14ac:dyDescent="0.25">
      <c r="L17" s="21"/>
      <c r="M17" s="21"/>
      <c r="N17" s="21"/>
    </row>
    <row r="20" spans="2:14" x14ac:dyDescent="0.25">
      <c r="B20" s="13" t="s">
        <v>24</v>
      </c>
    </row>
    <row r="21" spans="2:14" x14ac:dyDescent="0.25">
      <c r="B21" s="1" t="s">
        <v>25</v>
      </c>
    </row>
    <row r="22" spans="2:14" ht="16.5" thickBot="1" x14ac:dyDescent="0.3">
      <c r="B22" s="1" t="s">
        <v>26</v>
      </c>
    </row>
    <row r="23" spans="2:14" ht="16.5" thickTop="1" x14ac:dyDescent="0.25">
      <c r="B23" s="14" t="s">
        <v>30</v>
      </c>
      <c r="C23" s="15"/>
      <c r="D23" s="15"/>
      <c r="E23" s="15"/>
      <c r="F23" s="15"/>
      <c r="G23" s="15"/>
      <c r="H23" s="15"/>
      <c r="I23" s="15"/>
      <c r="J23" s="16"/>
    </row>
    <row r="24" spans="2:14" x14ac:dyDescent="0.25">
      <c r="B24" s="17"/>
      <c r="C24" s="18"/>
      <c r="D24" s="18"/>
      <c r="E24" s="18"/>
      <c r="F24" s="18"/>
      <c r="G24" s="18"/>
      <c r="H24" s="18"/>
      <c r="I24" s="18"/>
      <c r="J24" s="19"/>
    </row>
    <row r="25" spans="2:14" x14ac:dyDescent="0.25">
      <c r="B25" s="17" t="s">
        <v>29</v>
      </c>
      <c r="C25" s="18"/>
      <c r="D25" s="18"/>
      <c r="E25" s="18"/>
      <c r="F25" s="18"/>
      <c r="G25" s="18"/>
      <c r="H25" s="18"/>
      <c r="I25" s="18"/>
      <c r="J25" s="19"/>
    </row>
    <row r="26" spans="2:14" ht="71.25" customHeight="1" thickBot="1" x14ac:dyDescent="0.3">
      <c r="B26" s="23" t="str">
        <f>L16 &amp; "00,00,00,00,00,00,00,00" &amp; M15 &amp; CONCATENATE(N5,N6,N7,N8,N9,N10,N11,N12,N13,N14) &amp; ",00,00,00,00"</f>
        <v>"Scancode Map"=hex:00,00,00,00,00,00,00,00,0A,00,00,00,1d,00,3a,00,5b,e0,38,00,38,00,5b,e0,79,00,70,00,47,e0,57,00,4f,e0,58,00,49,e0,5c,e0,51,e0,36,00,53,e0,40,00,00,00,00,00</v>
      </c>
      <c r="C26" s="24"/>
      <c r="D26" s="24"/>
      <c r="E26" s="24"/>
      <c r="F26" s="24"/>
      <c r="G26" s="24"/>
      <c r="H26" s="24"/>
      <c r="I26" s="24"/>
      <c r="J26" s="25"/>
    </row>
    <row r="27" spans="2:14" ht="16.5" thickTop="1" x14ac:dyDescent="0.25">
      <c r="B27" s="1" t="s">
        <v>64</v>
      </c>
    </row>
    <row r="28" spans="2:14" x14ac:dyDescent="0.25">
      <c r="B28" s="1" t="s">
        <v>31</v>
      </c>
    </row>
    <row r="29" spans="2:14" x14ac:dyDescent="0.25">
      <c r="B29" s="1" t="s">
        <v>65</v>
      </c>
    </row>
  </sheetData>
  <mergeCells count="8">
    <mergeCell ref="L1:N1"/>
    <mergeCell ref="B26:J26"/>
    <mergeCell ref="D3:E3"/>
    <mergeCell ref="I3:J3"/>
    <mergeCell ref="B3:B4"/>
    <mergeCell ref="C3:C4"/>
    <mergeCell ref="G3:G4"/>
    <mergeCell ref="H3:H4"/>
  </mergeCells>
  <phoneticPr fontId="2"/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workbookViewId="0">
      <selection activeCell="A3" sqref="A3"/>
    </sheetView>
  </sheetViews>
  <sheetFormatPr defaultRowHeight="15.75" x14ac:dyDescent="0.25"/>
  <cols>
    <col min="1" max="1" width="6.375" style="1" customWidth="1"/>
    <col min="2" max="2" width="11.5" style="1" bestFit="1" customWidth="1"/>
    <col min="3" max="3" width="13.625" style="1" customWidth="1"/>
    <col min="4" max="4" width="22.5" style="1" bestFit="1" customWidth="1"/>
    <col min="5" max="16384" width="9" style="1"/>
  </cols>
  <sheetData>
    <row r="1" spans="1:5" x14ac:dyDescent="0.25">
      <c r="A1" s="28" t="s">
        <v>66</v>
      </c>
      <c r="B1" s="28" t="s">
        <v>10</v>
      </c>
      <c r="C1" s="26" t="s">
        <v>11</v>
      </c>
      <c r="D1" s="27"/>
      <c r="E1" s="29" t="s">
        <v>34</v>
      </c>
    </row>
    <row r="2" spans="1:5" x14ac:dyDescent="0.25">
      <c r="A2" s="28"/>
      <c r="B2" s="28"/>
      <c r="C2" s="4" t="s">
        <v>8</v>
      </c>
      <c r="D2" s="4" t="s">
        <v>9</v>
      </c>
      <c r="E2" s="30"/>
    </row>
    <row r="3" spans="1:5" x14ac:dyDescent="0.25">
      <c r="A3" s="2">
        <v>1</v>
      </c>
      <c r="B3" s="2" t="s">
        <v>33</v>
      </c>
      <c r="C3" s="5" t="s">
        <v>0</v>
      </c>
      <c r="D3" s="5" t="s">
        <v>12</v>
      </c>
      <c r="E3" s="3" t="s">
        <v>35</v>
      </c>
    </row>
    <row r="4" spans="1:5" x14ac:dyDescent="0.25">
      <c r="A4" s="2">
        <v>2</v>
      </c>
      <c r="B4" s="2" t="s">
        <v>36</v>
      </c>
      <c r="C4" s="5" t="s">
        <v>22</v>
      </c>
      <c r="D4" s="5" t="s">
        <v>42</v>
      </c>
      <c r="E4" s="3" t="s">
        <v>37</v>
      </c>
    </row>
    <row r="5" spans="1:5" x14ac:dyDescent="0.25">
      <c r="A5" s="2">
        <v>3</v>
      </c>
      <c r="B5" s="2" t="s">
        <v>38</v>
      </c>
      <c r="C5" s="5" t="s">
        <v>1</v>
      </c>
      <c r="D5" s="5" t="s">
        <v>15</v>
      </c>
      <c r="E5" s="3" t="s">
        <v>39</v>
      </c>
    </row>
    <row r="6" spans="1:5" x14ac:dyDescent="0.25">
      <c r="A6" s="2">
        <v>4</v>
      </c>
      <c r="B6" s="2" t="s">
        <v>40</v>
      </c>
      <c r="C6" s="5" t="s">
        <v>2</v>
      </c>
      <c r="D6" s="5" t="s">
        <v>17</v>
      </c>
      <c r="E6" s="3" t="s">
        <v>41</v>
      </c>
    </row>
    <row r="7" spans="1:5" x14ac:dyDescent="0.25">
      <c r="A7" s="2">
        <v>5</v>
      </c>
      <c r="B7" s="2" t="s">
        <v>45</v>
      </c>
      <c r="C7" s="5" t="s">
        <v>27</v>
      </c>
      <c r="D7" s="5" t="s">
        <v>16</v>
      </c>
      <c r="E7" s="3" t="s">
        <v>46</v>
      </c>
    </row>
    <row r="8" spans="1:5" x14ac:dyDescent="0.25">
      <c r="A8" s="2">
        <v>6</v>
      </c>
      <c r="B8" s="2" t="s">
        <v>44</v>
      </c>
      <c r="C8" s="5" t="s">
        <v>3</v>
      </c>
      <c r="D8" s="5" t="s">
        <v>43</v>
      </c>
      <c r="E8" s="3" t="s">
        <v>47</v>
      </c>
    </row>
    <row r="9" spans="1:5" x14ac:dyDescent="0.25">
      <c r="A9" s="2">
        <v>7</v>
      </c>
      <c r="B9" s="2" t="s">
        <v>49</v>
      </c>
      <c r="C9" s="5" t="s">
        <v>4</v>
      </c>
      <c r="D9" s="5" t="s">
        <v>48</v>
      </c>
      <c r="E9" s="3" t="s">
        <v>50</v>
      </c>
    </row>
    <row r="10" spans="1:5" x14ac:dyDescent="0.25">
      <c r="A10" s="2">
        <v>8</v>
      </c>
      <c r="B10" s="2" t="s">
        <v>53</v>
      </c>
      <c r="C10" s="5" t="s">
        <v>6</v>
      </c>
      <c r="D10" s="5" t="s">
        <v>51</v>
      </c>
      <c r="E10" s="3" t="s">
        <v>54</v>
      </c>
    </row>
    <row r="11" spans="1:5" x14ac:dyDescent="0.25">
      <c r="A11" s="2">
        <v>9</v>
      </c>
      <c r="B11" s="2" t="s">
        <v>72</v>
      </c>
      <c r="C11" s="5" t="s">
        <v>27</v>
      </c>
      <c r="D11" s="5" t="s">
        <v>52</v>
      </c>
      <c r="E11" s="3" t="s">
        <v>55</v>
      </c>
    </row>
    <row r="12" spans="1:5" x14ac:dyDescent="0.25">
      <c r="A12" s="2">
        <v>10</v>
      </c>
      <c r="B12" s="2" t="s">
        <v>56</v>
      </c>
      <c r="C12" s="5" t="s">
        <v>5</v>
      </c>
      <c r="D12" s="5" t="s">
        <v>14</v>
      </c>
      <c r="E12" s="3" t="s">
        <v>57</v>
      </c>
    </row>
    <row r="13" spans="1:5" x14ac:dyDescent="0.25">
      <c r="A13" s="2">
        <v>11</v>
      </c>
      <c r="B13" s="2" t="s">
        <v>62</v>
      </c>
      <c r="C13" s="5" t="s">
        <v>27</v>
      </c>
      <c r="D13" s="5" t="s">
        <v>5</v>
      </c>
      <c r="E13" s="3" t="s">
        <v>63</v>
      </c>
    </row>
    <row r="14" spans="1:5" x14ac:dyDescent="0.25">
      <c r="A14" s="2">
        <v>12</v>
      </c>
      <c r="B14" s="2" t="s">
        <v>58</v>
      </c>
      <c r="C14" s="5" t="s">
        <v>7</v>
      </c>
      <c r="D14" s="5" t="s">
        <v>27</v>
      </c>
      <c r="E14" s="3" t="s">
        <v>59</v>
      </c>
    </row>
    <row r="15" spans="1:5" x14ac:dyDescent="0.25">
      <c r="A15" s="2">
        <v>14</v>
      </c>
      <c r="B15" s="2" t="s">
        <v>73</v>
      </c>
      <c r="C15" s="3" t="s">
        <v>27</v>
      </c>
      <c r="D15" s="5" t="s">
        <v>74</v>
      </c>
      <c r="E15" s="3" t="s">
        <v>75</v>
      </c>
    </row>
    <row r="16" spans="1:5" x14ac:dyDescent="0.25">
      <c r="A16" s="2">
        <v>15</v>
      </c>
      <c r="B16" s="2" t="s">
        <v>76</v>
      </c>
      <c r="C16" s="3" t="s">
        <v>27</v>
      </c>
      <c r="D16" s="5" t="s">
        <v>77</v>
      </c>
      <c r="E16" s="3" t="s">
        <v>78</v>
      </c>
    </row>
    <row r="17" spans="1:5" x14ac:dyDescent="0.25">
      <c r="A17" s="2">
        <v>16</v>
      </c>
      <c r="B17" s="2" t="s">
        <v>79</v>
      </c>
      <c r="C17" s="3" t="s">
        <v>27</v>
      </c>
      <c r="D17" s="5" t="s">
        <v>80</v>
      </c>
      <c r="E17" s="3" t="s">
        <v>81</v>
      </c>
    </row>
    <row r="18" spans="1:5" x14ac:dyDescent="0.25">
      <c r="A18" s="2">
        <v>17</v>
      </c>
      <c r="B18" s="2" t="s">
        <v>82</v>
      </c>
      <c r="C18" s="3" t="s">
        <v>27</v>
      </c>
      <c r="D18" s="5" t="s">
        <v>83</v>
      </c>
      <c r="E18" s="3" t="s">
        <v>84</v>
      </c>
    </row>
    <row r="19" spans="1:5" x14ac:dyDescent="0.25">
      <c r="A19" s="2">
        <v>18</v>
      </c>
      <c r="B19" s="2" t="s">
        <v>85</v>
      </c>
      <c r="C19" s="3" t="s">
        <v>27</v>
      </c>
      <c r="D19" s="5" t="s">
        <v>86</v>
      </c>
      <c r="E19" s="3" t="s">
        <v>87</v>
      </c>
    </row>
    <row r="20" spans="1:5" x14ac:dyDescent="0.25">
      <c r="A20" s="2">
        <v>19</v>
      </c>
      <c r="B20" s="2" t="s">
        <v>88</v>
      </c>
      <c r="C20" s="3" t="s">
        <v>27</v>
      </c>
      <c r="D20" s="5" t="s">
        <v>90</v>
      </c>
      <c r="E20" s="3" t="s">
        <v>92</v>
      </c>
    </row>
    <row r="21" spans="1:5" x14ac:dyDescent="0.25">
      <c r="A21" s="2">
        <v>20</v>
      </c>
      <c r="B21" s="2" t="s">
        <v>89</v>
      </c>
      <c r="C21" s="3" t="s">
        <v>27</v>
      </c>
      <c r="D21" s="5" t="s">
        <v>91</v>
      </c>
      <c r="E21" s="3" t="s">
        <v>93</v>
      </c>
    </row>
    <row r="22" spans="1:5" x14ac:dyDescent="0.25">
      <c r="A22" s="2">
        <v>21</v>
      </c>
      <c r="B22" s="2" t="s">
        <v>95</v>
      </c>
      <c r="C22" s="3" t="s">
        <v>94</v>
      </c>
      <c r="D22" s="5" t="s">
        <v>94</v>
      </c>
      <c r="E22" s="3" t="s">
        <v>96</v>
      </c>
    </row>
    <row r="23" spans="1:5" x14ac:dyDescent="0.25">
      <c r="A23" s="2">
        <v>22</v>
      </c>
      <c r="B23" s="2" t="s">
        <v>60</v>
      </c>
      <c r="C23" s="3" t="s">
        <v>27</v>
      </c>
      <c r="D23" s="3" t="s">
        <v>13</v>
      </c>
      <c r="E23" s="3" t="s">
        <v>61</v>
      </c>
    </row>
    <row r="25" spans="1:5" x14ac:dyDescent="0.25">
      <c r="A25" s="20" t="s">
        <v>70</v>
      </c>
      <c r="B25" s="1" t="s">
        <v>71</v>
      </c>
    </row>
    <row r="26" spans="1:5" x14ac:dyDescent="0.25">
      <c r="A26" s="20"/>
    </row>
    <row r="27" spans="1:5" x14ac:dyDescent="0.25">
      <c r="A27" s="20" t="s">
        <v>69</v>
      </c>
      <c r="B27" s="1" t="s">
        <v>19</v>
      </c>
    </row>
    <row r="28" spans="1:5" x14ac:dyDescent="0.25">
      <c r="A28" s="20"/>
      <c r="B28" s="6" t="s">
        <v>20</v>
      </c>
    </row>
    <row r="29" spans="1:5" x14ac:dyDescent="0.25">
      <c r="A29" s="20"/>
    </row>
    <row r="30" spans="1:5" x14ac:dyDescent="0.25">
      <c r="A30" s="20" t="s">
        <v>69</v>
      </c>
      <c r="B30" s="1" t="s">
        <v>67</v>
      </c>
    </row>
    <row r="31" spans="1:5" x14ac:dyDescent="0.25">
      <c r="B31" s="1" t="s">
        <v>68</v>
      </c>
    </row>
  </sheetData>
  <mergeCells count="4">
    <mergeCell ref="C1:D1"/>
    <mergeCell ref="E1:E2"/>
    <mergeCell ref="B1:B2"/>
    <mergeCell ref="A1:A2"/>
  </mergeCells>
  <phoneticPr fontId="2"/>
  <hyperlinks>
    <hyperlink ref="B28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Scancode Map</vt:lpstr>
      <vt:lpstr>KeyList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2016-01-30T04:47:45Z</dcterms:modified>
</cp:coreProperties>
</file>