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ltej\Documents\"/>
    </mc:Choice>
  </mc:AlternateContent>
  <bookViews>
    <workbookView xWindow="0" yWindow="465" windowWidth="25560" windowHeight="15525"/>
  </bookViews>
  <sheets>
    <sheet name="Rain Water Harvest NPV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2" l="1"/>
  <c r="B11" i="2" l="1"/>
  <c r="B12" i="2"/>
  <c r="C25" i="2"/>
  <c r="F11" i="2" l="1"/>
  <c r="B15" i="2"/>
  <c r="B26" i="2"/>
  <c r="B19" i="2"/>
  <c r="B23" i="2"/>
  <c r="C22" i="2"/>
  <c r="C23" i="2"/>
  <c r="C15" i="2"/>
  <c r="C19" i="2"/>
  <c r="C24" i="2"/>
  <c r="C14" i="2"/>
  <c r="C18" i="2"/>
  <c r="C26" i="2"/>
  <c r="B16" i="2"/>
  <c r="B20" i="2"/>
  <c r="B24" i="2"/>
  <c r="C12" i="2"/>
  <c r="F12" i="2" s="1"/>
  <c r="C16" i="2"/>
  <c r="F16" i="2" s="1"/>
  <c r="C20" i="2"/>
  <c r="B13" i="2"/>
  <c r="B17" i="2"/>
  <c r="B21" i="2"/>
  <c r="B25" i="2"/>
  <c r="F25" i="2" s="1"/>
  <c r="C13" i="2"/>
  <c r="C17" i="2"/>
  <c r="C21" i="2"/>
  <c r="B14" i="2"/>
  <c r="F14" i="2" s="1"/>
  <c r="B18" i="2"/>
  <c r="F18" i="2" s="1"/>
  <c r="B22" i="2"/>
  <c r="D11" i="2"/>
  <c r="E11" i="2" s="1"/>
  <c r="F26" i="2" l="1"/>
  <c r="F15" i="2"/>
  <c r="F21" i="2"/>
  <c r="F20" i="2"/>
  <c r="F22" i="2"/>
  <c r="F17" i="2"/>
  <c r="F23" i="2"/>
  <c r="F13" i="2"/>
  <c r="F24" i="2"/>
  <c r="F19" i="2"/>
  <c r="D14" i="2"/>
  <c r="D18" i="2"/>
  <c r="D26" i="2"/>
  <c r="D15" i="2"/>
  <c r="D19" i="2"/>
  <c r="D23" i="2"/>
  <c r="D24" i="2"/>
  <c r="D21" i="2"/>
  <c r="F28" i="2" l="1"/>
  <c r="D13" i="2"/>
  <c r="D12" i="2"/>
  <c r="E12" i="2" s="1"/>
  <c r="D17" i="2"/>
  <c r="D20" i="2"/>
  <c r="D22" i="2"/>
  <c r="D16" i="2"/>
  <c r="D25" i="2"/>
  <c r="E13" i="2" l="1"/>
  <c r="E14" i="2" s="1"/>
  <c r="E15" i="2" l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8" i="2" s="1"/>
</calcChain>
</file>

<file path=xl/sharedStrings.xml><?xml version="1.0" encoding="utf-8"?>
<sst xmlns="http://schemas.openxmlformats.org/spreadsheetml/2006/main" count="31" uniqueCount="28">
  <si>
    <t>Year</t>
  </si>
  <si>
    <t>NPV</t>
  </si>
  <si>
    <t>Revenue</t>
  </si>
  <si>
    <t>Net cash flow</t>
  </si>
  <si>
    <t>Capacity</t>
  </si>
  <si>
    <t>m^3</t>
  </si>
  <si>
    <t>Freq of fill</t>
  </si>
  <si>
    <t>per year</t>
  </si>
  <si>
    <t>value of water</t>
  </si>
  <si>
    <t>Cost of installation/m^3</t>
  </si>
  <si>
    <t>$/m^3</t>
  </si>
  <si>
    <t>Cost of maintenance</t>
  </si>
  <si>
    <t>% of original cost</t>
  </si>
  <si>
    <t>Useful life</t>
  </si>
  <si>
    <t>years</t>
  </si>
  <si>
    <t>disposal cost</t>
  </si>
  <si>
    <t>Assumed values</t>
  </si>
  <si>
    <t>Discount rate</t>
  </si>
  <si>
    <t>%</t>
  </si>
  <si>
    <t>Cash flow</t>
  </si>
  <si>
    <t xml:space="preserve">Cumulative </t>
  </si>
  <si>
    <t>non-discounted</t>
  </si>
  <si>
    <t>Terms in</t>
  </si>
  <si>
    <t>Annual</t>
  </si>
  <si>
    <t>NPV Equation</t>
  </si>
  <si>
    <t xml:space="preserve">Cost </t>
  </si>
  <si>
    <t>All terms in dollars</t>
  </si>
  <si>
    <t>NET PRESENT VALUE CACULATION FOR RAIN WATER  CATCHMENT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</si>
</sst>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776111</xdr:colOff>
      <xdr:row>2</xdr:row>
      <xdr:rowOff>0</xdr:rowOff>
    </xdr:from>
    <xdr:to>
      <xdr:col>22</xdr:col>
      <xdr:colOff>4233</xdr:colOff>
      <xdr:row>10</xdr:row>
      <xdr:rowOff>49263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06E655-A274-6D4F-84C8-0547082FE0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74833" y="190500"/>
          <a:ext cx="10058400" cy="15732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topLeftCell="A4" zoomScaleNormal="100" workbookViewId="0">
      <pane ySplit="9300" topLeftCell="A24"/>
      <selection activeCell="B5" sqref="B5"/>
      <selection pane="bottomLeft" activeCell="M27" sqref="M27"/>
    </sheetView>
  </sheetViews>
  <sheetFormatPr defaultColWidth="8.85546875" defaultRowHeight="15" x14ac:dyDescent="0.25"/>
  <cols>
    <col min="1" max="1" width="13.28515625" customWidth="1"/>
    <col min="2" max="2" width="6.140625" customWidth="1"/>
    <col min="3" max="3" width="7.7109375" customWidth="1"/>
    <col min="4" max="4" width="20.140625" customWidth="1"/>
    <col min="5" max="5" width="13" customWidth="1"/>
    <col min="6" max="6" width="9.140625" bestFit="1" customWidth="1"/>
    <col min="7" max="7" width="10.140625" bestFit="1" customWidth="1"/>
  </cols>
  <sheetData>
    <row r="1" spans="1:7" x14ac:dyDescent="0.25">
      <c r="A1" s="3" t="s">
        <v>27</v>
      </c>
    </row>
    <row r="2" spans="1:7" x14ac:dyDescent="0.25">
      <c r="A2" s="3" t="s">
        <v>16</v>
      </c>
    </row>
    <row r="3" spans="1:7" x14ac:dyDescent="0.25">
      <c r="A3" t="s">
        <v>4</v>
      </c>
      <c r="B3">
        <v>5</v>
      </c>
      <c r="C3" t="s">
        <v>5</v>
      </c>
      <c r="D3" t="s">
        <v>9</v>
      </c>
      <c r="E3">
        <v>500</v>
      </c>
      <c r="F3" t="s">
        <v>10</v>
      </c>
    </row>
    <row r="4" spans="1:7" x14ac:dyDescent="0.25">
      <c r="A4" t="s">
        <v>6</v>
      </c>
      <c r="B4">
        <v>15</v>
      </c>
      <c r="C4" t="s">
        <v>7</v>
      </c>
      <c r="D4" t="s">
        <v>11</v>
      </c>
      <c r="E4">
        <v>5</v>
      </c>
      <c r="F4" t="s">
        <v>12</v>
      </c>
    </row>
    <row r="5" spans="1:7" x14ac:dyDescent="0.25">
      <c r="A5" t="s">
        <v>8</v>
      </c>
      <c r="B5">
        <v>5</v>
      </c>
      <c r="C5" t="s">
        <v>10</v>
      </c>
      <c r="D5" t="s">
        <v>13</v>
      </c>
      <c r="E5">
        <v>15</v>
      </c>
      <c r="F5" t="s">
        <v>14</v>
      </c>
    </row>
    <row r="6" spans="1:7" x14ac:dyDescent="0.25">
      <c r="A6" t="s">
        <v>15</v>
      </c>
      <c r="B6">
        <v>50</v>
      </c>
      <c r="C6" t="s">
        <v>10</v>
      </c>
      <c r="D6" t="s">
        <v>17</v>
      </c>
      <c r="E6">
        <v>5</v>
      </c>
      <c r="F6" t="s">
        <v>18</v>
      </c>
    </row>
    <row r="8" spans="1:7" x14ac:dyDescent="0.25">
      <c r="E8" s="3" t="s">
        <v>21</v>
      </c>
      <c r="F8" t="s">
        <v>23</v>
      </c>
    </row>
    <row r="9" spans="1:7" x14ac:dyDescent="0.25">
      <c r="B9" t="s">
        <v>26</v>
      </c>
      <c r="E9" s="3" t="s">
        <v>20</v>
      </c>
      <c r="F9" t="s">
        <v>22</v>
      </c>
    </row>
    <row r="10" spans="1:7" s="3" customFormat="1" x14ac:dyDescent="0.25">
      <c r="A10" s="3" t="s">
        <v>0</v>
      </c>
      <c r="B10" s="3" t="s">
        <v>25</v>
      </c>
      <c r="C10" s="3" t="s">
        <v>2</v>
      </c>
      <c r="D10" s="3" t="s">
        <v>3</v>
      </c>
      <c r="E10" s="3" t="s">
        <v>19</v>
      </c>
      <c r="F10" s="3" t="s">
        <v>24</v>
      </c>
    </row>
    <row r="11" spans="1:7" x14ac:dyDescent="0.25">
      <c r="A11">
        <v>0</v>
      </c>
      <c r="B11">
        <f>B3*E3</f>
        <v>2500</v>
      </c>
      <c r="C11">
        <f>B3*B4*B5</f>
        <v>375</v>
      </c>
      <c r="D11">
        <f>C11-B11</f>
        <v>-2125</v>
      </c>
      <c r="E11" s="2">
        <f>D11</f>
        <v>-2125</v>
      </c>
      <c r="F11" s="4">
        <f>-B11+C11</f>
        <v>-2125</v>
      </c>
    </row>
    <row r="12" spans="1:7" x14ac:dyDescent="0.25">
      <c r="A12">
        <v>1</v>
      </c>
      <c r="B12">
        <f>E4*B3*E3/100</f>
        <v>125</v>
      </c>
      <c r="C12">
        <f t="shared" ref="C12:C26" si="0">$C$11</f>
        <v>375</v>
      </c>
      <c r="D12">
        <f>C12-B12</f>
        <v>250</v>
      </c>
      <c r="E12" s="2">
        <f>D11+D12</f>
        <v>-1875</v>
      </c>
      <c r="F12" s="4">
        <f>(C12-B12)/(1+$E$6/100)</f>
        <v>238.09523809523807</v>
      </c>
      <c r="G12" s="1"/>
    </row>
    <row r="13" spans="1:7" x14ac:dyDescent="0.25">
      <c r="A13">
        <v>2</v>
      </c>
      <c r="B13">
        <f t="shared" ref="B13:B25" si="1">$B$12</f>
        <v>125</v>
      </c>
      <c r="C13">
        <f t="shared" si="0"/>
        <v>375</v>
      </c>
      <c r="D13">
        <f t="shared" ref="D13:D26" si="2">C13-B13</f>
        <v>250</v>
      </c>
      <c r="E13" s="2">
        <f>E12+D13</f>
        <v>-1625</v>
      </c>
      <c r="F13" s="4">
        <f>(C13-B13)/(1+$E$6/100)^(A13)</f>
        <v>226.75736961451247</v>
      </c>
    </row>
    <row r="14" spans="1:7" x14ac:dyDescent="0.25">
      <c r="A14">
        <v>3</v>
      </c>
      <c r="B14">
        <f t="shared" si="1"/>
        <v>125</v>
      </c>
      <c r="C14">
        <f t="shared" si="0"/>
        <v>375</v>
      </c>
      <c r="D14">
        <f t="shared" si="2"/>
        <v>250</v>
      </c>
      <c r="E14" s="2">
        <f t="shared" ref="E14:E26" si="3">E13+D14</f>
        <v>-1375</v>
      </c>
      <c r="F14" s="4">
        <f t="shared" ref="F14:F26" si="4">(C14-B14)/(1+$E$6/100)^(A14)</f>
        <v>215.95939963286901</v>
      </c>
      <c r="G14" s="1"/>
    </row>
    <row r="15" spans="1:7" x14ac:dyDescent="0.25">
      <c r="A15">
        <v>4</v>
      </c>
      <c r="B15">
        <f t="shared" si="1"/>
        <v>125</v>
      </c>
      <c r="C15">
        <f t="shared" si="0"/>
        <v>375</v>
      </c>
      <c r="D15">
        <f t="shared" si="2"/>
        <v>250</v>
      </c>
      <c r="E15" s="2">
        <f t="shared" si="3"/>
        <v>-1125</v>
      </c>
      <c r="F15" s="4">
        <f t="shared" si="4"/>
        <v>205.67561869797049</v>
      </c>
      <c r="G15" s="1"/>
    </row>
    <row r="16" spans="1:7" x14ac:dyDescent="0.25">
      <c r="A16">
        <v>5</v>
      </c>
      <c r="B16">
        <f t="shared" si="1"/>
        <v>125</v>
      </c>
      <c r="C16">
        <f t="shared" si="0"/>
        <v>375</v>
      </c>
      <c r="D16">
        <f t="shared" si="2"/>
        <v>250</v>
      </c>
      <c r="E16" s="2">
        <f t="shared" si="3"/>
        <v>-875</v>
      </c>
      <c r="F16" s="4">
        <f>(C16-B16)/(1+$E$6/100)^(A16)</f>
        <v>195.88154161711475</v>
      </c>
      <c r="G16" s="1"/>
    </row>
    <row r="17" spans="1:7" x14ac:dyDescent="0.25">
      <c r="A17">
        <v>6</v>
      </c>
      <c r="B17">
        <f t="shared" si="1"/>
        <v>125</v>
      </c>
      <c r="C17">
        <f t="shared" si="0"/>
        <v>375</v>
      </c>
      <c r="D17">
        <f t="shared" si="2"/>
        <v>250</v>
      </c>
      <c r="E17" s="2">
        <f t="shared" si="3"/>
        <v>-625</v>
      </c>
      <c r="F17" s="4">
        <f t="shared" si="4"/>
        <v>186.55384915915693</v>
      </c>
      <c r="G17" s="1"/>
    </row>
    <row r="18" spans="1:7" x14ac:dyDescent="0.25">
      <c r="A18">
        <v>7</v>
      </c>
      <c r="B18">
        <f t="shared" si="1"/>
        <v>125</v>
      </c>
      <c r="C18">
        <f t="shared" si="0"/>
        <v>375</v>
      </c>
      <c r="D18">
        <f t="shared" si="2"/>
        <v>250</v>
      </c>
      <c r="E18" s="2">
        <f t="shared" si="3"/>
        <v>-375</v>
      </c>
      <c r="F18" s="4">
        <f t="shared" si="4"/>
        <v>177.67033253253035</v>
      </c>
      <c r="G18" s="1"/>
    </row>
    <row r="19" spans="1:7" x14ac:dyDescent="0.25">
      <c r="A19">
        <v>8</v>
      </c>
      <c r="B19">
        <f t="shared" si="1"/>
        <v>125</v>
      </c>
      <c r="C19">
        <f t="shared" si="0"/>
        <v>375</v>
      </c>
      <c r="D19">
        <f t="shared" si="2"/>
        <v>250</v>
      </c>
      <c r="E19" s="2">
        <f t="shared" si="3"/>
        <v>-125</v>
      </c>
      <c r="F19" s="4">
        <f t="shared" si="4"/>
        <v>169.2098405071718</v>
      </c>
      <c r="G19" s="1"/>
    </row>
    <row r="20" spans="1:7" x14ac:dyDescent="0.25">
      <c r="A20">
        <v>9</v>
      </c>
      <c r="B20">
        <f t="shared" si="1"/>
        <v>125</v>
      </c>
      <c r="C20">
        <f t="shared" si="0"/>
        <v>375</v>
      </c>
      <c r="D20">
        <f t="shared" si="2"/>
        <v>250</v>
      </c>
      <c r="E20" s="2">
        <f t="shared" si="3"/>
        <v>125</v>
      </c>
      <c r="F20" s="4">
        <f t="shared" si="4"/>
        <v>161.15222905444932</v>
      </c>
      <c r="G20" s="1"/>
    </row>
    <row r="21" spans="1:7" x14ac:dyDescent="0.25">
      <c r="A21">
        <v>10</v>
      </c>
      <c r="B21">
        <f t="shared" si="1"/>
        <v>125</v>
      </c>
      <c r="C21">
        <f t="shared" si="0"/>
        <v>375</v>
      </c>
      <c r="D21">
        <f t="shared" si="2"/>
        <v>250</v>
      </c>
      <c r="E21" s="2">
        <f t="shared" si="3"/>
        <v>375</v>
      </c>
      <c r="F21" s="4">
        <f t="shared" si="4"/>
        <v>153.47831338518984</v>
      </c>
      <c r="G21" s="1"/>
    </row>
    <row r="22" spans="1:7" x14ac:dyDescent="0.25">
      <c r="A22">
        <v>11</v>
      </c>
      <c r="B22">
        <f t="shared" si="1"/>
        <v>125</v>
      </c>
      <c r="C22">
        <f t="shared" si="0"/>
        <v>375</v>
      </c>
      <c r="D22">
        <f t="shared" si="2"/>
        <v>250</v>
      </c>
      <c r="E22" s="2">
        <f t="shared" si="3"/>
        <v>625</v>
      </c>
      <c r="F22" s="4">
        <f t="shared" si="4"/>
        <v>146.16982227160935</v>
      </c>
      <c r="G22" s="1"/>
    </row>
    <row r="23" spans="1:7" x14ac:dyDescent="0.25">
      <c r="A23">
        <v>12</v>
      </c>
      <c r="B23">
        <f t="shared" si="1"/>
        <v>125</v>
      </c>
      <c r="C23">
        <f t="shared" si="0"/>
        <v>375</v>
      </c>
      <c r="D23">
        <f t="shared" si="2"/>
        <v>250</v>
      </c>
      <c r="E23" s="2">
        <f t="shared" si="3"/>
        <v>875</v>
      </c>
      <c r="F23" s="4">
        <f t="shared" si="4"/>
        <v>139.20935454438987</v>
      </c>
      <c r="G23" s="1"/>
    </row>
    <row r="24" spans="1:7" x14ac:dyDescent="0.25">
      <c r="A24">
        <v>13</v>
      </c>
      <c r="B24">
        <f t="shared" si="1"/>
        <v>125</v>
      </c>
      <c r="C24">
        <f t="shared" si="0"/>
        <v>375</v>
      </c>
      <c r="D24">
        <f t="shared" si="2"/>
        <v>250</v>
      </c>
      <c r="E24" s="2">
        <f t="shared" si="3"/>
        <v>1125</v>
      </c>
      <c r="F24" s="4">
        <f t="shared" si="4"/>
        <v>132.58033766132368</v>
      </c>
      <c r="G24" s="1"/>
    </row>
    <row r="25" spans="1:7" x14ac:dyDescent="0.25">
      <c r="A25">
        <v>14</v>
      </c>
      <c r="B25">
        <f t="shared" si="1"/>
        <v>125</v>
      </c>
      <c r="C25">
        <f t="shared" si="0"/>
        <v>375</v>
      </c>
      <c r="D25">
        <f t="shared" si="2"/>
        <v>250</v>
      </c>
      <c r="E25" s="2">
        <f t="shared" si="3"/>
        <v>1375</v>
      </c>
      <c r="F25" s="4">
        <f t="shared" si="4"/>
        <v>126.26698824887971</v>
      </c>
      <c r="G25" s="1"/>
    </row>
    <row r="26" spans="1:7" x14ac:dyDescent="0.25">
      <c r="A26">
        <v>15</v>
      </c>
      <c r="B26">
        <f>$B$12+B6*B3</f>
        <v>375</v>
      </c>
      <c r="C26">
        <f t="shared" si="0"/>
        <v>375</v>
      </c>
      <c r="D26">
        <f t="shared" si="2"/>
        <v>0</v>
      </c>
      <c r="E26" s="2">
        <f t="shared" si="3"/>
        <v>1375</v>
      </c>
      <c r="F26" s="4">
        <f t="shared" si="4"/>
        <v>0</v>
      </c>
      <c r="G26" s="1"/>
    </row>
    <row r="27" spans="1:7" x14ac:dyDescent="0.25">
      <c r="E27" s="3" t="s">
        <v>19</v>
      </c>
      <c r="F27" s="3" t="s">
        <v>1</v>
      </c>
    </row>
    <row r="28" spans="1:7" x14ac:dyDescent="0.25">
      <c r="E28" s="2">
        <f>E26</f>
        <v>1375</v>
      </c>
      <c r="F28" s="4">
        <f>SUM(F11:F26)</f>
        <v>349.66023502240586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Rain Water Harvest NPV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Ganti Murthy</dc:creator>
  <cp:lastModifiedBy>John Bolte</cp:lastModifiedBy>
  <dcterms:created xsi:type="dcterms:W3CDTF">2014-05-13T01:33:34Z</dcterms:created>
  <dcterms:modified xsi:type="dcterms:W3CDTF">2020-01-08T16:38:20Z</dcterms:modified>
</cp:coreProperties>
</file>