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552" documentId="11_BA3B82B451C00F85B69B79667CB19126B0F5F744" xr6:coauthVersionLast="43" xr6:coauthVersionMax="43" xr10:uidLastSave="{CAE97A89-68D8-4A95-8E84-BEAE57DAD451}"/>
  <bookViews>
    <workbookView minimized="1" xWindow="2400" yWindow="1308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" i="1" l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E4" i="1"/>
  <c r="E5" i="1"/>
  <c r="E6" i="1"/>
  <c r="E7" i="1"/>
  <c r="E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W52" i="1"/>
  <c r="X52" i="1" s="1"/>
  <c r="W53" i="1"/>
  <c r="X53" i="1" s="1"/>
  <c r="W54" i="1"/>
  <c r="X54" i="1" s="1"/>
  <c r="W4" i="1"/>
  <c r="X4" i="1" s="1"/>
  <c r="X19" i="1"/>
  <c r="X35" i="1"/>
  <c r="X51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4" i="1"/>
  <c r="U4" i="1" s="1"/>
  <c r="Q47" i="1"/>
  <c r="Q48" i="1"/>
  <c r="Q49" i="1"/>
  <c r="Q50" i="1"/>
  <c r="Q51" i="1"/>
  <c r="Q52" i="1"/>
  <c r="Q53" i="1"/>
  <c r="Q54" i="1"/>
  <c r="Q24" i="1" l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 l="1"/>
  <c r="L3" i="1" s="1"/>
  <c r="K4" i="1"/>
  <c r="L4" i="1" s="1"/>
  <c r="K5" i="1"/>
  <c r="K6" i="1"/>
  <c r="L6" i="1" s="1"/>
  <c r="K7" i="1"/>
  <c r="L7" i="1" s="1"/>
  <c r="K8" i="1"/>
  <c r="L8" i="1" s="1"/>
  <c r="K9" i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K18" i="1"/>
  <c r="L18" i="1" s="1"/>
  <c r="K19" i="1"/>
  <c r="L19" i="1" s="1"/>
  <c r="K20" i="1"/>
  <c r="L20" i="1" s="1"/>
  <c r="K21" i="1"/>
  <c r="L21" i="1" s="1"/>
  <c r="K22" i="1"/>
  <c r="L22" i="1" s="1"/>
  <c r="Q4" i="1"/>
  <c r="R4" i="1" s="1"/>
  <c r="Q5" i="1"/>
  <c r="R5" i="1" s="1"/>
  <c r="Q6" i="1"/>
  <c r="Q7" i="1"/>
  <c r="R7" i="1" s="1"/>
  <c r="Q8" i="1"/>
  <c r="R8" i="1" s="1"/>
  <c r="Q9" i="1"/>
  <c r="R9" i="1" s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Q22" i="1"/>
  <c r="R22" i="1" s="1"/>
  <c r="Q23" i="1"/>
  <c r="R23" i="1" s="1"/>
  <c r="F5" i="1"/>
  <c r="F6" i="1"/>
  <c r="F7" i="1"/>
  <c r="F9" i="1"/>
  <c r="F10" i="1"/>
  <c r="F11" i="1"/>
  <c r="F14" i="1"/>
  <c r="F15" i="1"/>
  <c r="F17" i="1"/>
  <c r="F18" i="1"/>
  <c r="F19" i="1"/>
  <c r="F21" i="1"/>
  <c r="F22" i="1"/>
  <c r="F3" i="1"/>
  <c r="R6" i="1"/>
  <c r="R10" i="1"/>
  <c r="R14" i="1"/>
  <c r="R21" i="1"/>
  <c r="L5" i="1"/>
  <c r="L9" i="1"/>
  <c r="L17" i="1"/>
  <c r="F4" i="1"/>
  <c r="F8" i="1"/>
  <c r="F12" i="1"/>
  <c r="F13" i="1"/>
  <c r="F16" i="1"/>
  <c r="F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2A0AA375-25DB-4519-B4BF-6BB4631BB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R27=0.01 Ohm
R25 = 300k
R26 = 10k
V = 0-&gt;5V
CA = 0-&gt;255 units</t>
        </r>
      </text>
    </comment>
  </commentList>
</comments>
</file>

<file path=xl/sharedStrings.xml><?xml version="1.0" encoding="utf-8"?>
<sst xmlns="http://schemas.openxmlformats.org/spreadsheetml/2006/main" count="44" uniqueCount="26">
  <si>
    <t>Curr Adj</t>
  </si>
  <si>
    <t>I, [A]</t>
  </si>
  <si>
    <t>Meas</t>
  </si>
  <si>
    <t>Expected</t>
  </si>
  <si>
    <t>VFB=95</t>
  </si>
  <si>
    <t>Vin=25</t>
  </si>
  <si>
    <t>M/E</t>
  </si>
  <si>
    <t>VFB=150</t>
  </si>
  <si>
    <t>VFB=50</t>
  </si>
  <si>
    <t>V(TP11), mV</t>
  </si>
  <si>
    <t>V(CA), mV</t>
  </si>
  <si>
    <t>R26</t>
  </si>
  <si>
    <t>R25</t>
  </si>
  <si>
    <t>Board</t>
  </si>
  <si>
    <t>0006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</si>
  <si>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</si>
  <si>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</si>
  <si>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</si>
  <si>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</si>
  <si>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</si>
  <si>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</si>
  <si>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</si>
  <si>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</si>
  <si>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</si>
  <si>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</si>
  <si>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0.300M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</si>
</sst>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7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cirrent of the Power Supply vs. CurrentAdjust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67510678812212E-2"/>
          <c:y val="0.15544041450777202"/>
          <c:w val="0.87520585662086359"/>
          <c:h val="0.6911802864020235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Sheet1!$P$4:$P$35</c:f>
              <c:numCache>
                <c:formatCode>General</c:formatCode>
                <c:ptCount val="32"/>
                <c:pt idx="0">
                  <c:v>0.314</c:v>
                </c:pt>
                <c:pt idx="1">
                  <c:v>0.59399999999999997</c:v>
                </c:pt>
                <c:pt idx="2">
                  <c:v>0.873</c:v>
                </c:pt>
                <c:pt idx="3">
                  <c:v>1.1152</c:v>
                </c:pt>
                <c:pt idx="4">
                  <c:v>1.431</c:v>
                </c:pt>
                <c:pt idx="5">
                  <c:v>1.71</c:v>
                </c:pt>
                <c:pt idx="6">
                  <c:v>1.9890000000000001</c:v>
                </c:pt>
                <c:pt idx="7">
                  <c:v>2.2669999999999999</c:v>
                </c:pt>
                <c:pt idx="8">
                  <c:v>2.5449999999999999</c:v>
                </c:pt>
                <c:pt idx="9">
                  <c:v>2.8519999999999999</c:v>
                </c:pt>
                <c:pt idx="10">
                  <c:v>3.1019999999999999</c:v>
                </c:pt>
                <c:pt idx="11">
                  <c:v>3.3780000000000001</c:v>
                </c:pt>
                <c:pt idx="12">
                  <c:v>3.6549999999999998</c:v>
                </c:pt>
                <c:pt idx="13">
                  <c:v>3.931</c:v>
                </c:pt>
                <c:pt idx="14">
                  <c:v>4.2080000000000002</c:v>
                </c:pt>
                <c:pt idx="15">
                  <c:v>4.4870000000000001</c:v>
                </c:pt>
                <c:pt idx="16">
                  <c:v>4.7610000000000001</c:v>
                </c:pt>
                <c:pt idx="17">
                  <c:v>4.8499999999999996</c:v>
                </c:pt>
                <c:pt idx="18">
                  <c:v>4.8529999999999998</c:v>
                </c:pt>
                <c:pt idx="19">
                  <c:v>4.91</c:v>
                </c:pt>
                <c:pt idx="20">
                  <c:v>5.008</c:v>
                </c:pt>
                <c:pt idx="21">
                  <c:v>5.07</c:v>
                </c:pt>
                <c:pt idx="22">
                  <c:v>5.1319999999999997</c:v>
                </c:pt>
                <c:pt idx="23">
                  <c:v>5.2050000000000001</c:v>
                </c:pt>
                <c:pt idx="24">
                  <c:v>5.298</c:v>
                </c:pt>
                <c:pt idx="25">
                  <c:v>5.41</c:v>
                </c:pt>
                <c:pt idx="26">
                  <c:v>5.4649999999999999</c:v>
                </c:pt>
                <c:pt idx="27">
                  <c:v>5.49</c:v>
                </c:pt>
                <c:pt idx="28">
                  <c:v>5.49</c:v>
                </c:pt>
                <c:pt idx="29">
                  <c:v>5.49</c:v>
                </c:pt>
                <c:pt idx="30">
                  <c:v>5.49</c:v>
                </c:pt>
                <c:pt idx="31">
                  <c:v>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6-47D0-926B-F7AF5BACC9D4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Sheet1!$Q$4:$Q$35</c:f>
              <c:numCache>
                <c:formatCode>General</c:formatCode>
                <c:ptCount val="32"/>
                <c:pt idx="0">
                  <c:v>0.31625553447185323</c:v>
                </c:pt>
                <c:pt idx="1">
                  <c:v>0.63251106894370646</c:v>
                </c:pt>
                <c:pt idx="2">
                  <c:v>0.94876660341555974</c:v>
                </c:pt>
                <c:pt idx="3">
                  <c:v>1.2650221378874129</c:v>
                </c:pt>
                <c:pt idx="4">
                  <c:v>1.5812776723592661</c:v>
                </c:pt>
                <c:pt idx="5">
                  <c:v>1.8975332068311195</c:v>
                </c:pt>
                <c:pt idx="6">
                  <c:v>2.2137887413029724</c:v>
                </c:pt>
                <c:pt idx="7">
                  <c:v>2.5300442757748258</c:v>
                </c:pt>
                <c:pt idx="8">
                  <c:v>2.8462998102466792</c:v>
                </c:pt>
                <c:pt idx="9">
                  <c:v>3.1625553447185322</c:v>
                </c:pt>
                <c:pt idx="10">
                  <c:v>3.4788108791903851</c:v>
                </c:pt>
                <c:pt idx="11">
                  <c:v>3.795066413662239</c:v>
                </c:pt>
                <c:pt idx="12">
                  <c:v>4.1113219481340915</c:v>
                </c:pt>
                <c:pt idx="13">
                  <c:v>4.4275774826059449</c:v>
                </c:pt>
                <c:pt idx="14">
                  <c:v>4.7438330170777983</c:v>
                </c:pt>
                <c:pt idx="15">
                  <c:v>5.0600885515496516</c:v>
                </c:pt>
                <c:pt idx="16">
                  <c:v>5.376344086021505</c:v>
                </c:pt>
                <c:pt idx="17">
                  <c:v>5.6925996204933584</c:v>
                </c:pt>
                <c:pt idx="18">
                  <c:v>6.0088551549652118</c:v>
                </c:pt>
                <c:pt idx="19">
                  <c:v>6.3251106894370643</c:v>
                </c:pt>
                <c:pt idx="20">
                  <c:v>6.6413662239089177</c:v>
                </c:pt>
                <c:pt idx="21">
                  <c:v>6.9576217583807702</c:v>
                </c:pt>
                <c:pt idx="22">
                  <c:v>7.2738772928526245</c:v>
                </c:pt>
                <c:pt idx="23">
                  <c:v>7.5901328273244779</c:v>
                </c:pt>
                <c:pt idx="24">
                  <c:v>7.9063883617963322</c:v>
                </c:pt>
                <c:pt idx="25">
                  <c:v>8.2226438962681829</c:v>
                </c:pt>
                <c:pt idx="26">
                  <c:v>8.5388994307400381</c:v>
                </c:pt>
                <c:pt idx="27">
                  <c:v>8.8551549652118897</c:v>
                </c:pt>
                <c:pt idx="28">
                  <c:v>9.1714104996837449</c:v>
                </c:pt>
                <c:pt idx="29">
                  <c:v>9.4876660341555965</c:v>
                </c:pt>
                <c:pt idx="30">
                  <c:v>9.8039215686274499</c:v>
                </c:pt>
                <c:pt idx="31">
                  <c:v>10.120177103099303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6-47D0-926B-F7AF5BAC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9624"/>
        <c:axId val="525321920"/>
      </c:scatterChart>
      <c:valAx>
        <c:axId val="52531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CurrentAdjust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21920"/>
        <c:crosses val="autoZero"/>
        <c:crossBetween val="midCat"/>
      </c:valAx>
      <c:valAx>
        <c:axId val="5253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 </a:t>
                </a:r>
                <a:r>
                  <a:rPr lang="en-US" sz="1200" i="0" baseline="0"/>
                  <a:t>I, A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4264834542734"/>
          <c:y val="0.20336746766757785"/>
          <c:w val="0.1806279160534674"/>
          <c:h val="0.14164796757918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Measured/Expected currents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Sheet1!$R$4:$R$35</c:f>
              <c:numCache>
                <c:formatCode>General</c:formatCode>
                <c:ptCount val="32"/>
                <c:pt idx="0">
                  <c:v>0.99286800000000008</c:v>
                </c:pt>
                <c:pt idx="1">
                  <c:v>0.939114</c:v>
                </c:pt>
                <c:pt idx="2">
                  <c:v>0.92014200000000002</c:v>
                </c:pt>
                <c:pt idx="3">
                  <c:v>0.88156560000000006</c:v>
                </c:pt>
                <c:pt idx="4">
                  <c:v>0.90496440000000011</c:v>
                </c:pt>
                <c:pt idx="5">
                  <c:v>0.90117000000000003</c:v>
                </c:pt>
                <c:pt idx="6">
                  <c:v>0.89845971428571447</c:v>
                </c:pt>
                <c:pt idx="7">
                  <c:v>0.89603175000000002</c:v>
                </c:pt>
                <c:pt idx="8">
                  <c:v>0.89414333333333329</c:v>
                </c:pt>
                <c:pt idx="9">
                  <c:v>0.90180240000000012</c:v>
                </c:pt>
                <c:pt idx="10">
                  <c:v>0.89168400000000014</c:v>
                </c:pt>
                <c:pt idx="11">
                  <c:v>0.89010300000000009</c:v>
                </c:pt>
                <c:pt idx="12">
                  <c:v>0.88900846153846169</c:v>
                </c:pt>
                <c:pt idx="13">
                  <c:v>0.88784442857142876</c:v>
                </c:pt>
                <c:pt idx="14">
                  <c:v>0.88704640000000012</c:v>
                </c:pt>
                <c:pt idx="15">
                  <c:v>0.88674337500000011</c:v>
                </c:pt>
                <c:pt idx="16">
                  <c:v>0.88554600000000006</c:v>
                </c:pt>
                <c:pt idx="17">
                  <c:v>0.85198333333333331</c:v>
                </c:pt>
                <c:pt idx="18">
                  <c:v>0.80764136842105261</c:v>
                </c:pt>
                <c:pt idx="19">
                  <c:v>0.77627100000000016</c:v>
                </c:pt>
                <c:pt idx="20">
                  <c:v>0.75406171428571434</c:v>
                </c:pt>
                <c:pt idx="21">
                  <c:v>0.72869727272727292</c:v>
                </c:pt>
                <c:pt idx="22">
                  <c:v>0.70553843478260869</c:v>
                </c:pt>
                <c:pt idx="23">
                  <c:v>0.68575875000000008</c:v>
                </c:pt>
                <c:pt idx="24">
                  <c:v>0.67009103999999997</c:v>
                </c:pt>
                <c:pt idx="25">
                  <c:v>0.65793923076923089</c:v>
                </c:pt>
                <c:pt idx="26">
                  <c:v>0.6400122222222222</c:v>
                </c:pt>
                <c:pt idx="27">
                  <c:v>0.61997785714285725</c:v>
                </c:pt>
                <c:pt idx="28">
                  <c:v>0.59859931034482761</c:v>
                </c:pt>
                <c:pt idx="29">
                  <c:v>0.5786460000000001</c:v>
                </c:pt>
                <c:pt idx="30">
                  <c:v>0.55998000000000003</c:v>
                </c:pt>
                <c:pt idx="31">
                  <c:v>0.54248062500000005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6-4E5D-9E21-FAF496EC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39288"/>
        <c:axId val="535440600"/>
      </c:scatterChart>
      <c:valAx>
        <c:axId val="53543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CurrentAdjust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0600"/>
        <c:crosses val="autoZero"/>
        <c:crossBetween val="midCat"/>
      </c:valAx>
      <c:valAx>
        <c:axId val="5354406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3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TP11</a:t>
            </a:r>
            <a:r>
              <a:rPr lang="en-US" baseline="0"/>
              <a:t> Voltage vs. CurrentAdjust parameter </a:t>
            </a:r>
            <a:endParaRPr lang="en-US"/>
          </a:p>
        </c:rich>
      </c:tx>
      <c:layout>
        <c:manualLayout>
          <c:xMode val="edge"/>
          <c:yMode val="edge"/>
          <c:x val="0.45458817281270925"/>
          <c:y val="3.1217481789802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6281971351821"/>
          <c:y val="0.13324675466555233"/>
          <c:w val="0.80250844744113725"/>
          <c:h val="0.68493995482614622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Sheet1!$S$4:$S$35</c:f>
              <c:numCache>
                <c:formatCode>General</c:formatCode>
                <c:ptCount val="32"/>
                <c:pt idx="0">
                  <c:v>3.12</c:v>
                </c:pt>
                <c:pt idx="1">
                  <c:v>6.18</c:v>
                </c:pt>
                <c:pt idx="2">
                  <c:v>9.27</c:v>
                </c:pt>
                <c:pt idx="3">
                  <c:v>12.32</c:v>
                </c:pt>
                <c:pt idx="4">
                  <c:v>15.39</c:v>
                </c:pt>
                <c:pt idx="5">
                  <c:v>18.75</c:v>
                </c:pt>
                <c:pt idx="6">
                  <c:v>21.5</c:v>
                </c:pt>
                <c:pt idx="7">
                  <c:v>24.6</c:v>
                </c:pt>
                <c:pt idx="8">
                  <c:v>27.65</c:v>
                </c:pt>
                <c:pt idx="9">
                  <c:v>30.7</c:v>
                </c:pt>
                <c:pt idx="10">
                  <c:v>33.770000000000003</c:v>
                </c:pt>
                <c:pt idx="11">
                  <c:v>36.840000000000003</c:v>
                </c:pt>
                <c:pt idx="12">
                  <c:v>39.9</c:v>
                </c:pt>
                <c:pt idx="13">
                  <c:v>42.96</c:v>
                </c:pt>
                <c:pt idx="14">
                  <c:v>46</c:v>
                </c:pt>
                <c:pt idx="15">
                  <c:v>49.1</c:v>
                </c:pt>
                <c:pt idx="16">
                  <c:v>52.16</c:v>
                </c:pt>
                <c:pt idx="17">
                  <c:v>55.24</c:v>
                </c:pt>
                <c:pt idx="18">
                  <c:v>58.3</c:v>
                </c:pt>
                <c:pt idx="19">
                  <c:v>61.36</c:v>
                </c:pt>
                <c:pt idx="20">
                  <c:v>64.44</c:v>
                </c:pt>
                <c:pt idx="21">
                  <c:v>67.5</c:v>
                </c:pt>
                <c:pt idx="22">
                  <c:v>70.56</c:v>
                </c:pt>
                <c:pt idx="23">
                  <c:v>73.64</c:v>
                </c:pt>
                <c:pt idx="24">
                  <c:v>76.7</c:v>
                </c:pt>
                <c:pt idx="25">
                  <c:v>79.75</c:v>
                </c:pt>
                <c:pt idx="26">
                  <c:v>82.8</c:v>
                </c:pt>
                <c:pt idx="27">
                  <c:v>85.88</c:v>
                </c:pt>
                <c:pt idx="28">
                  <c:v>88.95</c:v>
                </c:pt>
                <c:pt idx="29">
                  <c:v>92</c:v>
                </c:pt>
                <c:pt idx="30">
                  <c:v>95.1</c:v>
                </c:pt>
                <c:pt idx="31">
                  <c:v>98.15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F-45B2-849C-DCC205296446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Sheet1!$T$4:$T$35</c:f>
              <c:numCache>
                <c:formatCode>General</c:formatCode>
                <c:ptCount val="32"/>
                <c:pt idx="0">
                  <c:v>3.1625553447185326</c:v>
                </c:pt>
                <c:pt idx="1">
                  <c:v>6.3251106894370652</c:v>
                </c:pt>
                <c:pt idx="2">
                  <c:v>9.4876660341555965</c:v>
                </c:pt>
                <c:pt idx="3">
                  <c:v>12.65022137887413</c:v>
                </c:pt>
                <c:pt idx="4">
                  <c:v>15.812776723592663</c:v>
                </c:pt>
                <c:pt idx="5">
                  <c:v>18.975332068311193</c:v>
                </c:pt>
                <c:pt idx="6">
                  <c:v>22.137887413029727</c:v>
                </c:pt>
                <c:pt idx="7">
                  <c:v>25.300442757748261</c:v>
                </c:pt>
                <c:pt idx="8">
                  <c:v>28.462998102466795</c:v>
                </c:pt>
                <c:pt idx="9">
                  <c:v>31.625553447185325</c:v>
                </c:pt>
                <c:pt idx="10">
                  <c:v>34.788108791903859</c:v>
                </c:pt>
                <c:pt idx="11">
                  <c:v>37.950664136622386</c:v>
                </c:pt>
                <c:pt idx="12">
                  <c:v>41.113219481340927</c:v>
                </c:pt>
                <c:pt idx="13">
                  <c:v>44.275774826059454</c:v>
                </c:pt>
                <c:pt idx="14">
                  <c:v>47.438330170777988</c:v>
                </c:pt>
                <c:pt idx="15">
                  <c:v>50.600885515496522</c:v>
                </c:pt>
                <c:pt idx="16">
                  <c:v>53.763440860215056</c:v>
                </c:pt>
                <c:pt idx="17">
                  <c:v>56.92599620493359</c:v>
                </c:pt>
                <c:pt idx="18">
                  <c:v>60.088551549652117</c:v>
                </c:pt>
                <c:pt idx="19">
                  <c:v>63.25110689437065</c:v>
                </c:pt>
                <c:pt idx="20">
                  <c:v>66.413662239089192</c:v>
                </c:pt>
                <c:pt idx="21">
                  <c:v>69.576217583807718</c:v>
                </c:pt>
                <c:pt idx="22">
                  <c:v>72.738772928526245</c:v>
                </c:pt>
                <c:pt idx="23">
                  <c:v>75.901328273244772</c:v>
                </c:pt>
                <c:pt idx="24">
                  <c:v>79.063883617963327</c:v>
                </c:pt>
                <c:pt idx="25">
                  <c:v>82.226438962681854</c:v>
                </c:pt>
                <c:pt idx="26">
                  <c:v>85.388994307400381</c:v>
                </c:pt>
                <c:pt idx="27">
                  <c:v>88.551549652118908</c:v>
                </c:pt>
                <c:pt idx="28">
                  <c:v>91.714104996837449</c:v>
                </c:pt>
                <c:pt idx="29">
                  <c:v>94.876660341555976</c:v>
                </c:pt>
                <c:pt idx="30">
                  <c:v>98.039215686274503</c:v>
                </c:pt>
                <c:pt idx="31">
                  <c:v>101.20177103099304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F-45B2-849C-DCC20529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24216"/>
        <c:axId val="525319624"/>
      </c:scatterChart>
      <c:valAx>
        <c:axId val="52532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CurrentAdjust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9624"/>
        <c:crosses val="autoZero"/>
        <c:crossBetween val="midCat"/>
      </c:valAx>
      <c:valAx>
        <c:axId val="5253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Voltage TP11 V,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2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90186344009047"/>
          <c:y val="0.23219989020623202"/>
          <c:w val="0.19413528220995835"/>
          <c:h val="0.14223755329231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Measured/Expected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Sheet1!$U$4:$U$35</c:f>
              <c:numCache>
                <c:formatCode>General</c:formatCode>
                <c:ptCount val="32"/>
                <c:pt idx="0">
                  <c:v>0.98654399999999998</c:v>
                </c:pt>
                <c:pt idx="1">
                  <c:v>0.97705799999999998</c:v>
                </c:pt>
                <c:pt idx="2">
                  <c:v>0.97705800000000009</c:v>
                </c:pt>
                <c:pt idx="3">
                  <c:v>0.97389599999999998</c:v>
                </c:pt>
                <c:pt idx="4">
                  <c:v>0.97326360000000001</c:v>
                </c:pt>
                <c:pt idx="5">
                  <c:v>0.98812500000000014</c:v>
                </c:pt>
                <c:pt idx="6">
                  <c:v>0.97118571428571432</c:v>
                </c:pt>
                <c:pt idx="7">
                  <c:v>0.97231500000000004</c:v>
                </c:pt>
                <c:pt idx="8">
                  <c:v>0.9714366666666665</c:v>
                </c:pt>
                <c:pt idx="9">
                  <c:v>0.97073399999999999</c:v>
                </c:pt>
                <c:pt idx="10">
                  <c:v>0.9707340000000001</c:v>
                </c:pt>
                <c:pt idx="11">
                  <c:v>0.97073400000000021</c:v>
                </c:pt>
                <c:pt idx="12">
                  <c:v>0.97049076923076916</c:v>
                </c:pt>
                <c:pt idx="13">
                  <c:v>0.97028228571428576</c:v>
                </c:pt>
                <c:pt idx="14">
                  <c:v>0.96967999999999999</c:v>
                </c:pt>
                <c:pt idx="15">
                  <c:v>0.97033875000000003</c:v>
                </c:pt>
                <c:pt idx="16">
                  <c:v>0.97017599999999993</c:v>
                </c:pt>
                <c:pt idx="17">
                  <c:v>0.97038266666666662</c:v>
                </c:pt>
                <c:pt idx="18">
                  <c:v>0.97023473684210526</c:v>
                </c:pt>
                <c:pt idx="19">
                  <c:v>0.97010160000000001</c:v>
                </c:pt>
                <c:pt idx="20">
                  <c:v>0.97028228571428554</c:v>
                </c:pt>
                <c:pt idx="21">
                  <c:v>0.97015909090909092</c:v>
                </c:pt>
                <c:pt idx="22">
                  <c:v>0.97004660869565229</c:v>
                </c:pt>
                <c:pt idx="23">
                  <c:v>0.97020700000000015</c:v>
                </c:pt>
                <c:pt idx="24">
                  <c:v>0.9701015999999999</c:v>
                </c:pt>
                <c:pt idx="25">
                  <c:v>0.9698826923076922</c:v>
                </c:pt>
                <c:pt idx="26">
                  <c:v>0.96967999999999999</c:v>
                </c:pt>
                <c:pt idx="27">
                  <c:v>0.96983057142857143</c:v>
                </c:pt>
                <c:pt idx="28">
                  <c:v>0.96986172413793104</c:v>
                </c:pt>
                <c:pt idx="29">
                  <c:v>0.96967999999999999</c:v>
                </c:pt>
                <c:pt idx="30">
                  <c:v>0.97001999999999999</c:v>
                </c:pt>
                <c:pt idx="31">
                  <c:v>0.96984468750000008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8-4D77-B744-E05E636B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10048"/>
        <c:axId val="564110704"/>
      </c:scatterChart>
      <c:valAx>
        <c:axId val="5641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CurrentAdjust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0704"/>
        <c:crosses val="autoZero"/>
        <c:crossBetween val="midCat"/>
      </c:valAx>
      <c:valAx>
        <c:axId val="564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on CurrentAdjust output (input</a:t>
            </a:r>
            <a:r>
              <a:rPr lang="en-US" baseline="0"/>
              <a:t> to R25)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9523831710387"/>
          <c:y val="0.13269443651149823"/>
          <c:w val="0.83214306791532711"/>
          <c:h val="0.68624590319992385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Sheet1!$V$4:$V$35</c:f>
              <c:numCache>
                <c:formatCode>General</c:formatCode>
                <c:ptCount val="32"/>
                <c:pt idx="0">
                  <c:v>95.8</c:v>
                </c:pt>
                <c:pt idx="1">
                  <c:v>190.6</c:v>
                </c:pt>
                <c:pt idx="2">
                  <c:v>285.7</c:v>
                </c:pt>
                <c:pt idx="3">
                  <c:v>380.4</c:v>
                </c:pt>
                <c:pt idx="4">
                  <c:v>475.1</c:v>
                </c:pt>
                <c:pt idx="5">
                  <c:v>570.20000000000005</c:v>
                </c:pt>
                <c:pt idx="6">
                  <c:v>665</c:v>
                </c:pt>
                <c:pt idx="7">
                  <c:v>760</c:v>
                </c:pt>
                <c:pt idx="8">
                  <c:v>854</c:v>
                </c:pt>
                <c:pt idx="9">
                  <c:v>949</c:v>
                </c:pt>
                <c:pt idx="10">
                  <c:v>1044</c:v>
                </c:pt>
                <c:pt idx="11">
                  <c:v>1138</c:v>
                </c:pt>
                <c:pt idx="12">
                  <c:v>1234</c:v>
                </c:pt>
                <c:pt idx="13">
                  <c:v>1328</c:v>
                </c:pt>
                <c:pt idx="14">
                  <c:v>1424</c:v>
                </c:pt>
                <c:pt idx="15">
                  <c:v>1518</c:v>
                </c:pt>
                <c:pt idx="16">
                  <c:v>1613</c:v>
                </c:pt>
                <c:pt idx="17">
                  <c:v>1708</c:v>
                </c:pt>
                <c:pt idx="18">
                  <c:v>1803</c:v>
                </c:pt>
                <c:pt idx="19">
                  <c:v>1897</c:v>
                </c:pt>
                <c:pt idx="20">
                  <c:v>1992</c:v>
                </c:pt>
                <c:pt idx="21">
                  <c:v>2087</c:v>
                </c:pt>
                <c:pt idx="22">
                  <c:v>2182</c:v>
                </c:pt>
                <c:pt idx="23">
                  <c:v>2277</c:v>
                </c:pt>
                <c:pt idx="24">
                  <c:v>2372</c:v>
                </c:pt>
                <c:pt idx="25">
                  <c:v>2467</c:v>
                </c:pt>
                <c:pt idx="26">
                  <c:v>2562</c:v>
                </c:pt>
                <c:pt idx="27">
                  <c:v>2656</c:v>
                </c:pt>
                <c:pt idx="28">
                  <c:v>2751</c:v>
                </c:pt>
                <c:pt idx="29">
                  <c:v>2846</c:v>
                </c:pt>
                <c:pt idx="30">
                  <c:v>2941</c:v>
                </c:pt>
                <c:pt idx="31">
                  <c:v>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1-4E7B-89A7-B359A75B1B95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Sheet1!$W$4:$W$35</c:f>
              <c:numCache>
                <c:formatCode>General</c:formatCode>
                <c:ptCount val="32"/>
                <c:pt idx="0">
                  <c:v>98.039215686274503</c:v>
                </c:pt>
                <c:pt idx="1">
                  <c:v>196.07843137254901</c:v>
                </c:pt>
                <c:pt idx="2">
                  <c:v>294.11764705882354</c:v>
                </c:pt>
                <c:pt idx="3">
                  <c:v>392.15686274509801</c:v>
                </c:pt>
                <c:pt idx="4">
                  <c:v>490.19607843137254</c:v>
                </c:pt>
                <c:pt idx="5">
                  <c:v>588.23529411764707</c:v>
                </c:pt>
                <c:pt idx="6">
                  <c:v>686.27450980392155</c:v>
                </c:pt>
                <c:pt idx="7">
                  <c:v>784.31372549019602</c:v>
                </c:pt>
                <c:pt idx="8">
                  <c:v>882.35294117647061</c:v>
                </c:pt>
                <c:pt idx="9">
                  <c:v>980.39215686274508</c:v>
                </c:pt>
                <c:pt idx="10">
                  <c:v>1078.4313725490194</c:v>
                </c:pt>
                <c:pt idx="11">
                  <c:v>1176.4705882352941</c:v>
                </c:pt>
                <c:pt idx="12">
                  <c:v>1274.5098039215686</c:v>
                </c:pt>
                <c:pt idx="13">
                  <c:v>1372.5490196078431</c:v>
                </c:pt>
                <c:pt idx="14">
                  <c:v>1470.5882352941176</c:v>
                </c:pt>
                <c:pt idx="15">
                  <c:v>1568.627450980392</c:v>
                </c:pt>
                <c:pt idx="16">
                  <c:v>1666.6666666666667</c:v>
                </c:pt>
                <c:pt idx="17">
                  <c:v>1764.7058823529412</c:v>
                </c:pt>
                <c:pt idx="18">
                  <c:v>1862.7450980392157</c:v>
                </c:pt>
                <c:pt idx="19">
                  <c:v>1960.7843137254902</c:v>
                </c:pt>
                <c:pt idx="20">
                  <c:v>2058.8235294117644</c:v>
                </c:pt>
                <c:pt idx="21">
                  <c:v>2156.8627450980389</c:v>
                </c:pt>
                <c:pt idx="22">
                  <c:v>2254.9019607843138</c:v>
                </c:pt>
                <c:pt idx="23">
                  <c:v>2352.9411764705883</c:v>
                </c:pt>
                <c:pt idx="24">
                  <c:v>2450.9803921568628</c:v>
                </c:pt>
                <c:pt idx="25">
                  <c:v>2549.0196078431372</c:v>
                </c:pt>
                <c:pt idx="26">
                  <c:v>2647.0588235294117</c:v>
                </c:pt>
                <c:pt idx="27">
                  <c:v>2745.0980392156862</c:v>
                </c:pt>
                <c:pt idx="28">
                  <c:v>2843.1372549019611</c:v>
                </c:pt>
                <c:pt idx="29">
                  <c:v>2941.1764705882351</c:v>
                </c:pt>
                <c:pt idx="30">
                  <c:v>3039.2156862745096</c:v>
                </c:pt>
                <c:pt idx="31">
                  <c:v>3137.2549019607841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1-4E7B-89A7-B359A75B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08600"/>
        <c:axId val="562606960"/>
      </c:scatterChart>
      <c:valAx>
        <c:axId val="56260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CurrentAdjust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6960"/>
        <c:crosses val="autoZero"/>
        <c:crossBetween val="midCat"/>
      </c:valAx>
      <c:valAx>
        <c:axId val="5626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Voltage from CurrentAdjust ,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90911491093192"/>
          <c:y val="0.24993921096650487"/>
          <c:w val="0.17940414968454146"/>
          <c:h val="0.14164796757918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Measured/Expected</a:t>
            </a:r>
            <a:endParaRPr lang="en-US"/>
          </a:p>
        </c:rich>
      </c:tx>
      <c:layout>
        <c:manualLayout>
          <c:xMode val="edge"/>
          <c:yMode val="edge"/>
          <c:x val="0.32735042735042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7108822935594"/>
          <c:y val="0.11303258967629044"/>
          <c:w val="0.80037475072700937"/>
          <c:h val="0.644297171186935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Sheet1!$O$4:$O$35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xVal>
          <c:yVal>
            <c:numRef>
              <c:f>Sheet1!$X$4:$X$35</c:f>
              <c:numCache>
                <c:formatCode>General</c:formatCode>
                <c:ptCount val="32"/>
                <c:pt idx="0">
                  <c:v>0.97716000000000003</c:v>
                </c:pt>
                <c:pt idx="1">
                  <c:v>0.97206000000000004</c:v>
                </c:pt>
                <c:pt idx="2">
                  <c:v>0.97137999999999991</c:v>
                </c:pt>
                <c:pt idx="3">
                  <c:v>0.97001999999999999</c:v>
                </c:pt>
                <c:pt idx="4">
                  <c:v>0.96920400000000007</c:v>
                </c:pt>
                <c:pt idx="5">
                  <c:v>0.96934000000000009</c:v>
                </c:pt>
                <c:pt idx="6">
                  <c:v>0.96900000000000008</c:v>
                </c:pt>
                <c:pt idx="7">
                  <c:v>0.96900000000000008</c:v>
                </c:pt>
                <c:pt idx="8">
                  <c:v>0.96786666666666665</c:v>
                </c:pt>
                <c:pt idx="9">
                  <c:v>0.96798000000000006</c:v>
                </c:pt>
                <c:pt idx="10">
                  <c:v>0.96807272727272742</c:v>
                </c:pt>
                <c:pt idx="11">
                  <c:v>0.96729999999999994</c:v>
                </c:pt>
                <c:pt idx="12">
                  <c:v>0.96821538461538459</c:v>
                </c:pt>
                <c:pt idx="13">
                  <c:v>0.96754285714285715</c:v>
                </c:pt>
                <c:pt idx="14">
                  <c:v>0.96832000000000007</c:v>
                </c:pt>
                <c:pt idx="15">
                  <c:v>0.96772500000000006</c:v>
                </c:pt>
                <c:pt idx="16">
                  <c:v>0.96779999999999999</c:v>
                </c:pt>
                <c:pt idx="17">
                  <c:v>0.96786666666666665</c:v>
                </c:pt>
                <c:pt idx="18">
                  <c:v>0.96792631578947363</c:v>
                </c:pt>
                <c:pt idx="19">
                  <c:v>0.96747000000000005</c:v>
                </c:pt>
                <c:pt idx="20">
                  <c:v>0.96754285714285726</c:v>
                </c:pt>
                <c:pt idx="21">
                  <c:v>0.96760909090909109</c:v>
                </c:pt>
                <c:pt idx="22">
                  <c:v>0.96766956521739123</c:v>
                </c:pt>
                <c:pt idx="23">
                  <c:v>0.96772499999999995</c:v>
                </c:pt>
                <c:pt idx="24">
                  <c:v>0.96777599999999997</c:v>
                </c:pt>
                <c:pt idx="25">
                  <c:v>0.9678230769230769</c:v>
                </c:pt>
                <c:pt idx="26">
                  <c:v>0.96786666666666665</c:v>
                </c:pt>
                <c:pt idx="27">
                  <c:v>0.96754285714285715</c:v>
                </c:pt>
                <c:pt idx="28">
                  <c:v>0.96759310344827576</c:v>
                </c:pt>
                <c:pt idx="29">
                  <c:v>0.96764000000000006</c:v>
                </c:pt>
                <c:pt idx="30">
                  <c:v>0.967683870967742</c:v>
                </c:pt>
                <c:pt idx="31">
                  <c:v>0.96740625000000002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7-4E2B-BF04-171C75BD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3704"/>
        <c:axId val="562130424"/>
      </c:scatterChart>
      <c:valAx>
        <c:axId val="56213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CurrentAdjust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0424"/>
        <c:crosses val="autoZero"/>
        <c:crossBetween val="midCat"/>
      </c:valAx>
      <c:valAx>
        <c:axId val="5621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1714785651793"/>
          <c:y val="5.0925925925925923E-2"/>
          <c:w val="0.8457244094488188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Sheet1!$O$4:$O$20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Sheet1!$P$4:$P$20</c:f>
              <c:numCache>
                <c:formatCode>General</c:formatCode>
                <c:ptCount val="17"/>
                <c:pt idx="0">
                  <c:v>0.314</c:v>
                </c:pt>
                <c:pt idx="1">
                  <c:v>0.59399999999999997</c:v>
                </c:pt>
                <c:pt idx="2">
                  <c:v>0.873</c:v>
                </c:pt>
                <c:pt idx="3">
                  <c:v>1.1152</c:v>
                </c:pt>
                <c:pt idx="4">
                  <c:v>1.431</c:v>
                </c:pt>
                <c:pt idx="5">
                  <c:v>1.71</c:v>
                </c:pt>
                <c:pt idx="6">
                  <c:v>1.9890000000000001</c:v>
                </c:pt>
                <c:pt idx="7">
                  <c:v>2.2669999999999999</c:v>
                </c:pt>
                <c:pt idx="8">
                  <c:v>2.5449999999999999</c:v>
                </c:pt>
                <c:pt idx="9">
                  <c:v>2.8519999999999999</c:v>
                </c:pt>
                <c:pt idx="10">
                  <c:v>3.1019999999999999</c:v>
                </c:pt>
                <c:pt idx="11">
                  <c:v>3.3780000000000001</c:v>
                </c:pt>
                <c:pt idx="12">
                  <c:v>3.6549999999999998</c:v>
                </c:pt>
                <c:pt idx="13">
                  <c:v>3.931</c:v>
                </c:pt>
                <c:pt idx="14">
                  <c:v>4.2080000000000002</c:v>
                </c:pt>
                <c:pt idx="15">
                  <c:v>4.4870000000000001</c:v>
                </c:pt>
                <c:pt idx="16">
                  <c:v>4.7610000000000001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6-4925-BFE5-05210846039F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Sheet1!$O$4:$O$20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Sheet1!$Q$4:$Q$20</c:f>
              <c:numCache>
                <c:formatCode>General</c:formatCode>
                <c:ptCount val="17"/>
                <c:pt idx="0">
                  <c:v>0.31625553447185323</c:v>
                </c:pt>
                <c:pt idx="1">
                  <c:v>0.63251106894370646</c:v>
                </c:pt>
                <c:pt idx="2">
                  <c:v>0.94876660341555974</c:v>
                </c:pt>
                <c:pt idx="3">
                  <c:v>1.2650221378874129</c:v>
                </c:pt>
                <c:pt idx="4">
                  <c:v>1.5812776723592661</c:v>
                </c:pt>
                <c:pt idx="5">
                  <c:v>1.8975332068311195</c:v>
                </c:pt>
                <c:pt idx="6">
                  <c:v>2.2137887413029724</c:v>
                </c:pt>
                <c:pt idx="7">
                  <c:v>2.5300442757748258</c:v>
                </c:pt>
                <c:pt idx="8">
                  <c:v>2.8462998102466792</c:v>
                </c:pt>
                <c:pt idx="9">
                  <c:v>3.1625553447185322</c:v>
                </c:pt>
                <c:pt idx="10">
                  <c:v>3.4788108791903851</c:v>
                </c:pt>
                <c:pt idx="11">
                  <c:v>3.795066413662239</c:v>
                </c:pt>
                <c:pt idx="12">
                  <c:v>4.1113219481340915</c:v>
                </c:pt>
                <c:pt idx="13">
                  <c:v>4.4275774826059449</c:v>
                </c:pt>
                <c:pt idx="14">
                  <c:v>4.7438330170777983</c:v>
                </c:pt>
                <c:pt idx="15">
                  <c:v>5.0600885515496516</c:v>
                </c:pt>
                <c:pt idx="16">
                  <c:v>5.376344086021505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6-4925-BFE5-05210846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6816"/>
        <c:axId val="515355176"/>
      </c:scatterChart>
      <c:valAx>
        <c:axId val="5153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CurrentAdjust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5176"/>
        <c:crosses val="autoZero"/>
        <c:crossBetween val="midCat"/>
      </c:valAx>
      <c:valAx>
        <c:axId val="5153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</a:t>
                </a:r>
                <a:r>
                  <a:rPr lang="en-US" baseline="0"/>
                  <a:t>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76377952755909"/>
          <c:y val="9.7800379119276776E-2"/>
          <c:w val="0.26557814477465858"/>
          <c:h val="0.2295934436766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137160</xdr:colOff>
      <xdr:row>1</xdr:row>
      <xdr:rowOff>11430</xdr:rowOff>
    </xdr:from>
    <xdr:ext cx="2814104" cy="486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A1CF73-BEF3-49AB-BD0E-098EFBEF519F}"/>
                </a:ext>
              </a:extLst>
            </xdr:cNvPr>
            <xdr:cNvSpPr txBox="1"/>
          </xdr:nvSpPr>
          <xdr:spPr>
            <a:xfrm>
              <a:off x="14371320" y="194310"/>
              <a:ext cx="2814104" cy="486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255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26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25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26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A1CF73-BEF3-49AB-BD0E-098EFBEF519F}"/>
                </a:ext>
              </a:extLst>
            </xdr:cNvPr>
            <xdr:cNvSpPr txBox="1"/>
          </xdr:nvSpPr>
          <xdr:spPr>
            <a:xfrm>
              <a:off x="14371320" y="194310"/>
              <a:ext cx="2814104" cy="486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𝐼_𝑜𝑢𝑡=((〖+𝑉〗_𝑚𝑎𝑥⁄255)∗𝐶𝐴∗(𝑅_26⁄((𝑅_25+𝑅_26 ) )))/𝑅_27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137160</xdr:colOff>
      <xdr:row>4</xdr:row>
      <xdr:rowOff>125730</xdr:rowOff>
    </xdr:from>
    <xdr:ext cx="3485057" cy="3511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83B85A-E901-4FDC-B4BD-91A892A40F61}"/>
                </a:ext>
              </a:extLst>
            </xdr:cNvPr>
            <xdr:cNvSpPr txBox="1"/>
          </xdr:nvSpPr>
          <xdr:spPr>
            <a:xfrm>
              <a:off x="14371320" y="857250"/>
              <a:ext cx="3485057" cy="351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25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26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25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26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(=5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83B85A-E901-4FDC-B4BD-91A892A40F61}"/>
                </a:ext>
              </a:extLst>
            </xdr:cNvPr>
            <xdr:cNvSpPr txBox="1"/>
          </xdr:nvSpPr>
          <xdr:spPr>
            <a:xfrm>
              <a:off x="14371320" y="857250"/>
              <a:ext cx="3485057" cy="351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𝑉_𝑇𝑃11=𝑅_26/(𝑅_25+𝑅_26 )∗𝑉_𝐶𝐴=𝑅_26/(𝑅_25+𝑅_26 )∗(+𝑉_𝑚𝑎𝑥 (=5𝑉))/255∗𝐶𝐴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201930</xdr:colOff>
      <xdr:row>7</xdr:row>
      <xdr:rowOff>137160</xdr:rowOff>
    </xdr:from>
    <xdr:ext cx="1551387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556110A-A012-409E-B431-CE5D8B4D5316}"/>
                </a:ext>
              </a:extLst>
            </xdr:cNvPr>
            <xdr:cNvSpPr txBox="1"/>
          </xdr:nvSpPr>
          <xdr:spPr>
            <a:xfrm>
              <a:off x="14436090" y="1417320"/>
              <a:ext cx="1551387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(=5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556110A-A012-409E-B431-CE5D8B4D5316}"/>
                </a:ext>
              </a:extLst>
            </xdr:cNvPr>
            <xdr:cNvSpPr txBox="1"/>
          </xdr:nvSpPr>
          <xdr:spPr>
            <a:xfrm>
              <a:off x="14436090" y="1417320"/>
              <a:ext cx="1551387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𝑉_𝐶𝐴=(+𝑉_𝑚𝑎𝑥 (=5𝑉))/255∗𝐶𝐴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24</xdr:col>
      <xdr:colOff>220980</xdr:colOff>
      <xdr:row>10</xdr:row>
      <xdr:rowOff>125730</xdr:rowOff>
    </xdr:from>
    <xdr:to>
      <xdr:col>33</xdr:col>
      <xdr:colOff>320040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167D1-EE4D-4C50-BEA3-50FA0308D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213360</xdr:colOff>
      <xdr:row>31</xdr:row>
      <xdr:rowOff>41910</xdr:rowOff>
    </xdr:from>
    <xdr:to>
      <xdr:col>33</xdr:col>
      <xdr:colOff>335280</xdr:colOff>
      <xdr:row>46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026E63-9D8E-41BF-AE04-9D52D969A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419100</xdr:colOff>
      <xdr:row>10</xdr:row>
      <xdr:rowOff>148590</xdr:rowOff>
    </xdr:from>
    <xdr:to>
      <xdr:col>42</xdr:col>
      <xdr:colOff>129540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055B6-00F2-4FC8-B651-E3ED3C4A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426720</xdr:colOff>
      <xdr:row>31</xdr:row>
      <xdr:rowOff>26670</xdr:rowOff>
    </xdr:from>
    <xdr:to>
      <xdr:col>42</xdr:col>
      <xdr:colOff>129540</xdr:colOff>
      <xdr:row>45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9D7C8-B6B7-4D7E-891E-4645B3B2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220980</xdr:colOff>
      <xdr:row>10</xdr:row>
      <xdr:rowOff>156210</xdr:rowOff>
    </xdr:from>
    <xdr:to>
      <xdr:col>51</xdr:col>
      <xdr:colOff>358140</xdr:colOff>
      <xdr:row>30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99631-D51D-409F-8C52-F3840307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205740</xdr:colOff>
      <xdr:row>31</xdr:row>
      <xdr:rowOff>64770</xdr:rowOff>
    </xdr:from>
    <xdr:to>
      <xdr:col>51</xdr:col>
      <xdr:colOff>365760</xdr:colOff>
      <xdr:row>46</xdr:row>
      <xdr:rowOff>64770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693026-15C3-4C57-A8FC-9DBBA6595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396240</xdr:colOff>
      <xdr:row>1</xdr:row>
      <xdr:rowOff>38100</xdr:rowOff>
    </xdr:from>
    <xdr:to>
      <xdr:col>12</xdr:col>
      <xdr:colOff>556260</xdr:colOff>
      <xdr:row>11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1F884C-2DB0-49CC-9769-4C59CECCD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4581D-04BF-4888-A6E1-DFF448ADC4C0}" name="Table2" displayName="Table2" ref="O3:X54" totalsRowShown="0">
  <autoFilter ref="O3:X54" xr:uid="{08F14812-42F5-440A-8DD5-C49D2E5573D6}"/>
  <tableColumns count="10">
    <tableColumn id="1" xr3:uid="{DCBC02BD-3D9C-4637-9868-931533BDFC22}" name="Column1" dataDxfId="6"/>
    <tableColumn id="2" xr3:uid="{91271A9E-D0E6-4E2A-85CC-FED9500993E9}" name="Column2" dataDxfId="5"/>
    <tableColumn id="3" xr3:uid="{46BFFCFE-8A15-4AF1-B124-DC95A39EC7B6}" name="Column3">
      <calculatedColumnFormula>O4*(5/255)*(10/(300+10))/(0.01)</calculatedColumnFormula>
    </tableColumn>
    <tableColumn id="4" xr3:uid="{6180B0D5-8FF2-4205-B06F-B82527380217}" name="Column4" dataDxfId="4"/>
    <tableColumn id="5" xr3:uid="{EEE399C8-8AFA-4ECC-8B7B-29C4E548FE3E}" name="Column5" dataDxfId="3"/>
    <tableColumn id="6" xr3:uid="{C1C08379-1680-4B71-AC83-DBE25FA8CDB0}" name="Column6">
      <calculatedColumnFormula>10/(10+300)*(5/255)*O4*1000</calculatedColumnFormula>
    </tableColumn>
    <tableColumn id="7" xr3:uid="{46FED764-F194-4B29-A33D-4B43FE1F2919}" name="Column7" dataDxfId="2">
      <calculatedColumnFormula>S4/T4</calculatedColumnFormula>
    </tableColumn>
    <tableColumn id="8" xr3:uid="{DD15D8DC-CBFA-4C44-92F9-FB041A9159C4}" name="Column8" dataDxfId="1"/>
    <tableColumn id="9" xr3:uid="{3C0CC3AD-A2C2-4661-87E2-A994C1DF5BFA}" name="Column9">
      <calculatedColumnFormula>(5/255)*O4*1000</calculatedColumnFormula>
    </tableColumn>
    <tableColumn id="10" xr3:uid="{56494AAE-35B1-4D64-A48C-FE0B5CB28F1C}" name="Column10" dataDxfId="0">
      <calculatedColumnFormula>V4/W4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topLeftCell="H1" workbookViewId="0">
      <selection activeCell="O4" activeCellId="1" sqref="R4:R20 O4:O20"/>
    </sheetView>
  </sheetViews>
  <sheetFormatPr defaultRowHeight="14.4" x14ac:dyDescent="0.3"/>
  <cols>
    <col min="7" max="7" width="12" customWidth="1"/>
    <col min="15" max="23" width="10.109375" customWidth="1"/>
    <col min="24" max="24" width="11.109375" customWidth="1"/>
  </cols>
  <sheetData>
    <row r="1" spans="1:24" x14ac:dyDescent="0.3">
      <c r="A1" s="2" t="s">
        <v>13</v>
      </c>
      <c r="C1" s="16" t="s">
        <v>0</v>
      </c>
      <c r="D1" s="16" t="s">
        <v>1</v>
      </c>
      <c r="E1" s="16"/>
      <c r="I1" s="16" t="s">
        <v>0</v>
      </c>
      <c r="J1" s="16" t="s">
        <v>1</v>
      </c>
      <c r="K1" s="16"/>
      <c r="O1" s="16" t="s">
        <v>0</v>
      </c>
      <c r="P1" s="15" t="s">
        <v>1</v>
      </c>
      <c r="Q1" s="15"/>
      <c r="R1" s="15"/>
      <c r="S1" s="15" t="s">
        <v>9</v>
      </c>
      <c r="T1" s="15"/>
      <c r="U1" s="15"/>
      <c r="V1" s="15" t="s">
        <v>10</v>
      </c>
      <c r="W1" s="15"/>
      <c r="X1" s="15"/>
    </row>
    <row r="2" spans="1:24" ht="15" thickBot="1" x14ac:dyDescent="0.35">
      <c r="A2" s="4" t="s">
        <v>14</v>
      </c>
      <c r="C2" s="16"/>
      <c r="D2" t="s">
        <v>2</v>
      </c>
      <c r="E2" t="s">
        <v>3</v>
      </c>
      <c r="F2" t="s">
        <v>6</v>
      </c>
      <c r="I2" s="16"/>
      <c r="J2" t="s">
        <v>2</v>
      </c>
      <c r="K2" t="s">
        <v>3</v>
      </c>
      <c r="L2" t="s">
        <v>6</v>
      </c>
      <c r="O2" s="16"/>
      <c r="P2" s="1" t="s">
        <v>2</v>
      </c>
      <c r="Q2" s="1" t="s">
        <v>3</v>
      </c>
      <c r="R2" s="1" t="s">
        <v>6</v>
      </c>
      <c r="S2" s="1" t="s">
        <v>2</v>
      </c>
      <c r="T2" s="1" t="s">
        <v>3</v>
      </c>
      <c r="U2" s="1" t="s">
        <v>6</v>
      </c>
      <c r="V2" s="1" t="s">
        <v>2</v>
      </c>
      <c r="W2" s="1" t="s">
        <v>3</v>
      </c>
      <c r="X2" s="1" t="s">
        <v>6</v>
      </c>
    </row>
    <row r="3" spans="1:24" ht="15" thickBot="1" x14ac:dyDescent="0.35">
      <c r="A3" s="2" t="s">
        <v>11</v>
      </c>
      <c r="B3" t="s">
        <v>4</v>
      </c>
      <c r="C3">
        <v>5</v>
      </c>
      <c r="D3">
        <v>0.314</v>
      </c>
      <c r="E3">
        <f>C3*(5/255)*(10/(10+300))/(0.01)</f>
        <v>0.31625553447185323</v>
      </c>
      <c r="F3">
        <f>D3/E3</f>
        <v>0.99286800000000008</v>
      </c>
      <c r="H3" t="s">
        <v>7</v>
      </c>
      <c r="I3">
        <v>5</v>
      </c>
      <c r="J3">
        <v>0.313</v>
      </c>
      <c r="K3">
        <f t="shared" ref="K3:K22" si="0">I3*(5/255)*(10/(300+10))/(0.01)</f>
        <v>0.31625553447185323</v>
      </c>
      <c r="L3">
        <f t="shared" ref="L3:L22" si="1">J3/K3</f>
        <v>0.98970600000000009</v>
      </c>
      <c r="N3" t="s">
        <v>8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</row>
    <row r="4" spans="1:24" ht="15" thickBot="1" x14ac:dyDescent="0.35">
      <c r="A4" s="3">
        <v>10.025</v>
      </c>
      <c r="B4" t="s">
        <v>5</v>
      </c>
      <c r="C4">
        <v>10</v>
      </c>
      <c r="D4">
        <v>0.59299999999999997</v>
      </c>
      <c r="E4">
        <f t="shared" ref="E4:E7" si="2">C4*(5/255)*(10/(10+300))/(0.01)</f>
        <v>0.63251106894370646</v>
      </c>
      <c r="F4">
        <f t="shared" ref="F4:F22" si="3">D4/E4</f>
        <v>0.93753300000000006</v>
      </c>
      <c r="H4" t="s">
        <v>5</v>
      </c>
      <c r="I4">
        <v>10</v>
      </c>
      <c r="J4">
        <v>0.59299999999999997</v>
      </c>
      <c r="K4">
        <f t="shared" si="0"/>
        <v>0.63251106894370646</v>
      </c>
      <c r="L4">
        <f t="shared" si="1"/>
        <v>0.93753300000000006</v>
      </c>
      <c r="N4" t="s">
        <v>5</v>
      </c>
      <c r="O4" s="2">
        <v>5</v>
      </c>
      <c r="P4" s="5">
        <v>0.314</v>
      </c>
      <c r="Q4" s="6">
        <f t="shared" ref="Q4:Q23" si="4">O4*(5/255)*(10/(300+10))/(0.01)</f>
        <v>0.31625553447185323</v>
      </c>
      <c r="R4" s="7">
        <f t="shared" ref="R4:R54" si="5">P4/Q4</f>
        <v>0.99286800000000008</v>
      </c>
      <c r="S4" s="5">
        <v>3.12</v>
      </c>
      <c r="T4" s="6">
        <f>10/(10+300)*(5/255)*O4*1000</f>
        <v>3.1625553447185326</v>
      </c>
      <c r="U4" s="7">
        <f>S4/T4</f>
        <v>0.98654399999999998</v>
      </c>
      <c r="V4" s="5">
        <v>95.8</v>
      </c>
      <c r="W4" s="6">
        <f>(5/255)*O4*1000</f>
        <v>98.039215686274503</v>
      </c>
      <c r="X4" s="7">
        <f>V4/W4</f>
        <v>0.97716000000000003</v>
      </c>
    </row>
    <row r="5" spans="1:24" x14ac:dyDescent="0.3">
      <c r="A5" s="2" t="s">
        <v>12</v>
      </c>
      <c r="C5">
        <v>15</v>
      </c>
      <c r="D5">
        <v>0.871</v>
      </c>
      <c r="E5">
        <f t="shared" si="2"/>
        <v>0.94876660341555974</v>
      </c>
      <c r="F5">
        <f t="shared" si="3"/>
        <v>0.91803400000000002</v>
      </c>
      <c r="I5">
        <v>15</v>
      </c>
      <c r="J5">
        <v>0.872</v>
      </c>
      <c r="K5">
        <f t="shared" si="0"/>
        <v>0.94876660341555974</v>
      </c>
      <c r="L5">
        <f t="shared" si="1"/>
        <v>0.91908800000000002</v>
      </c>
      <c r="O5" s="14">
        <v>10</v>
      </c>
      <c r="P5" s="8">
        <v>0.59399999999999997</v>
      </c>
      <c r="Q5" s="9">
        <f t="shared" si="4"/>
        <v>0.63251106894370646</v>
      </c>
      <c r="R5" s="10">
        <f t="shared" si="5"/>
        <v>0.939114</v>
      </c>
      <c r="S5" s="8">
        <v>6.18</v>
      </c>
      <c r="T5" s="9">
        <f t="shared" ref="T5:T54" si="6">10/(10+300)*(5/255)*O5*1000</f>
        <v>6.3251106894370652</v>
      </c>
      <c r="U5" s="10">
        <f t="shared" ref="U5:U54" si="7">S5/T5</f>
        <v>0.97705799999999998</v>
      </c>
      <c r="V5" s="8">
        <v>190.6</v>
      </c>
      <c r="W5" s="9">
        <f t="shared" ref="W5:W54" si="8">(5/255)*O5*1000</f>
        <v>196.07843137254901</v>
      </c>
      <c r="X5" s="10">
        <f t="shared" ref="X5:X54" si="9">V5/W5</f>
        <v>0.97206000000000004</v>
      </c>
    </row>
    <row r="6" spans="1:24" ht="15" thickBot="1" x14ac:dyDescent="0.35">
      <c r="A6" s="3" t="s">
        <v>25</v>
      </c>
      <c r="C6">
        <v>20</v>
      </c>
      <c r="D6">
        <v>1.149</v>
      </c>
      <c r="E6">
        <f t="shared" si="2"/>
        <v>1.2650221378874129</v>
      </c>
      <c r="F6">
        <f t="shared" si="3"/>
        <v>0.90828450000000005</v>
      </c>
      <c r="I6">
        <v>20</v>
      </c>
      <c r="J6">
        <v>1.1499999999999999</v>
      </c>
      <c r="K6">
        <f t="shared" si="0"/>
        <v>1.2650221378874129</v>
      </c>
      <c r="L6">
        <f t="shared" si="1"/>
        <v>0.90907499999999997</v>
      </c>
      <c r="O6" s="14">
        <v>15</v>
      </c>
      <c r="P6" s="8">
        <v>0.873</v>
      </c>
      <c r="Q6" s="9">
        <f t="shared" si="4"/>
        <v>0.94876660341555974</v>
      </c>
      <c r="R6" s="10">
        <f t="shared" si="5"/>
        <v>0.92014200000000002</v>
      </c>
      <c r="S6" s="8">
        <v>9.27</v>
      </c>
      <c r="T6" s="9">
        <f t="shared" si="6"/>
        <v>9.4876660341555965</v>
      </c>
      <c r="U6" s="10">
        <f t="shared" si="7"/>
        <v>0.97705800000000009</v>
      </c>
      <c r="V6" s="8">
        <v>285.7</v>
      </c>
      <c r="W6" s="9">
        <f t="shared" si="8"/>
        <v>294.11764705882354</v>
      </c>
      <c r="X6" s="10">
        <f t="shared" si="9"/>
        <v>0.97137999999999991</v>
      </c>
    </row>
    <row r="7" spans="1:24" x14ac:dyDescent="0.3">
      <c r="C7">
        <v>25</v>
      </c>
      <c r="D7">
        <v>1.429</v>
      </c>
      <c r="E7">
        <f t="shared" si="2"/>
        <v>1.5812776723592661</v>
      </c>
      <c r="F7">
        <f t="shared" si="3"/>
        <v>0.90369960000000016</v>
      </c>
      <c r="I7">
        <v>25</v>
      </c>
      <c r="J7">
        <v>1.4279999999999999</v>
      </c>
      <c r="K7">
        <f t="shared" si="0"/>
        <v>1.5812776723592661</v>
      </c>
      <c r="L7">
        <f t="shared" si="1"/>
        <v>0.90306720000000007</v>
      </c>
      <c r="O7" s="14">
        <v>20</v>
      </c>
      <c r="P7" s="8">
        <v>1.1152</v>
      </c>
      <c r="Q7" s="9">
        <f t="shared" si="4"/>
        <v>1.2650221378874129</v>
      </c>
      <c r="R7" s="10">
        <f t="shared" si="5"/>
        <v>0.88156560000000006</v>
      </c>
      <c r="S7" s="8">
        <v>12.32</v>
      </c>
      <c r="T7" s="9">
        <f t="shared" si="6"/>
        <v>12.65022137887413</v>
      </c>
      <c r="U7" s="10">
        <f t="shared" si="7"/>
        <v>0.97389599999999998</v>
      </c>
      <c r="V7" s="8">
        <v>380.4</v>
      </c>
      <c r="W7" s="9">
        <f t="shared" si="8"/>
        <v>392.15686274509801</v>
      </c>
      <c r="X7" s="10">
        <f t="shared" si="9"/>
        <v>0.97001999999999999</v>
      </c>
    </row>
    <row r="8" spans="1:24" x14ac:dyDescent="0.3">
      <c r="C8">
        <v>30</v>
      </c>
      <c r="D8">
        <v>1.706</v>
      </c>
      <c r="E8">
        <f t="shared" ref="E8:E45" si="10">C8*(5/255)*(10/(300+10))/(0.01)</f>
        <v>1.8975332068311195</v>
      </c>
      <c r="F8">
        <f t="shared" si="3"/>
        <v>0.89906200000000003</v>
      </c>
      <c r="I8">
        <v>30</v>
      </c>
      <c r="J8">
        <v>1.706</v>
      </c>
      <c r="K8">
        <f t="shared" si="0"/>
        <v>1.8975332068311195</v>
      </c>
      <c r="L8">
        <f t="shared" si="1"/>
        <v>0.89906200000000003</v>
      </c>
      <c r="O8" s="14">
        <v>25</v>
      </c>
      <c r="P8" s="8">
        <v>1.431</v>
      </c>
      <c r="Q8" s="9">
        <f t="shared" si="4"/>
        <v>1.5812776723592661</v>
      </c>
      <c r="R8" s="10">
        <f t="shared" si="5"/>
        <v>0.90496440000000011</v>
      </c>
      <c r="S8" s="8">
        <v>15.39</v>
      </c>
      <c r="T8" s="9">
        <f t="shared" si="6"/>
        <v>15.812776723592663</v>
      </c>
      <c r="U8" s="10">
        <f t="shared" si="7"/>
        <v>0.97326360000000001</v>
      </c>
      <c r="V8" s="8">
        <v>475.1</v>
      </c>
      <c r="W8" s="9">
        <f t="shared" si="8"/>
        <v>490.19607843137254</v>
      </c>
      <c r="X8" s="10">
        <f t="shared" si="9"/>
        <v>0.96920400000000007</v>
      </c>
    </row>
    <row r="9" spans="1:24" x14ac:dyDescent="0.3">
      <c r="C9">
        <v>35</v>
      </c>
      <c r="D9">
        <v>1.982</v>
      </c>
      <c r="E9">
        <f t="shared" si="10"/>
        <v>2.2137887413029724</v>
      </c>
      <c r="F9">
        <f t="shared" si="3"/>
        <v>0.89529771428571447</v>
      </c>
      <c r="I9">
        <v>35</v>
      </c>
      <c r="J9">
        <v>1.984</v>
      </c>
      <c r="K9">
        <f t="shared" si="0"/>
        <v>2.2137887413029724</v>
      </c>
      <c r="L9">
        <f t="shared" si="1"/>
        <v>0.89620114285714303</v>
      </c>
      <c r="O9" s="14">
        <v>30</v>
      </c>
      <c r="P9" s="8">
        <v>1.71</v>
      </c>
      <c r="Q9" s="9">
        <f t="shared" si="4"/>
        <v>1.8975332068311195</v>
      </c>
      <c r="R9" s="10">
        <f t="shared" si="5"/>
        <v>0.90117000000000003</v>
      </c>
      <c r="S9" s="8">
        <v>18.75</v>
      </c>
      <c r="T9" s="9">
        <f t="shared" si="6"/>
        <v>18.975332068311193</v>
      </c>
      <c r="U9" s="10">
        <f t="shared" si="7"/>
        <v>0.98812500000000014</v>
      </c>
      <c r="V9" s="8">
        <v>570.20000000000005</v>
      </c>
      <c r="W9" s="9">
        <f t="shared" si="8"/>
        <v>588.23529411764707</v>
      </c>
      <c r="X9" s="10">
        <f t="shared" si="9"/>
        <v>0.96934000000000009</v>
      </c>
    </row>
    <row r="10" spans="1:24" x14ac:dyDescent="0.3">
      <c r="C10">
        <v>40</v>
      </c>
      <c r="D10">
        <v>2.2650000000000001</v>
      </c>
      <c r="E10">
        <f t="shared" si="10"/>
        <v>2.5300442757748258</v>
      </c>
      <c r="F10">
        <f t="shared" si="3"/>
        <v>0.8952412500000001</v>
      </c>
      <c r="I10">
        <v>40</v>
      </c>
      <c r="J10">
        <v>2.262</v>
      </c>
      <c r="K10">
        <f t="shared" si="0"/>
        <v>2.5300442757748258</v>
      </c>
      <c r="L10">
        <f t="shared" si="1"/>
        <v>0.89405550000000011</v>
      </c>
      <c r="O10" s="14">
        <v>35</v>
      </c>
      <c r="P10" s="8">
        <v>1.9890000000000001</v>
      </c>
      <c r="Q10" s="9">
        <f t="shared" si="4"/>
        <v>2.2137887413029724</v>
      </c>
      <c r="R10" s="10">
        <f t="shared" si="5"/>
        <v>0.89845971428571447</v>
      </c>
      <c r="S10" s="8">
        <v>21.5</v>
      </c>
      <c r="T10" s="9">
        <f t="shared" si="6"/>
        <v>22.137887413029727</v>
      </c>
      <c r="U10" s="10">
        <f t="shared" si="7"/>
        <v>0.97118571428571432</v>
      </c>
      <c r="V10" s="8">
        <v>665</v>
      </c>
      <c r="W10" s="9">
        <f t="shared" si="8"/>
        <v>686.27450980392155</v>
      </c>
      <c r="X10" s="10">
        <f t="shared" si="9"/>
        <v>0.96900000000000008</v>
      </c>
    </row>
    <row r="11" spans="1:24" x14ac:dyDescent="0.3">
      <c r="C11">
        <v>45</v>
      </c>
      <c r="D11">
        <v>2.5419999999999998</v>
      </c>
      <c r="E11">
        <f t="shared" si="10"/>
        <v>2.8462998102466792</v>
      </c>
      <c r="F11">
        <f t="shared" si="3"/>
        <v>0.89308933333333329</v>
      </c>
      <c r="I11">
        <v>45</v>
      </c>
      <c r="J11">
        <v>2.54</v>
      </c>
      <c r="K11">
        <f t="shared" si="0"/>
        <v>2.8462998102466792</v>
      </c>
      <c r="L11">
        <f t="shared" si="1"/>
        <v>0.89238666666666666</v>
      </c>
      <c r="O11" s="14">
        <v>40</v>
      </c>
      <c r="P11" s="8">
        <v>2.2669999999999999</v>
      </c>
      <c r="Q11" s="9">
        <f t="shared" si="4"/>
        <v>2.5300442757748258</v>
      </c>
      <c r="R11" s="10">
        <f t="shared" si="5"/>
        <v>0.89603175000000002</v>
      </c>
      <c r="S11" s="8">
        <v>24.6</v>
      </c>
      <c r="T11" s="9">
        <f t="shared" si="6"/>
        <v>25.300442757748261</v>
      </c>
      <c r="U11" s="10">
        <f t="shared" si="7"/>
        <v>0.97231500000000004</v>
      </c>
      <c r="V11" s="8">
        <v>760</v>
      </c>
      <c r="W11" s="9">
        <f t="shared" si="8"/>
        <v>784.31372549019602</v>
      </c>
      <c r="X11" s="10">
        <f t="shared" si="9"/>
        <v>0.96900000000000008</v>
      </c>
    </row>
    <row r="12" spans="1:24" x14ac:dyDescent="0.3">
      <c r="C12">
        <v>50</v>
      </c>
      <c r="D12">
        <v>2.819</v>
      </c>
      <c r="E12">
        <f t="shared" si="10"/>
        <v>3.1625553447185322</v>
      </c>
      <c r="F12">
        <f t="shared" si="3"/>
        <v>0.89136780000000004</v>
      </c>
      <c r="I12">
        <v>50</v>
      </c>
      <c r="J12">
        <v>2.8170000000000002</v>
      </c>
      <c r="K12">
        <f t="shared" si="0"/>
        <v>3.1625553447185322</v>
      </c>
      <c r="L12">
        <f t="shared" si="1"/>
        <v>0.89073540000000018</v>
      </c>
      <c r="O12" s="14">
        <v>45</v>
      </c>
      <c r="P12" s="8">
        <v>2.5449999999999999</v>
      </c>
      <c r="Q12" s="9">
        <f t="shared" si="4"/>
        <v>2.8462998102466792</v>
      </c>
      <c r="R12" s="10">
        <f t="shared" si="5"/>
        <v>0.89414333333333329</v>
      </c>
      <c r="S12" s="8">
        <v>27.65</v>
      </c>
      <c r="T12" s="9">
        <f t="shared" si="6"/>
        <v>28.462998102466795</v>
      </c>
      <c r="U12" s="10">
        <f t="shared" si="7"/>
        <v>0.9714366666666665</v>
      </c>
      <c r="V12" s="8">
        <v>854</v>
      </c>
      <c r="W12" s="9">
        <f t="shared" si="8"/>
        <v>882.35294117647061</v>
      </c>
      <c r="X12" s="10">
        <f t="shared" si="9"/>
        <v>0.96786666666666665</v>
      </c>
    </row>
    <row r="13" spans="1:24" x14ac:dyDescent="0.3">
      <c r="C13">
        <v>55</v>
      </c>
      <c r="D13">
        <v>3.1</v>
      </c>
      <c r="E13">
        <f t="shared" si="10"/>
        <v>3.4788108791903851</v>
      </c>
      <c r="F13">
        <f t="shared" si="3"/>
        <v>0.89110909090909107</v>
      </c>
      <c r="I13">
        <v>55</v>
      </c>
      <c r="J13">
        <v>3.0950000000000002</v>
      </c>
      <c r="K13">
        <f t="shared" si="0"/>
        <v>3.4788108791903851</v>
      </c>
      <c r="L13">
        <f t="shared" si="1"/>
        <v>0.8896718181818184</v>
      </c>
      <c r="O13" s="14">
        <v>50</v>
      </c>
      <c r="P13" s="8">
        <v>2.8519999999999999</v>
      </c>
      <c r="Q13" s="9">
        <f t="shared" si="4"/>
        <v>3.1625553447185322</v>
      </c>
      <c r="R13" s="10">
        <f t="shared" si="5"/>
        <v>0.90180240000000012</v>
      </c>
      <c r="S13" s="8">
        <v>30.7</v>
      </c>
      <c r="T13" s="9">
        <f t="shared" si="6"/>
        <v>31.625553447185325</v>
      </c>
      <c r="U13" s="10">
        <f t="shared" si="7"/>
        <v>0.97073399999999999</v>
      </c>
      <c r="V13" s="8">
        <v>949</v>
      </c>
      <c r="W13" s="9">
        <f t="shared" si="8"/>
        <v>980.39215686274508</v>
      </c>
      <c r="X13" s="10">
        <f t="shared" si="9"/>
        <v>0.96798000000000006</v>
      </c>
    </row>
    <row r="14" spans="1:24" x14ac:dyDescent="0.3">
      <c r="C14">
        <v>60</v>
      </c>
      <c r="D14">
        <v>3.3780000000000001</v>
      </c>
      <c r="E14">
        <f t="shared" si="10"/>
        <v>3.795066413662239</v>
      </c>
      <c r="F14">
        <f t="shared" si="3"/>
        <v>0.89010300000000009</v>
      </c>
      <c r="I14">
        <v>60</v>
      </c>
      <c r="J14">
        <v>3.3730000000000002</v>
      </c>
      <c r="K14">
        <f t="shared" si="0"/>
        <v>3.795066413662239</v>
      </c>
      <c r="L14">
        <f t="shared" si="1"/>
        <v>0.88878550000000012</v>
      </c>
      <c r="O14" s="14">
        <v>55</v>
      </c>
      <c r="P14" s="8">
        <v>3.1019999999999999</v>
      </c>
      <c r="Q14" s="9">
        <f t="shared" si="4"/>
        <v>3.4788108791903851</v>
      </c>
      <c r="R14" s="10">
        <f t="shared" si="5"/>
        <v>0.89168400000000014</v>
      </c>
      <c r="S14" s="8">
        <v>33.770000000000003</v>
      </c>
      <c r="T14" s="9">
        <f t="shared" si="6"/>
        <v>34.788108791903859</v>
      </c>
      <c r="U14" s="10">
        <f t="shared" si="7"/>
        <v>0.9707340000000001</v>
      </c>
      <c r="V14" s="8">
        <v>1044</v>
      </c>
      <c r="W14" s="9">
        <f t="shared" si="8"/>
        <v>1078.4313725490194</v>
      </c>
      <c r="X14" s="10">
        <f t="shared" si="9"/>
        <v>0.96807272727272742</v>
      </c>
    </row>
    <row r="15" spans="1:24" x14ac:dyDescent="0.3">
      <c r="C15">
        <v>65</v>
      </c>
      <c r="D15">
        <v>3.6549999999999998</v>
      </c>
      <c r="E15">
        <f t="shared" si="10"/>
        <v>4.1113219481340915</v>
      </c>
      <c r="F15">
        <f t="shared" si="3"/>
        <v>0.88900846153846169</v>
      </c>
      <c r="I15">
        <v>65</v>
      </c>
      <c r="J15">
        <v>3.6509999999999998</v>
      </c>
      <c r="K15">
        <f t="shared" si="0"/>
        <v>4.1113219481340915</v>
      </c>
      <c r="L15">
        <f t="shared" si="1"/>
        <v>0.8880355384615386</v>
      </c>
      <c r="O15" s="14">
        <v>60</v>
      </c>
      <c r="P15" s="8">
        <v>3.3780000000000001</v>
      </c>
      <c r="Q15" s="9">
        <f t="shared" si="4"/>
        <v>3.795066413662239</v>
      </c>
      <c r="R15" s="10">
        <f t="shared" si="5"/>
        <v>0.89010300000000009</v>
      </c>
      <c r="S15" s="8">
        <v>36.840000000000003</v>
      </c>
      <c r="T15" s="9">
        <f t="shared" si="6"/>
        <v>37.950664136622386</v>
      </c>
      <c r="U15" s="10">
        <f t="shared" si="7"/>
        <v>0.97073400000000021</v>
      </c>
      <c r="V15" s="8">
        <v>1138</v>
      </c>
      <c r="W15" s="9">
        <f t="shared" si="8"/>
        <v>1176.4705882352941</v>
      </c>
      <c r="X15" s="10">
        <f t="shared" si="9"/>
        <v>0.96729999999999994</v>
      </c>
    </row>
    <row r="16" spans="1:24" x14ac:dyDescent="0.3">
      <c r="C16">
        <v>70</v>
      </c>
      <c r="D16">
        <v>3.931</v>
      </c>
      <c r="E16">
        <f t="shared" si="10"/>
        <v>4.4275774826059449</v>
      </c>
      <c r="F16">
        <f t="shared" si="3"/>
        <v>0.88784442857142876</v>
      </c>
      <c r="I16">
        <v>70</v>
      </c>
      <c r="J16">
        <v>3.927</v>
      </c>
      <c r="K16">
        <f t="shared" si="0"/>
        <v>4.4275774826059449</v>
      </c>
      <c r="L16">
        <f t="shared" si="1"/>
        <v>0.8869410000000002</v>
      </c>
      <c r="O16" s="14">
        <v>65</v>
      </c>
      <c r="P16" s="8">
        <v>3.6549999999999998</v>
      </c>
      <c r="Q16" s="9">
        <f t="shared" si="4"/>
        <v>4.1113219481340915</v>
      </c>
      <c r="R16" s="10">
        <f t="shared" si="5"/>
        <v>0.88900846153846169</v>
      </c>
      <c r="S16" s="8">
        <v>39.9</v>
      </c>
      <c r="T16" s="9">
        <f t="shared" si="6"/>
        <v>41.113219481340927</v>
      </c>
      <c r="U16" s="10">
        <f t="shared" si="7"/>
        <v>0.97049076923076916</v>
      </c>
      <c r="V16" s="8">
        <v>1234</v>
      </c>
      <c r="W16" s="9">
        <f t="shared" si="8"/>
        <v>1274.5098039215686</v>
      </c>
      <c r="X16" s="10">
        <f t="shared" si="9"/>
        <v>0.96821538461538459</v>
      </c>
    </row>
    <row r="17" spans="3:24" x14ac:dyDescent="0.3">
      <c r="C17">
        <v>75</v>
      </c>
      <c r="D17">
        <v>4.2060000000000004</v>
      </c>
      <c r="E17">
        <f t="shared" si="10"/>
        <v>4.7438330170777983</v>
      </c>
      <c r="F17">
        <f t="shared" si="3"/>
        <v>0.88662480000000021</v>
      </c>
      <c r="I17">
        <v>75</v>
      </c>
      <c r="J17">
        <v>4.2050000000000001</v>
      </c>
      <c r="K17">
        <f t="shared" si="0"/>
        <v>4.7438330170777983</v>
      </c>
      <c r="L17">
        <f t="shared" si="1"/>
        <v>0.88641400000000015</v>
      </c>
      <c r="O17" s="14">
        <v>70</v>
      </c>
      <c r="P17" s="8">
        <v>3.931</v>
      </c>
      <c r="Q17" s="9">
        <f t="shared" si="4"/>
        <v>4.4275774826059449</v>
      </c>
      <c r="R17" s="10">
        <f t="shared" si="5"/>
        <v>0.88784442857142876</v>
      </c>
      <c r="S17" s="8">
        <v>42.96</v>
      </c>
      <c r="T17" s="9">
        <f t="shared" si="6"/>
        <v>44.275774826059454</v>
      </c>
      <c r="U17" s="10">
        <f t="shared" si="7"/>
        <v>0.97028228571428576</v>
      </c>
      <c r="V17" s="8">
        <v>1328</v>
      </c>
      <c r="W17" s="9">
        <f t="shared" si="8"/>
        <v>1372.5490196078431</v>
      </c>
      <c r="X17" s="10">
        <f t="shared" si="9"/>
        <v>0.96754285714285715</v>
      </c>
    </row>
    <row r="18" spans="3:24" x14ac:dyDescent="0.3">
      <c r="C18">
        <v>80</v>
      </c>
      <c r="D18">
        <v>4.484</v>
      </c>
      <c r="E18">
        <f t="shared" si="10"/>
        <v>5.0600885515496516</v>
      </c>
      <c r="F18">
        <f t="shared" si="3"/>
        <v>0.88615050000000006</v>
      </c>
      <c r="I18">
        <v>80</v>
      </c>
      <c r="J18">
        <v>4.484</v>
      </c>
      <c r="K18">
        <f t="shared" si="0"/>
        <v>5.0600885515496516</v>
      </c>
      <c r="L18">
        <f t="shared" si="1"/>
        <v>0.88615050000000006</v>
      </c>
      <c r="O18" s="14">
        <v>75</v>
      </c>
      <c r="P18" s="8">
        <v>4.2080000000000002</v>
      </c>
      <c r="Q18" s="9">
        <f t="shared" si="4"/>
        <v>4.7438330170777983</v>
      </c>
      <c r="R18" s="10">
        <f t="shared" si="5"/>
        <v>0.88704640000000012</v>
      </c>
      <c r="S18" s="8">
        <v>46</v>
      </c>
      <c r="T18" s="9">
        <f t="shared" si="6"/>
        <v>47.438330170777988</v>
      </c>
      <c r="U18" s="10">
        <f t="shared" si="7"/>
        <v>0.96967999999999999</v>
      </c>
      <c r="V18" s="8">
        <v>1424</v>
      </c>
      <c r="W18" s="9">
        <f t="shared" si="8"/>
        <v>1470.5882352941176</v>
      </c>
      <c r="X18" s="10">
        <f t="shared" si="9"/>
        <v>0.96832000000000007</v>
      </c>
    </row>
    <row r="19" spans="3:24" x14ac:dyDescent="0.3">
      <c r="C19">
        <v>85</v>
      </c>
      <c r="D19">
        <v>4.7619999999999996</v>
      </c>
      <c r="E19">
        <f t="shared" si="10"/>
        <v>5.376344086021505</v>
      </c>
      <c r="F19">
        <f t="shared" si="3"/>
        <v>0.88573199999999996</v>
      </c>
      <c r="I19">
        <v>85</v>
      </c>
      <c r="J19">
        <v>4.758</v>
      </c>
      <c r="K19">
        <f t="shared" si="0"/>
        <v>5.376344086021505</v>
      </c>
      <c r="L19">
        <f t="shared" si="1"/>
        <v>0.88498800000000011</v>
      </c>
      <c r="O19" s="14">
        <v>80</v>
      </c>
      <c r="P19" s="8">
        <v>4.4870000000000001</v>
      </c>
      <c r="Q19" s="9">
        <f t="shared" si="4"/>
        <v>5.0600885515496516</v>
      </c>
      <c r="R19" s="10">
        <f t="shared" si="5"/>
        <v>0.88674337500000011</v>
      </c>
      <c r="S19" s="8">
        <v>49.1</v>
      </c>
      <c r="T19" s="9">
        <f t="shared" si="6"/>
        <v>50.600885515496522</v>
      </c>
      <c r="U19" s="10">
        <f t="shared" si="7"/>
        <v>0.97033875000000003</v>
      </c>
      <c r="V19" s="8">
        <v>1518</v>
      </c>
      <c r="W19" s="9">
        <f t="shared" si="8"/>
        <v>1568.627450980392</v>
      </c>
      <c r="X19" s="10">
        <f t="shared" si="9"/>
        <v>0.96772500000000006</v>
      </c>
    </row>
    <row r="20" spans="3:24" x14ac:dyDescent="0.3">
      <c r="C20">
        <v>90</v>
      </c>
      <c r="D20">
        <v>4.7149999999999999</v>
      </c>
      <c r="E20">
        <f t="shared" si="10"/>
        <v>5.6925996204933584</v>
      </c>
      <c r="F20">
        <f t="shared" si="3"/>
        <v>0.82826833333333338</v>
      </c>
      <c r="I20">
        <v>90</v>
      </c>
      <c r="J20">
        <v>4.8</v>
      </c>
      <c r="K20">
        <f t="shared" si="0"/>
        <v>5.6925996204933584</v>
      </c>
      <c r="L20">
        <f t="shared" si="1"/>
        <v>0.84319999999999995</v>
      </c>
      <c r="O20" s="14">
        <v>85</v>
      </c>
      <c r="P20" s="8">
        <v>4.7610000000000001</v>
      </c>
      <c r="Q20" s="9">
        <f t="shared" si="4"/>
        <v>5.376344086021505</v>
      </c>
      <c r="R20" s="10">
        <f t="shared" si="5"/>
        <v>0.88554600000000006</v>
      </c>
      <c r="S20" s="8">
        <v>52.16</v>
      </c>
      <c r="T20" s="9">
        <f t="shared" si="6"/>
        <v>53.763440860215056</v>
      </c>
      <c r="U20" s="10">
        <f t="shared" si="7"/>
        <v>0.97017599999999993</v>
      </c>
      <c r="V20" s="8">
        <v>1613</v>
      </c>
      <c r="W20" s="9">
        <f t="shared" si="8"/>
        <v>1666.6666666666667</v>
      </c>
      <c r="X20" s="10">
        <f t="shared" si="9"/>
        <v>0.96779999999999999</v>
      </c>
    </row>
    <row r="21" spans="3:24" x14ac:dyDescent="0.3">
      <c r="C21">
        <v>95</v>
      </c>
      <c r="D21">
        <v>4.55</v>
      </c>
      <c r="E21">
        <f t="shared" si="10"/>
        <v>6.0088551549652118</v>
      </c>
      <c r="F21">
        <f t="shared" si="3"/>
        <v>0.75721578947368418</v>
      </c>
      <c r="I21">
        <v>95</v>
      </c>
      <c r="J21">
        <v>4.88</v>
      </c>
      <c r="K21">
        <f t="shared" si="0"/>
        <v>6.0088551549652118</v>
      </c>
      <c r="L21">
        <f t="shared" si="1"/>
        <v>0.81213473684210524</v>
      </c>
      <c r="O21" s="14">
        <v>90</v>
      </c>
      <c r="P21" s="8">
        <v>4.8499999999999996</v>
      </c>
      <c r="Q21" s="9">
        <f t="shared" si="4"/>
        <v>5.6925996204933584</v>
      </c>
      <c r="R21" s="10">
        <f t="shared" si="5"/>
        <v>0.85198333333333331</v>
      </c>
      <c r="S21" s="8">
        <v>55.24</v>
      </c>
      <c r="T21" s="9">
        <f t="shared" si="6"/>
        <v>56.92599620493359</v>
      </c>
      <c r="U21" s="10">
        <f t="shared" si="7"/>
        <v>0.97038266666666662</v>
      </c>
      <c r="V21" s="8">
        <v>1708</v>
      </c>
      <c r="W21" s="9">
        <f t="shared" si="8"/>
        <v>1764.7058823529412</v>
      </c>
      <c r="X21" s="10">
        <f t="shared" si="9"/>
        <v>0.96786666666666665</v>
      </c>
    </row>
    <row r="22" spans="3:24" x14ac:dyDescent="0.3">
      <c r="C22">
        <v>100</v>
      </c>
      <c r="D22">
        <v>4.5199999999999996</v>
      </c>
      <c r="E22">
        <f t="shared" si="10"/>
        <v>6.3251106894370643</v>
      </c>
      <c r="F22">
        <f t="shared" si="3"/>
        <v>0.71461200000000002</v>
      </c>
      <c r="I22">
        <v>100</v>
      </c>
      <c r="J22">
        <v>4.88</v>
      </c>
      <c r="K22">
        <f t="shared" si="0"/>
        <v>6.3251106894370643</v>
      </c>
      <c r="L22">
        <f t="shared" si="1"/>
        <v>0.7715280000000001</v>
      </c>
      <c r="O22" s="14">
        <v>95</v>
      </c>
      <c r="P22" s="8">
        <v>4.8529999999999998</v>
      </c>
      <c r="Q22" s="9">
        <f t="shared" si="4"/>
        <v>6.0088551549652118</v>
      </c>
      <c r="R22" s="10">
        <f t="shared" si="5"/>
        <v>0.80764136842105261</v>
      </c>
      <c r="S22" s="8">
        <v>58.3</v>
      </c>
      <c r="T22" s="9">
        <f t="shared" si="6"/>
        <v>60.088551549652117</v>
      </c>
      <c r="U22" s="10">
        <f t="shared" si="7"/>
        <v>0.97023473684210526</v>
      </c>
      <c r="V22" s="8">
        <v>1803</v>
      </c>
      <c r="W22" s="9">
        <f t="shared" si="8"/>
        <v>1862.7450980392157</v>
      </c>
      <c r="X22" s="10">
        <f t="shared" si="9"/>
        <v>0.96792631578947363</v>
      </c>
    </row>
    <row r="23" spans="3:24" x14ac:dyDescent="0.3">
      <c r="C23">
        <v>105</v>
      </c>
      <c r="E23">
        <f t="shared" si="10"/>
        <v>6.6413662239089177</v>
      </c>
      <c r="I23">
        <v>105</v>
      </c>
      <c r="K23">
        <f t="shared" ref="K23:K45" si="11">I23*(5/255)*(10/(300+10))/(0.01)</f>
        <v>6.6413662239089177</v>
      </c>
      <c r="O23" s="14">
        <v>100</v>
      </c>
      <c r="P23" s="8">
        <v>4.91</v>
      </c>
      <c r="Q23" s="9">
        <f t="shared" si="4"/>
        <v>6.3251106894370643</v>
      </c>
      <c r="R23" s="10">
        <f t="shared" si="5"/>
        <v>0.77627100000000016</v>
      </c>
      <c r="S23" s="8">
        <v>61.36</v>
      </c>
      <c r="T23" s="9">
        <f t="shared" si="6"/>
        <v>63.25110689437065</v>
      </c>
      <c r="U23" s="10">
        <f t="shared" si="7"/>
        <v>0.97010160000000001</v>
      </c>
      <c r="V23" s="8">
        <v>1897</v>
      </c>
      <c r="W23" s="9">
        <f t="shared" si="8"/>
        <v>1960.7843137254902</v>
      </c>
      <c r="X23" s="10">
        <f t="shared" si="9"/>
        <v>0.96747000000000005</v>
      </c>
    </row>
    <row r="24" spans="3:24" x14ac:dyDescent="0.3">
      <c r="C24">
        <v>110</v>
      </c>
      <c r="E24">
        <f t="shared" si="10"/>
        <v>6.9576217583807702</v>
      </c>
      <c r="I24">
        <v>110</v>
      </c>
      <c r="K24">
        <f t="shared" si="11"/>
        <v>6.9576217583807702</v>
      </c>
      <c r="O24" s="14">
        <v>105</v>
      </c>
      <c r="P24" s="8">
        <v>5.008</v>
      </c>
      <c r="Q24" s="9">
        <f t="shared" ref="Q24:Q54" si="12">O24*(5/255)*(10/(300+10))/(0.01)</f>
        <v>6.6413662239089177</v>
      </c>
      <c r="R24" s="10">
        <f t="shared" si="5"/>
        <v>0.75406171428571434</v>
      </c>
      <c r="S24" s="8">
        <v>64.44</v>
      </c>
      <c r="T24" s="9">
        <f t="shared" si="6"/>
        <v>66.413662239089192</v>
      </c>
      <c r="U24" s="10">
        <f t="shared" si="7"/>
        <v>0.97028228571428554</v>
      </c>
      <c r="V24" s="8">
        <v>1992</v>
      </c>
      <c r="W24" s="9">
        <f t="shared" si="8"/>
        <v>2058.8235294117644</v>
      </c>
      <c r="X24" s="10">
        <f t="shared" si="9"/>
        <v>0.96754285714285726</v>
      </c>
    </row>
    <row r="25" spans="3:24" x14ac:dyDescent="0.3">
      <c r="C25">
        <v>115</v>
      </c>
      <c r="E25">
        <f t="shared" si="10"/>
        <v>7.2738772928526245</v>
      </c>
      <c r="I25">
        <v>115</v>
      </c>
      <c r="K25">
        <f t="shared" si="11"/>
        <v>7.2738772928526245</v>
      </c>
      <c r="O25" s="14">
        <v>110</v>
      </c>
      <c r="P25" s="8">
        <v>5.07</v>
      </c>
      <c r="Q25" s="9">
        <f t="shared" si="12"/>
        <v>6.9576217583807702</v>
      </c>
      <c r="R25" s="10">
        <f t="shared" si="5"/>
        <v>0.72869727272727292</v>
      </c>
      <c r="S25" s="8">
        <v>67.5</v>
      </c>
      <c r="T25" s="9">
        <f t="shared" si="6"/>
        <v>69.576217583807718</v>
      </c>
      <c r="U25" s="10">
        <f t="shared" si="7"/>
        <v>0.97015909090909092</v>
      </c>
      <c r="V25" s="8">
        <v>2087</v>
      </c>
      <c r="W25" s="9">
        <f t="shared" si="8"/>
        <v>2156.8627450980389</v>
      </c>
      <c r="X25" s="10">
        <f t="shared" si="9"/>
        <v>0.96760909090909109</v>
      </c>
    </row>
    <row r="26" spans="3:24" x14ac:dyDescent="0.3">
      <c r="C26">
        <v>120</v>
      </c>
      <c r="E26">
        <f t="shared" si="10"/>
        <v>7.5901328273244779</v>
      </c>
      <c r="I26">
        <v>120</v>
      </c>
      <c r="K26">
        <f t="shared" si="11"/>
        <v>7.5901328273244779</v>
      </c>
      <c r="O26" s="14">
        <v>115</v>
      </c>
      <c r="P26" s="8">
        <v>5.1319999999999997</v>
      </c>
      <c r="Q26" s="9">
        <f t="shared" si="12"/>
        <v>7.2738772928526245</v>
      </c>
      <c r="R26" s="10">
        <f t="shared" si="5"/>
        <v>0.70553843478260869</v>
      </c>
      <c r="S26" s="8">
        <v>70.56</v>
      </c>
      <c r="T26" s="9">
        <f t="shared" si="6"/>
        <v>72.738772928526245</v>
      </c>
      <c r="U26" s="10">
        <f t="shared" si="7"/>
        <v>0.97004660869565229</v>
      </c>
      <c r="V26" s="8">
        <v>2182</v>
      </c>
      <c r="W26" s="9">
        <f t="shared" si="8"/>
        <v>2254.9019607843138</v>
      </c>
      <c r="X26" s="10">
        <f t="shared" si="9"/>
        <v>0.96766956521739123</v>
      </c>
    </row>
    <row r="27" spans="3:24" x14ac:dyDescent="0.3">
      <c r="C27">
        <v>125</v>
      </c>
      <c r="E27">
        <f t="shared" si="10"/>
        <v>7.9063883617963322</v>
      </c>
      <c r="I27">
        <v>125</v>
      </c>
      <c r="K27">
        <f t="shared" si="11"/>
        <v>7.9063883617963322</v>
      </c>
      <c r="O27" s="14">
        <v>120</v>
      </c>
      <c r="P27" s="8">
        <v>5.2050000000000001</v>
      </c>
      <c r="Q27" s="9">
        <f t="shared" si="12"/>
        <v>7.5901328273244779</v>
      </c>
      <c r="R27" s="10">
        <f t="shared" si="5"/>
        <v>0.68575875000000008</v>
      </c>
      <c r="S27" s="8">
        <v>73.64</v>
      </c>
      <c r="T27" s="9">
        <f t="shared" si="6"/>
        <v>75.901328273244772</v>
      </c>
      <c r="U27" s="10">
        <f t="shared" si="7"/>
        <v>0.97020700000000015</v>
      </c>
      <c r="V27" s="8">
        <v>2277</v>
      </c>
      <c r="W27" s="9">
        <f t="shared" si="8"/>
        <v>2352.9411764705883</v>
      </c>
      <c r="X27" s="10">
        <f t="shared" si="9"/>
        <v>0.96772499999999995</v>
      </c>
    </row>
    <row r="28" spans="3:24" x14ac:dyDescent="0.3">
      <c r="C28">
        <v>130</v>
      </c>
      <c r="E28">
        <f t="shared" si="10"/>
        <v>8.2226438962681829</v>
      </c>
      <c r="I28">
        <v>130</v>
      </c>
      <c r="K28">
        <f t="shared" si="11"/>
        <v>8.2226438962681829</v>
      </c>
      <c r="O28" s="14">
        <v>125</v>
      </c>
      <c r="P28" s="8">
        <v>5.298</v>
      </c>
      <c r="Q28" s="9">
        <f t="shared" si="12"/>
        <v>7.9063883617963322</v>
      </c>
      <c r="R28" s="10">
        <f t="shared" si="5"/>
        <v>0.67009103999999997</v>
      </c>
      <c r="S28" s="8">
        <v>76.7</v>
      </c>
      <c r="T28" s="9">
        <f t="shared" si="6"/>
        <v>79.063883617963327</v>
      </c>
      <c r="U28" s="10">
        <f t="shared" si="7"/>
        <v>0.9701015999999999</v>
      </c>
      <c r="V28" s="8">
        <v>2372</v>
      </c>
      <c r="W28" s="9">
        <f t="shared" si="8"/>
        <v>2450.9803921568628</v>
      </c>
      <c r="X28" s="10">
        <f t="shared" si="9"/>
        <v>0.96777599999999997</v>
      </c>
    </row>
    <row r="29" spans="3:24" x14ac:dyDescent="0.3">
      <c r="C29">
        <v>135</v>
      </c>
      <c r="E29">
        <f t="shared" si="10"/>
        <v>8.5388994307400381</v>
      </c>
      <c r="I29">
        <v>135</v>
      </c>
      <c r="K29">
        <f t="shared" si="11"/>
        <v>8.5388994307400381</v>
      </c>
      <c r="O29" s="14">
        <v>130</v>
      </c>
      <c r="P29" s="8">
        <v>5.41</v>
      </c>
      <c r="Q29" s="9">
        <f t="shared" si="12"/>
        <v>8.2226438962681829</v>
      </c>
      <c r="R29" s="10">
        <f t="shared" si="5"/>
        <v>0.65793923076923089</v>
      </c>
      <c r="S29" s="8">
        <v>79.75</v>
      </c>
      <c r="T29" s="9">
        <f t="shared" si="6"/>
        <v>82.226438962681854</v>
      </c>
      <c r="U29" s="10">
        <f t="shared" si="7"/>
        <v>0.9698826923076922</v>
      </c>
      <c r="V29" s="8">
        <v>2467</v>
      </c>
      <c r="W29" s="9">
        <f t="shared" si="8"/>
        <v>2549.0196078431372</v>
      </c>
      <c r="X29" s="10">
        <f t="shared" si="9"/>
        <v>0.9678230769230769</v>
      </c>
    </row>
    <row r="30" spans="3:24" x14ac:dyDescent="0.3">
      <c r="C30">
        <v>140</v>
      </c>
      <c r="E30">
        <f t="shared" si="10"/>
        <v>8.8551549652118897</v>
      </c>
      <c r="I30">
        <v>140</v>
      </c>
      <c r="K30">
        <f t="shared" si="11"/>
        <v>8.8551549652118897</v>
      </c>
      <c r="O30" s="14">
        <v>135</v>
      </c>
      <c r="P30" s="8">
        <v>5.4649999999999999</v>
      </c>
      <c r="Q30" s="9">
        <f t="shared" si="12"/>
        <v>8.5388994307400381</v>
      </c>
      <c r="R30" s="10">
        <f t="shared" si="5"/>
        <v>0.6400122222222222</v>
      </c>
      <c r="S30" s="8">
        <v>82.8</v>
      </c>
      <c r="T30" s="9">
        <f t="shared" si="6"/>
        <v>85.388994307400381</v>
      </c>
      <c r="U30" s="10">
        <f t="shared" si="7"/>
        <v>0.96967999999999999</v>
      </c>
      <c r="V30" s="8">
        <v>2562</v>
      </c>
      <c r="W30" s="9">
        <f t="shared" si="8"/>
        <v>2647.0588235294117</v>
      </c>
      <c r="X30" s="10">
        <f t="shared" si="9"/>
        <v>0.96786666666666665</v>
      </c>
    </row>
    <row r="31" spans="3:24" x14ac:dyDescent="0.3">
      <c r="C31">
        <v>145</v>
      </c>
      <c r="E31">
        <f t="shared" si="10"/>
        <v>9.1714104996837449</v>
      </c>
      <c r="I31">
        <v>145</v>
      </c>
      <c r="K31">
        <f t="shared" si="11"/>
        <v>9.1714104996837449</v>
      </c>
      <c r="O31" s="14">
        <v>140</v>
      </c>
      <c r="P31" s="8">
        <v>5.49</v>
      </c>
      <c r="Q31" s="9">
        <f t="shared" si="12"/>
        <v>8.8551549652118897</v>
      </c>
      <c r="R31" s="10">
        <f t="shared" si="5"/>
        <v>0.61997785714285725</v>
      </c>
      <c r="S31" s="8">
        <v>85.88</v>
      </c>
      <c r="T31" s="9">
        <f t="shared" si="6"/>
        <v>88.551549652118908</v>
      </c>
      <c r="U31" s="10">
        <f t="shared" si="7"/>
        <v>0.96983057142857143</v>
      </c>
      <c r="V31" s="8">
        <v>2656</v>
      </c>
      <c r="W31" s="9">
        <f t="shared" si="8"/>
        <v>2745.0980392156862</v>
      </c>
      <c r="X31" s="10">
        <f t="shared" si="9"/>
        <v>0.96754285714285715</v>
      </c>
    </row>
    <row r="32" spans="3:24" x14ac:dyDescent="0.3">
      <c r="C32">
        <v>150</v>
      </c>
      <c r="E32">
        <f t="shared" si="10"/>
        <v>9.4876660341555965</v>
      </c>
      <c r="I32">
        <v>150</v>
      </c>
      <c r="K32">
        <f t="shared" si="11"/>
        <v>9.4876660341555965</v>
      </c>
      <c r="O32" s="14">
        <v>145</v>
      </c>
      <c r="P32" s="8">
        <v>5.49</v>
      </c>
      <c r="Q32" s="9">
        <f t="shared" si="12"/>
        <v>9.1714104996837449</v>
      </c>
      <c r="R32" s="10">
        <f t="shared" si="5"/>
        <v>0.59859931034482761</v>
      </c>
      <c r="S32" s="8">
        <v>88.95</v>
      </c>
      <c r="T32" s="9">
        <f t="shared" si="6"/>
        <v>91.714104996837449</v>
      </c>
      <c r="U32" s="10">
        <f t="shared" si="7"/>
        <v>0.96986172413793104</v>
      </c>
      <c r="V32" s="8">
        <v>2751</v>
      </c>
      <c r="W32" s="9">
        <f t="shared" si="8"/>
        <v>2843.1372549019611</v>
      </c>
      <c r="X32" s="10">
        <f t="shared" si="9"/>
        <v>0.96759310344827576</v>
      </c>
    </row>
    <row r="33" spans="3:24" x14ac:dyDescent="0.3">
      <c r="C33">
        <v>155</v>
      </c>
      <c r="E33">
        <f t="shared" si="10"/>
        <v>9.8039215686274499</v>
      </c>
      <c r="I33">
        <v>155</v>
      </c>
      <c r="K33">
        <f t="shared" si="11"/>
        <v>9.8039215686274499</v>
      </c>
      <c r="O33" s="14">
        <v>150</v>
      </c>
      <c r="P33" s="8">
        <v>5.49</v>
      </c>
      <c r="Q33" s="9">
        <f t="shared" si="12"/>
        <v>9.4876660341555965</v>
      </c>
      <c r="R33" s="10">
        <f t="shared" si="5"/>
        <v>0.5786460000000001</v>
      </c>
      <c r="S33" s="8">
        <v>92</v>
      </c>
      <c r="T33" s="9">
        <f t="shared" si="6"/>
        <v>94.876660341555976</v>
      </c>
      <c r="U33" s="10">
        <f t="shared" si="7"/>
        <v>0.96967999999999999</v>
      </c>
      <c r="V33" s="8">
        <v>2846</v>
      </c>
      <c r="W33" s="9">
        <f t="shared" si="8"/>
        <v>2941.1764705882351</v>
      </c>
      <c r="X33" s="10">
        <f t="shared" si="9"/>
        <v>0.96764000000000006</v>
      </c>
    </row>
    <row r="34" spans="3:24" x14ac:dyDescent="0.3">
      <c r="C34">
        <v>160</v>
      </c>
      <c r="E34">
        <f t="shared" si="10"/>
        <v>10.120177103099303</v>
      </c>
      <c r="I34">
        <v>160</v>
      </c>
      <c r="K34">
        <f t="shared" si="11"/>
        <v>10.120177103099303</v>
      </c>
      <c r="O34" s="14">
        <v>155</v>
      </c>
      <c r="P34" s="8">
        <v>5.49</v>
      </c>
      <c r="Q34" s="9">
        <f t="shared" si="12"/>
        <v>9.8039215686274499</v>
      </c>
      <c r="R34" s="10">
        <f t="shared" si="5"/>
        <v>0.55998000000000003</v>
      </c>
      <c r="S34" s="8">
        <v>95.1</v>
      </c>
      <c r="T34" s="9">
        <f t="shared" si="6"/>
        <v>98.039215686274503</v>
      </c>
      <c r="U34" s="10">
        <f t="shared" si="7"/>
        <v>0.97001999999999999</v>
      </c>
      <c r="V34" s="8">
        <v>2941</v>
      </c>
      <c r="W34" s="9">
        <f t="shared" si="8"/>
        <v>3039.2156862745096</v>
      </c>
      <c r="X34" s="10">
        <f t="shared" si="9"/>
        <v>0.967683870967742</v>
      </c>
    </row>
    <row r="35" spans="3:24" x14ac:dyDescent="0.3">
      <c r="C35">
        <v>165</v>
      </c>
      <c r="E35">
        <f t="shared" si="10"/>
        <v>10.436432637571158</v>
      </c>
      <c r="I35">
        <v>165</v>
      </c>
      <c r="K35">
        <f t="shared" si="11"/>
        <v>10.436432637571158</v>
      </c>
      <c r="O35" s="14">
        <v>160</v>
      </c>
      <c r="P35" s="8">
        <v>5.49</v>
      </c>
      <c r="Q35" s="9">
        <f t="shared" si="12"/>
        <v>10.120177103099303</v>
      </c>
      <c r="R35" s="10">
        <f t="shared" si="5"/>
        <v>0.54248062500000005</v>
      </c>
      <c r="S35" s="8">
        <v>98.15</v>
      </c>
      <c r="T35" s="9">
        <f t="shared" si="6"/>
        <v>101.20177103099304</v>
      </c>
      <c r="U35" s="10">
        <f t="shared" si="7"/>
        <v>0.96984468750000008</v>
      </c>
      <c r="V35" s="8">
        <v>3035</v>
      </c>
      <c r="W35" s="9">
        <f t="shared" si="8"/>
        <v>3137.2549019607841</v>
      </c>
      <c r="X35" s="10">
        <f t="shared" si="9"/>
        <v>0.96740625000000002</v>
      </c>
    </row>
    <row r="36" spans="3:24" x14ac:dyDescent="0.3">
      <c r="C36">
        <v>170</v>
      </c>
      <c r="E36">
        <f t="shared" si="10"/>
        <v>10.75268817204301</v>
      </c>
      <c r="I36">
        <v>170</v>
      </c>
      <c r="K36">
        <f t="shared" si="11"/>
        <v>10.75268817204301</v>
      </c>
      <c r="O36" s="14">
        <v>165</v>
      </c>
      <c r="P36" s="8"/>
      <c r="Q36" s="9">
        <f t="shared" si="12"/>
        <v>10.436432637571158</v>
      </c>
      <c r="R36" s="10">
        <f t="shared" si="5"/>
        <v>0</v>
      </c>
      <c r="S36" s="8">
        <v>101.2</v>
      </c>
      <c r="T36" s="9">
        <f t="shared" si="6"/>
        <v>104.36432637571158</v>
      </c>
      <c r="U36" s="10">
        <f t="shared" si="7"/>
        <v>0.96967999999999999</v>
      </c>
      <c r="V36" s="8">
        <v>3131</v>
      </c>
      <c r="W36" s="9">
        <f t="shared" si="8"/>
        <v>3235.294117647059</v>
      </c>
      <c r="X36" s="10">
        <f t="shared" si="9"/>
        <v>0.96776363636363627</v>
      </c>
    </row>
    <row r="37" spans="3:24" x14ac:dyDescent="0.3">
      <c r="C37">
        <v>175</v>
      </c>
      <c r="E37">
        <f t="shared" si="10"/>
        <v>11.068943706514862</v>
      </c>
      <c r="I37">
        <v>175</v>
      </c>
      <c r="K37">
        <f t="shared" si="11"/>
        <v>11.068943706514862</v>
      </c>
      <c r="O37" s="14">
        <v>170</v>
      </c>
      <c r="P37" s="8"/>
      <c r="Q37" s="9">
        <f t="shared" si="12"/>
        <v>10.75268817204301</v>
      </c>
      <c r="R37" s="10">
        <f t="shared" si="5"/>
        <v>0</v>
      </c>
      <c r="S37" s="8">
        <v>104.28</v>
      </c>
      <c r="T37" s="9">
        <f t="shared" si="6"/>
        <v>107.52688172043011</v>
      </c>
      <c r="U37" s="10">
        <f t="shared" si="7"/>
        <v>0.969804</v>
      </c>
      <c r="V37" s="8">
        <v>3226</v>
      </c>
      <c r="W37" s="9">
        <f t="shared" si="8"/>
        <v>3333.3333333333335</v>
      </c>
      <c r="X37" s="10">
        <f t="shared" si="9"/>
        <v>0.96779999999999999</v>
      </c>
    </row>
    <row r="38" spans="3:24" x14ac:dyDescent="0.3">
      <c r="C38">
        <v>180</v>
      </c>
      <c r="E38">
        <f t="shared" si="10"/>
        <v>11.385199240986717</v>
      </c>
      <c r="I38">
        <v>180</v>
      </c>
      <c r="K38">
        <f t="shared" si="11"/>
        <v>11.385199240986717</v>
      </c>
      <c r="O38" s="14">
        <v>175</v>
      </c>
      <c r="P38" s="8"/>
      <c r="Q38" s="9">
        <f t="shared" si="12"/>
        <v>11.068943706514862</v>
      </c>
      <c r="R38" s="10">
        <f t="shared" si="5"/>
        <v>0</v>
      </c>
      <c r="S38" s="8">
        <v>107.34</v>
      </c>
      <c r="T38" s="9">
        <f t="shared" si="6"/>
        <v>110.68943706514864</v>
      </c>
      <c r="U38" s="10">
        <f t="shared" si="7"/>
        <v>0.96974022857142861</v>
      </c>
      <c r="V38" s="8">
        <v>3321</v>
      </c>
      <c r="W38" s="9">
        <f t="shared" si="8"/>
        <v>3431.3725490196075</v>
      </c>
      <c r="X38" s="10">
        <f t="shared" si="9"/>
        <v>0.96783428571428576</v>
      </c>
    </row>
    <row r="39" spans="3:24" x14ac:dyDescent="0.3">
      <c r="C39">
        <v>185</v>
      </c>
      <c r="E39">
        <f t="shared" si="10"/>
        <v>11.701454775458568</v>
      </c>
      <c r="I39">
        <v>185</v>
      </c>
      <c r="K39">
        <f t="shared" si="11"/>
        <v>11.701454775458568</v>
      </c>
      <c r="O39" s="14">
        <v>180</v>
      </c>
      <c r="P39" s="8"/>
      <c r="Q39" s="9">
        <f t="shared" si="12"/>
        <v>11.385199240986717</v>
      </c>
      <c r="R39" s="10">
        <f t="shared" si="5"/>
        <v>0</v>
      </c>
      <c r="S39" s="8">
        <v>110.04</v>
      </c>
      <c r="T39" s="9">
        <f t="shared" si="6"/>
        <v>113.85199240986718</v>
      </c>
      <c r="U39" s="10">
        <f t="shared" si="7"/>
        <v>0.96651799999999999</v>
      </c>
      <c r="V39" s="8">
        <v>3416</v>
      </c>
      <c r="W39" s="9">
        <f t="shared" si="8"/>
        <v>3529.4117647058824</v>
      </c>
      <c r="X39" s="10">
        <f t="shared" si="9"/>
        <v>0.96786666666666665</v>
      </c>
    </row>
    <row r="40" spans="3:24" x14ac:dyDescent="0.3">
      <c r="C40">
        <v>190</v>
      </c>
      <c r="E40">
        <f t="shared" si="10"/>
        <v>12.017710309930424</v>
      </c>
      <c r="I40">
        <v>190</v>
      </c>
      <c r="K40">
        <f t="shared" si="11"/>
        <v>12.017710309930424</v>
      </c>
      <c r="O40" s="14">
        <v>185</v>
      </c>
      <c r="P40" s="8"/>
      <c r="Q40" s="9">
        <f t="shared" si="12"/>
        <v>11.701454775458568</v>
      </c>
      <c r="R40" s="10">
        <f t="shared" si="5"/>
        <v>0</v>
      </c>
      <c r="S40" s="8">
        <v>113.46</v>
      </c>
      <c r="T40" s="9">
        <f t="shared" si="6"/>
        <v>117.01454775458571</v>
      </c>
      <c r="U40" s="10">
        <f t="shared" si="7"/>
        <v>0.96962302702702696</v>
      </c>
      <c r="V40" s="8">
        <v>3510</v>
      </c>
      <c r="W40" s="9">
        <f t="shared" si="8"/>
        <v>3627.4509803921569</v>
      </c>
      <c r="X40" s="10">
        <f t="shared" si="9"/>
        <v>0.96762162162162157</v>
      </c>
    </row>
    <row r="41" spans="3:24" x14ac:dyDescent="0.3">
      <c r="C41">
        <v>195</v>
      </c>
      <c r="E41">
        <f t="shared" si="10"/>
        <v>12.333965844402275</v>
      </c>
      <c r="I41">
        <v>195</v>
      </c>
      <c r="K41">
        <f t="shared" si="11"/>
        <v>12.333965844402275</v>
      </c>
      <c r="O41" s="14">
        <v>190</v>
      </c>
      <c r="P41" s="8"/>
      <c r="Q41" s="9">
        <f t="shared" si="12"/>
        <v>12.017710309930424</v>
      </c>
      <c r="R41" s="10">
        <f t="shared" si="5"/>
        <v>0</v>
      </c>
      <c r="S41" s="8">
        <v>116.53</v>
      </c>
      <c r="T41" s="9">
        <f t="shared" si="6"/>
        <v>120.17710309930423</v>
      </c>
      <c r="U41" s="10">
        <f t="shared" si="7"/>
        <v>0.96965226315789477</v>
      </c>
      <c r="V41" s="8">
        <v>3605</v>
      </c>
      <c r="W41" s="9">
        <f t="shared" si="8"/>
        <v>3725.4901960784314</v>
      </c>
      <c r="X41" s="10">
        <f t="shared" si="9"/>
        <v>0.96765789473684205</v>
      </c>
    </row>
    <row r="42" spans="3:24" x14ac:dyDescent="0.3">
      <c r="C42">
        <v>200</v>
      </c>
      <c r="E42">
        <f t="shared" si="10"/>
        <v>12.650221378874129</v>
      </c>
      <c r="I42">
        <v>200</v>
      </c>
      <c r="K42">
        <f t="shared" si="11"/>
        <v>12.650221378874129</v>
      </c>
      <c r="O42" s="14">
        <v>195</v>
      </c>
      <c r="P42" s="8"/>
      <c r="Q42" s="9">
        <f t="shared" si="12"/>
        <v>12.333965844402275</v>
      </c>
      <c r="R42" s="10">
        <f t="shared" si="5"/>
        <v>0</v>
      </c>
      <c r="S42" s="8">
        <v>119.58</v>
      </c>
      <c r="T42" s="9">
        <f t="shared" si="6"/>
        <v>123.33965844402277</v>
      </c>
      <c r="U42" s="10">
        <f t="shared" si="7"/>
        <v>0.96951784615384606</v>
      </c>
      <c r="V42" s="8">
        <v>3700</v>
      </c>
      <c r="W42" s="9">
        <f t="shared" si="8"/>
        <v>3823.5294117647054</v>
      </c>
      <c r="X42" s="10">
        <f t="shared" si="9"/>
        <v>0.96769230769230785</v>
      </c>
    </row>
    <row r="43" spans="3:24" x14ac:dyDescent="0.3">
      <c r="C43">
        <v>205</v>
      </c>
      <c r="E43">
        <f t="shared" si="10"/>
        <v>12.966476913345984</v>
      </c>
      <c r="I43">
        <v>205</v>
      </c>
      <c r="K43">
        <f t="shared" si="11"/>
        <v>12.966476913345984</v>
      </c>
      <c r="O43" s="14">
        <v>200</v>
      </c>
      <c r="P43" s="8"/>
      <c r="Q43" s="9">
        <f t="shared" si="12"/>
        <v>12.650221378874129</v>
      </c>
      <c r="R43" s="10">
        <f t="shared" si="5"/>
        <v>0</v>
      </c>
      <c r="S43" s="8">
        <v>122.67</v>
      </c>
      <c r="T43" s="9">
        <f t="shared" si="6"/>
        <v>126.5022137887413</v>
      </c>
      <c r="U43" s="10">
        <f t="shared" si="7"/>
        <v>0.96970635000000005</v>
      </c>
      <c r="V43" s="8">
        <v>3795</v>
      </c>
      <c r="W43" s="9">
        <f t="shared" si="8"/>
        <v>3921.5686274509803</v>
      </c>
      <c r="X43" s="10">
        <f t="shared" si="9"/>
        <v>0.96772500000000006</v>
      </c>
    </row>
    <row r="44" spans="3:24" x14ac:dyDescent="0.3">
      <c r="C44">
        <v>210</v>
      </c>
      <c r="E44">
        <f t="shared" si="10"/>
        <v>13.282732447817835</v>
      </c>
      <c r="I44">
        <v>210</v>
      </c>
      <c r="K44">
        <f t="shared" si="11"/>
        <v>13.282732447817835</v>
      </c>
      <c r="O44" s="14">
        <v>205</v>
      </c>
      <c r="P44" s="8"/>
      <c r="Q44" s="9">
        <f t="shared" si="12"/>
        <v>12.966476913345984</v>
      </c>
      <c r="R44" s="10">
        <f t="shared" si="5"/>
        <v>0</v>
      </c>
      <c r="S44" s="8">
        <v>125.73</v>
      </c>
      <c r="T44" s="9">
        <f t="shared" si="6"/>
        <v>129.66476913345983</v>
      </c>
      <c r="U44" s="10">
        <f t="shared" si="7"/>
        <v>0.96965429268292691</v>
      </c>
      <c r="V44" s="8">
        <v>3890</v>
      </c>
      <c r="W44" s="9">
        <f t="shared" si="8"/>
        <v>4019.6078431372548</v>
      </c>
      <c r="X44" s="10">
        <f t="shared" si="9"/>
        <v>0.96775609756097558</v>
      </c>
    </row>
    <row r="45" spans="3:24" x14ac:dyDescent="0.3">
      <c r="C45">
        <v>215</v>
      </c>
      <c r="E45">
        <f t="shared" si="10"/>
        <v>13.598987982289689</v>
      </c>
      <c r="I45">
        <v>215</v>
      </c>
      <c r="K45">
        <f t="shared" si="11"/>
        <v>13.598987982289689</v>
      </c>
      <c r="O45" s="14">
        <v>210</v>
      </c>
      <c r="P45" s="8"/>
      <c r="Q45" s="9">
        <f t="shared" si="12"/>
        <v>13.282732447817835</v>
      </c>
      <c r="R45" s="10">
        <f t="shared" si="5"/>
        <v>0</v>
      </c>
      <c r="S45" s="8">
        <v>128.80000000000001</v>
      </c>
      <c r="T45" s="9">
        <f t="shared" si="6"/>
        <v>132.82732447817838</v>
      </c>
      <c r="U45" s="10">
        <f t="shared" si="7"/>
        <v>0.96967999999999999</v>
      </c>
      <c r="V45" s="8">
        <v>3984</v>
      </c>
      <c r="W45" s="9">
        <f t="shared" si="8"/>
        <v>4117.6470588235288</v>
      </c>
      <c r="X45" s="10">
        <f t="shared" si="9"/>
        <v>0.96754285714285726</v>
      </c>
    </row>
    <row r="46" spans="3:24" x14ac:dyDescent="0.3">
      <c r="O46" s="14">
        <v>215</v>
      </c>
      <c r="P46" s="8"/>
      <c r="Q46" s="9">
        <f t="shared" si="12"/>
        <v>13.598987982289689</v>
      </c>
      <c r="R46" s="10">
        <f t="shared" si="5"/>
        <v>0</v>
      </c>
      <c r="S46" s="8">
        <v>131.87</v>
      </c>
      <c r="T46" s="9">
        <f t="shared" si="6"/>
        <v>135.98987982289691</v>
      </c>
      <c r="U46" s="10">
        <f t="shared" si="7"/>
        <v>0.96970451162790694</v>
      </c>
      <c r="V46" s="8">
        <v>4089</v>
      </c>
      <c r="W46" s="9">
        <f t="shared" si="8"/>
        <v>4215.6862745098042</v>
      </c>
      <c r="X46" s="10">
        <f t="shared" si="9"/>
        <v>0.96994883720930225</v>
      </c>
    </row>
    <row r="47" spans="3:24" x14ac:dyDescent="0.3">
      <c r="O47" s="14">
        <v>220</v>
      </c>
      <c r="P47" s="8"/>
      <c r="Q47" s="9">
        <f t="shared" si="12"/>
        <v>13.91524351676154</v>
      </c>
      <c r="R47" s="10">
        <f t="shared" si="5"/>
        <v>0</v>
      </c>
      <c r="S47" s="8">
        <v>134.93</v>
      </c>
      <c r="T47" s="9">
        <f t="shared" si="6"/>
        <v>139.15243516761544</v>
      </c>
      <c r="U47" s="10">
        <f t="shared" si="7"/>
        <v>0.96965604545454553</v>
      </c>
      <c r="V47" s="8">
        <v>4174</v>
      </c>
      <c r="W47" s="9">
        <f t="shared" si="8"/>
        <v>4313.7254901960778</v>
      </c>
      <c r="X47" s="10">
        <f t="shared" si="9"/>
        <v>0.96760909090909109</v>
      </c>
    </row>
    <row r="48" spans="3:24" x14ac:dyDescent="0.3">
      <c r="O48" s="14">
        <v>225</v>
      </c>
      <c r="P48" s="8"/>
      <c r="Q48" s="9">
        <f t="shared" si="12"/>
        <v>14.231499051233397</v>
      </c>
      <c r="R48" s="10">
        <f t="shared" si="5"/>
        <v>0</v>
      </c>
      <c r="S48" s="8">
        <v>138</v>
      </c>
      <c r="T48" s="9">
        <f t="shared" si="6"/>
        <v>142.31499051233396</v>
      </c>
      <c r="U48" s="10">
        <f t="shared" si="7"/>
        <v>0.96967999999999999</v>
      </c>
      <c r="V48" s="8">
        <v>4269</v>
      </c>
      <c r="W48" s="9">
        <f t="shared" si="8"/>
        <v>4411.7647058823532</v>
      </c>
      <c r="X48" s="10">
        <f t="shared" si="9"/>
        <v>0.96763999999999994</v>
      </c>
    </row>
    <row r="49" spans="15:24" x14ac:dyDescent="0.3">
      <c r="O49" s="14">
        <v>230</v>
      </c>
      <c r="P49" s="8"/>
      <c r="Q49" s="9">
        <f t="shared" si="12"/>
        <v>14.547754585705249</v>
      </c>
      <c r="R49" s="10">
        <f t="shared" si="5"/>
        <v>0</v>
      </c>
      <c r="S49" s="8">
        <v>141.06</v>
      </c>
      <c r="T49" s="9">
        <f t="shared" si="6"/>
        <v>145.47754585705249</v>
      </c>
      <c r="U49" s="10">
        <f t="shared" si="7"/>
        <v>0.96963417391304352</v>
      </c>
      <c r="V49" s="8">
        <v>4364</v>
      </c>
      <c r="W49" s="9">
        <f t="shared" si="8"/>
        <v>4509.8039215686276</v>
      </c>
      <c r="X49" s="10">
        <f t="shared" si="9"/>
        <v>0.96766956521739123</v>
      </c>
    </row>
    <row r="50" spans="15:24" x14ac:dyDescent="0.3">
      <c r="O50" s="14">
        <v>235</v>
      </c>
      <c r="P50" s="8"/>
      <c r="Q50" s="9">
        <f t="shared" si="12"/>
        <v>14.864010120177101</v>
      </c>
      <c r="R50" s="10">
        <f t="shared" si="5"/>
        <v>0</v>
      </c>
      <c r="S50" s="8">
        <v>144.13</v>
      </c>
      <c r="T50" s="9">
        <f t="shared" si="6"/>
        <v>148.64010120177105</v>
      </c>
      <c r="U50" s="10">
        <f t="shared" si="7"/>
        <v>0.96965757446808498</v>
      </c>
      <c r="V50" s="8">
        <v>4459</v>
      </c>
      <c r="W50" s="9">
        <f t="shared" si="8"/>
        <v>4607.8431372549012</v>
      </c>
      <c r="X50" s="10">
        <f t="shared" si="9"/>
        <v>0.9676978723404257</v>
      </c>
    </row>
    <row r="51" spans="15:24" x14ac:dyDescent="0.3">
      <c r="O51" s="14">
        <v>240</v>
      </c>
      <c r="P51" s="8"/>
      <c r="Q51" s="9">
        <f t="shared" si="12"/>
        <v>15.180265654648956</v>
      </c>
      <c r="R51" s="10">
        <f t="shared" si="5"/>
        <v>0</v>
      </c>
      <c r="S51" s="8">
        <v>147.19</v>
      </c>
      <c r="T51" s="9">
        <f t="shared" si="6"/>
        <v>151.80265654648954</v>
      </c>
      <c r="U51" s="10">
        <f t="shared" si="7"/>
        <v>0.9696141250000001</v>
      </c>
      <c r="V51" s="8">
        <v>4554</v>
      </c>
      <c r="W51" s="9">
        <f t="shared" si="8"/>
        <v>4705.8823529411766</v>
      </c>
      <c r="X51" s="10">
        <f t="shared" si="9"/>
        <v>0.96772499999999995</v>
      </c>
    </row>
    <row r="52" spans="15:24" x14ac:dyDescent="0.3">
      <c r="O52" s="14">
        <v>245</v>
      </c>
      <c r="P52" s="8"/>
      <c r="Q52" s="9">
        <f t="shared" si="12"/>
        <v>15.496521189120809</v>
      </c>
      <c r="R52" s="10">
        <f t="shared" si="5"/>
        <v>0</v>
      </c>
      <c r="S52" s="8">
        <v>150.26</v>
      </c>
      <c r="T52" s="9">
        <f t="shared" si="6"/>
        <v>154.9652118912081</v>
      </c>
      <c r="U52" s="10">
        <f t="shared" si="7"/>
        <v>0.9696369795918367</v>
      </c>
      <c r="V52" s="8">
        <v>4649</v>
      </c>
      <c r="W52" s="9">
        <f t="shared" si="8"/>
        <v>4803.9215686274511</v>
      </c>
      <c r="X52" s="10">
        <f t="shared" si="9"/>
        <v>0.9677510204081633</v>
      </c>
    </row>
    <row r="53" spans="15:24" x14ac:dyDescent="0.3">
      <c r="O53" s="14">
        <v>250</v>
      </c>
      <c r="P53" s="8"/>
      <c r="Q53" s="9">
        <f t="shared" si="12"/>
        <v>15.812776723592664</v>
      </c>
      <c r="R53" s="10">
        <f t="shared" si="5"/>
        <v>0</v>
      </c>
      <c r="S53" s="8">
        <v>153.33000000000001</v>
      </c>
      <c r="T53" s="9">
        <f t="shared" si="6"/>
        <v>158.12776723592665</v>
      </c>
      <c r="U53" s="10">
        <f t="shared" si="7"/>
        <v>0.96965891999999987</v>
      </c>
      <c r="V53" s="8">
        <v>4744</v>
      </c>
      <c r="W53" s="9">
        <f t="shared" si="8"/>
        <v>4901.9607843137255</v>
      </c>
      <c r="X53" s="10">
        <f t="shared" si="9"/>
        <v>0.96777599999999997</v>
      </c>
    </row>
    <row r="54" spans="15:24" ht="15" thickBot="1" x14ac:dyDescent="0.35">
      <c r="O54" s="3">
        <v>255</v>
      </c>
      <c r="P54" s="11"/>
      <c r="Q54" s="12">
        <f t="shared" si="12"/>
        <v>16.129032258064516</v>
      </c>
      <c r="R54" s="10">
        <f t="shared" si="5"/>
        <v>0</v>
      </c>
      <c r="S54" s="11">
        <v>156.38999999999999</v>
      </c>
      <c r="T54" s="12">
        <f t="shared" si="6"/>
        <v>161.29032258064515</v>
      </c>
      <c r="U54" s="13">
        <f t="shared" si="7"/>
        <v>0.96961799999999998</v>
      </c>
      <c r="V54" s="11">
        <v>4839</v>
      </c>
      <c r="W54" s="12">
        <f t="shared" si="8"/>
        <v>5000</v>
      </c>
      <c r="X54" s="13">
        <f t="shared" si="9"/>
        <v>0.96779999999999999</v>
      </c>
    </row>
  </sheetData>
  <mergeCells count="8">
    <mergeCell ref="P1:R1"/>
    <mergeCell ref="S1:U1"/>
    <mergeCell ref="V1:X1"/>
    <mergeCell ref="D1:E1"/>
    <mergeCell ref="C1:C2"/>
    <mergeCell ref="I1:I2"/>
    <mergeCell ref="J1:K1"/>
    <mergeCell ref="O1:O2"/>
  </mergeCells>
  <pageMargins left="0.7" right="0.7" top="0.75" bottom="0.75" header="0.3" footer="0.3"/>
  <pageSetup orientation="portrait" horizontalDpi="0" verticalDpi="0" r:id="rId1"/>
  <ignoredErrors>
    <ignoredError sqref="A2" numberStoredAsText="1"/>
  </ignoredError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2d8336fb09fe95d48c66b40bf5ced7df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377de24935a776123db0216d0d3e57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D52A7-6C34-4A74-97F3-E09A9983C06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bbfcddc-9728-4227-8e06-a5558deb0e1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BA556E-50FA-4275-9B37-393F73C1A5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CF799-8B4C-4AEF-AF49-85E0A9360E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2019-05-30T23:50:26Z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