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westjoh\PhD\SEEM\UnitTests\"/>
    </mc:Choice>
  </mc:AlternateContent>
  <xr:revisionPtr revIDLastSave="0" documentId="13_ncr:1_{7C4B68A3-B4A3-4FFA-969C-BC8F35843B43}" xr6:coauthVersionLast="47" xr6:coauthVersionMax="47" xr10:uidLastSave="{00000000-0000-0000-0000-000000000000}"/>
  <bookViews>
    <workbookView xWindow="768" yWindow="768" windowWidth="17280" windowHeight="9024" xr2:uid="{00000000-000D-0000-FFFF-FFFF00000000}"/>
  </bookViews>
  <sheets>
    <sheet name="parameterization" sheetId="1" r:id="rId1"/>
    <sheet name="tracking list" sheetId="2" r:id="rId2"/>
  </sheets>
  <definedNames>
    <definedName name="_xlnm._FilterDatabase" localSheetId="1" hidden="1">'tracking list'!$A$1:$C$116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L3" i="1"/>
  <c r="DK3" i="1"/>
  <c r="DI3" i="1"/>
  <c r="DG3" i="1"/>
  <c r="DH3" i="1" s="1"/>
  <c r="DF3" i="1"/>
  <c r="DC3" i="1" s="1"/>
  <c r="BL3" i="1"/>
  <c r="BJ3" i="1"/>
  <c r="BK3" i="1" s="1"/>
  <c r="BD3" i="1"/>
  <c r="BC3" i="1"/>
  <c r="AQ3" i="1"/>
  <c r="AP3" i="1"/>
  <c r="P3" i="1"/>
  <c r="DL4" i="1"/>
  <c r="DK4" i="1"/>
  <c r="DI4" i="1"/>
  <c r="DG4" i="1"/>
  <c r="DH4" i="1" s="1"/>
  <c r="DF4" i="1"/>
  <c r="DC4" i="1" s="1"/>
  <c r="BL4" i="1"/>
  <c r="BJ4" i="1"/>
  <c r="BK4" i="1" s="1"/>
  <c r="BD4" i="1"/>
  <c r="BC4" i="1"/>
  <c r="AQ4" i="1"/>
  <c r="AP4" i="1"/>
  <c r="P4" i="1"/>
  <c r="DK2" i="1" l="1"/>
  <c r="P2" i="1" l="1"/>
  <c r="BL2" i="1" l="1"/>
  <c r="F3" i="2" l="1"/>
  <c r="F2" i="2"/>
  <c r="DG2" i="1" l="1"/>
  <c r="F5" i="2" l="1"/>
  <c r="BD2" i="1"/>
  <c r="BC2" i="1"/>
  <c r="AQ2" i="1" l="1"/>
  <c r="DH2" i="1" l="1"/>
  <c r="DF2" i="1"/>
  <c r="DC2" i="1" s="1"/>
  <c r="AP2" i="1"/>
  <c r="BJ2" i="1"/>
  <c r="BK2" i="1" s="1"/>
  <c r="DI2" i="1" l="1"/>
  <c r="DL2" i="1"/>
</calcChain>
</file>

<file path=xl/sharedStrings.xml><?xml version="1.0" encoding="utf-8"?>
<sst xmlns="http://schemas.openxmlformats.org/spreadsheetml/2006/main" count="493" uniqueCount="143">
  <si>
    <t>name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</si>
  <si>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</si>
  <si>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</si>
  <si>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</si>
  <si>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</si>
  <si>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</si>
  <si>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</si>
  <si>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</si>
  <si>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</si>
  <si>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</si>
  <si>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</si>
  <si>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</si>
  <si>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</si>
  <si>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</si>
  <si>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</si>
  <si>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</si>
  <si>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</si>
  <si>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</si>
  <si>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</si>
  <si>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</si>
  <si>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</si>
  <si>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</si>
  <si>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</si>
  <si>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</si>
  <si>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</si>
  <si>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</si>
  <si>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</si>
  <si>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</si>
  <si>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</si>
  <si>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</si>
  <si>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</si>
  <si>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</si>
  <si>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</si>
  <si>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</si>
  <si>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</si>
  <si>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</si>
  <si>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</si>
  <si>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</si>
  <si>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</si>
  <si>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</si>
  <si>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</si>
  <si>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</si>
  <si>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</si>
  <si>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</si>
  <si>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</si>
  <si>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</si>
  <si>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</si>
  <si>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</si>
  <si>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</si>
  <si>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</si>
  <si>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</si>
  <si>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</si>
  <si>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</si>
  <si>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</si>
  <si>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</si>
  <si>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</si>
  <si>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</si>
  <si>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</si>
  <si>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</si>
  <si>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</si>
  <si>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</si>
  <si>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</si>
  <si>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</si>
  <si>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</si>
  <si>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</si>
  <si>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</si>
  <si>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</si>
  <si>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</si>
  <si>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</si>
  <si>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</si>
  <si>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</si>
  <si>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</si>
  <si>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</si>
  <si>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</si>
  <si>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</si>
  <si>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</si>
  <si>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</si>
  <si>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</si>
  <si>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</si>
  <si>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</si>
  <si>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</si>
  <si>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</si>
  <si>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</si>
  <si>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</si>
  <si>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</si>
  <si>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</si>
  <si>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</si>
  <si>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</si>
  <si>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</si>
  <si>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</si>
  <si>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</si>
  <si>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</si>
  <si>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</si>
  <si>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</si>
  <si>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</si>
  <si>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</si>
  <si>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</si>
  <si>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</si>
  <si>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</si>
  <si>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</si>
  <si>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</si>
  <si>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</si>
  <si>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</si>
  <si>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</si>
  <si>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</si>
  <si>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</si>
  <si>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</si>
  <si>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</si>
  <si>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</si>
  <si>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</si>
  <si>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</si>
  <si>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</si>
  <si>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</si>
  <si>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</si>
  <si>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</si>
  <si>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</si>
  <si>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</si>
  <si>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</si>
  <si>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</si>
  <si>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</si>
  <si>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</si>
  <si>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</si>
  <si>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</si>
  <si>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</si>
  <si>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</si>
  <si>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</si>
  <si>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</si>
  <si>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</si>
  <si>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</si>
  <si>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</si>
  <si>
    <t>anchorSMh</t>
  </si>
  <si>
    <t>addOnWinchCableLength</t>
  </si>
  <si>
    <t>psme</t>
  </si>
  <si>
    <t>tshe</t>
  </si>
  <si>
    <t>thpl</t>
  </si>
  <si>
    <t>alru2Spond</t>
  </si>
  <si>
    <t>alru3Spond</t>
  </si>
  <si>
    <t>alru4Spond</t>
  </si>
  <si>
    <t>shortLogPondMultiplier</t>
  </si>
  <si>
    <t>grappleYardingConstantRegen</t>
  </si>
  <si>
    <t>grappleYardingLinearRegen</t>
  </si>
  <si>
    <t>grappleYardingConstantThin</t>
  </si>
  <si>
    <t>grappleYardingLinearThin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</si>
</sst>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  <xf numFmtId="0" fontId="1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8" max="27" width="8.88671875" customWidth="1"/>
    <col min="113" max="118" width="8.88671875" customWidth="1"/>
  </cols>
  <sheetData>
    <row r="1" spans="1:118" x14ac:dyDescent="0.3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135</v>
      </c>
      <c r="H1" s="2" t="s">
        <v>136</v>
      </c>
      <c r="I1" s="2" t="s">
        <v>137</v>
      </c>
      <c r="J1" s="2" t="s">
        <v>10</v>
      </c>
      <c r="K1" s="2" t="s">
        <v>11</v>
      </c>
      <c r="L1" s="2" t="s">
        <v>12</v>
      </c>
      <c r="M1" s="2" t="s">
        <v>5</v>
      </c>
      <c r="N1" s="2" t="s">
        <v>16</v>
      </c>
      <c r="O1" s="2" t="s">
        <v>15</v>
      </c>
      <c r="P1" s="2" t="s">
        <v>128</v>
      </c>
      <c r="Q1" s="2" t="s">
        <v>17</v>
      </c>
      <c r="R1" s="10" t="s">
        <v>86</v>
      </c>
      <c r="S1" s="10" t="s">
        <v>85</v>
      </c>
      <c r="T1" s="2" t="s">
        <v>48</v>
      </c>
      <c r="U1" s="2" t="s">
        <v>49</v>
      </c>
      <c r="V1" s="2" t="s">
        <v>50</v>
      </c>
      <c r="W1" s="9" t="s">
        <v>51</v>
      </c>
      <c r="X1" s="2" t="s">
        <v>52</v>
      </c>
      <c r="Y1" s="9" t="s">
        <v>81</v>
      </c>
      <c r="Z1" s="2" t="s">
        <v>67</v>
      </c>
      <c r="AA1" s="2" t="s">
        <v>68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79</v>
      </c>
      <c r="AG1" s="2" t="s">
        <v>80</v>
      </c>
      <c r="AH1" s="2" t="s">
        <v>76</v>
      </c>
      <c r="AI1" s="2" t="s">
        <v>75</v>
      </c>
      <c r="AJ1" s="2" t="s">
        <v>64</v>
      </c>
      <c r="AK1" s="2" t="s">
        <v>65</v>
      </c>
      <c r="AL1" s="2" t="s">
        <v>78</v>
      </c>
      <c r="AM1" s="2" t="s">
        <v>77</v>
      </c>
      <c r="AN1" s="2" t="s">
        <v>66</v>
      </c>
      <c r="AO1" s="2" t="s">
        <v>82</v>
      </c>
      <c r="AP1" s="2" t="s">
        <v>91</v>
      </c>
      <c r="AQ1" s="2" t="s">
        <v>89</v>
      </c>
      <c r="AR1" s="2" t="s">
        <v>18</v>
      </c>
      <c r="AS1" s="2" t="s">
        <v>90</v>
      </c>
      <c r="AT1" s="2" t="s">
        <v>21</v>
      </c>
      <c r="AU1" s="2" t="s">
        <v>23</v>
      </c>
      <c r="AV1" s="2" t="s">
        <v>113</v>
      </c>
      <c r="AW1" s="2" t="s">
        <v>103</v>
      </c>
      <c r="AX1" s="2" t="s">
        <v>102</v>
      </c>
      <c r="AY1" s="2" t="s">
        <v>19</v>
      </c>
      <c r="AZ1" s="2" t="s">
        <v>20</v>
      </c>
      <c r="BA1" s="2" t="s">
        <v>22</v>
      </c>
      <c r="BB1" s="2" t="s">
        <v>97</v>
      </c>
      <c r="BC1" s="2" t="s">
        <v>98</v>
      </c>
      <c r="BD1" s="2" t="s">
        <v>99</v>
      </c>
      <c r="BE1" s="2" t="s">
        <v>100</v>
      </c>
      <c r="BF1" s="2" t="s">
        <v>101</v>
      </c>
      <c r="BG1" s="2" t="s">
        <v>72</v>
      </c>
      <c r="BH1" s="2" t="s">
        <v>71</v>
      </c>
      <c r="BI1" s="2" t="s">
        <v>131</v>
      </c>
      <c r="BJ1" s="2" t="s">
        <v>92</v>
      </c>
      <c r="BK1" s="2" t="s">
        <v>93</v>
      </c>
      <c r="BL1" s="2" t="s">
        <v>13</v>
      </c>
      <c r="BM1" s="2" t="s">
        <v>138</v>
      </c>
      <c r="BN1" s="2" t="s">
        <v>125</v>
      </c>
      <c r="BO1" s="2" t="s">
        <v>126</v>
      </c>
      <c r="BP1" s="2" t="s">
        <v>24</v>
      </c>
      <c r="BQ1" s="2" t="s">
        <v>25</v>
      </c>
      <c r="BR1" s="2" t="s">
        <v>26</v>
      </c>
      <c r="BS1" s="2" t="s">
        <v>83</v>
      </c>
      <c r="BT1" s="2" t="s">
        <v>74</v>
      </c>
      <c r="BU1" s="2" t="s">
        <v>73</v>
      </c>
      <c r="BV1" s="10" t="s">
        <v>88</v>
      </c>
      <c r="BW1" s="10" t="s">
        <v>87</v>
      </c>
      <c r="BX1" s="2" t="s">
        <v>53</v>
      </c>
      <c r="BY1" s="2" t="s">
        <v>54</v>
      </c>
      <c r="BZ1" s="2" t="s">
        <v>58</v>
      </c>
      <c r="CA1" s="2" t="s">
        <v>59</v>
      </c>
      <c r="CB1" s="9" t="s">
        <v>56</v>
      </c>
      <c r="CC1" s="9" t="s">
        <v>57</v>
      </c>
      <c r="CD1" s="2" t="s">
        <v>55</v>
      </c>
      <c r="CE1" s="2" t="s">
        <v>84</v>
      </c>
      <c r="CF1" s="2" t="s">
        <v>70</v>
      </c>
      <c r="CG1" s="2" t="s">
        <v>69</v>
      </c>
      <c r="CH1" s="2" t="s">
        <v>130</v>
      </c>
      <c r="CI1" s="2" t="s">
        <v>141</v>
      </c>
      <c r="CJ1" s="2" t="s">
        <v>142</v>
      </c>
      <c r="CK1" s="2" t="s">
        <v>139</v>
      </c>
      <c r="CL1" s="2" t="s">
        <v>140</v>
      </c>
      <c r="CM1" s="2" t="s">
        <v>44</v>
      </c>
      <c r="CN1" s="2" t="s">
        <v>45</v>
      </c>
      <c r="CO1" s="2" t="s">
        <v>46</v>
      </c>
      <c r="CP1" s="2" t="s">
        <v>47</v>
      </c>
      <c r="CQ1" s="2" t="s">
        <v>43</v>
      </c>
      <c r="CR1" s="2" t="s">
        <v>36</v>
      </c>
      <c r="CS1" s="2" t="s">
        <v>42</v>
      </c>
      <c r="CT1" s="2" t="s">
        <v>37</v>
      </c>
      <c r="CU1" s="2" t="s">
        <v>27</v>
      </c>
      <c r="CV1" s="2" t="s">
        <v>28</v>
      </c>
      <c r="CW1" s="2" t="s">
        <v>29</v>
      </c>
      <c r="CX1" s="2" t="s">
        <v>30</v>
      </c>
      <c r="CY1" s="2" t="s">
        <v>31</v>
      </c>
      <c r="CZ1" s="2" t="s">
        <v>32</v>
      </c>
      <c r="DA1" s="2" t="s">
        <v>41</v>
      </c>
      <c r="DB1" s="2" t="s">
        <v>38</v>
      </c>
      <c r="DC1" s="2" t="s">
        <v>33</v>
      </c>
      <c r="DD1" s="2" t="s">
        <v>40</v>
      </c>
      <c r="DE1" s="2" t="s">
        <v>39</v>
      </c>
      <c r="DF1" s="2" t="s">
        <v>96</v>
      </c>
      <c r="DG1" s="2" t="s">
        <v>95</v>
      </c>
      <c r="DH1" s="2" t="s">
        <v>94</v>
      </c>
      <c r="DI1" s="2" t="s">
        <v>14</v>
      </c>
      <c r="DJ1" s="2" t="s">
        <v>123</v>
      </c>
      <c r="DK1" s="2" t="s">
        <v>124</v>
      </c>
      <c r="DL1" s="2" t="s">
        <v>129</v>
      </c>
      <c r="DM1" s="2" t="s">
        <v>4</v>
      </c>
      <c r="DN1" s="2" t="s">
        <v>3</v>
      </c>
    </row>
    <row r="2" spans="1:118" x14ac:dyDescent="0.3">
      <c r="A2" t="s">
        <v>132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781</v>
      </c>
      <c r="H2">
        <v>680</v>
      </c>
      <c r="I2">
        <v>420</v>
      </c>
      <c r="J2">
        <v>531</v>
      </c>
      <c r="K2">
        <v>525</v>
      </c>
      <c r="L2">
        <v>454</v>
      </c>
      <c r="M2" s="1">
        <v>0</v>
      </c>
      <c r="N2">
        <v>37.71</v>
      </c>
      <c r="O2">
        <v>4.1322000000000001</v>
      </c>
      <c r="P2">
        <f>2*10+3*170</f>
        <v>530</v>
      </c>
      <c r="Q2">
        <v>15</v>
      </c>
      <c r="R2" s="4">
        <v>95</v>
      </c>
      <c r="S2" s="4">
        <v>70</v>
      </c>
      <c r="T2" s="4">
        <v>28</v>
      </c>
      <c r="U2" s="4">
        <v>43</v>
      </c>
      <c r="V2" s="4">
        <v>6</v>
      </c>
      <c r="W2" s="3">
        <v>1.9</v>
      </c>
      <c r="X2" s="4">
        <v>45</v>
      </c>
      <c r="Y2" s="5">
        <v>1.15E-2</v>
      </c>
      <c r="Z2" s="1">
        <v>225</v>
      </c>
      <c r="AA2" s="1">
        <v>0.77</v>
      </c>
      <c r="AB2" s="3">
        <v>51</v>
      </c>
      <c r="AC2" s="3">
        <v>54</v>
      </c>
      <c r="AD2" s="4">
        <v>30</v>
      </c>
      <c r="AE2" s="1">
        <v>1</v>
      </c>
      <c r="AF2" s="1">
        <v>80</v>
      </c>
      <c r="AG2" s="1">
        <v>0.75</v>
      </c>
      <c r="AH2" s="1">
        <v>2.17</v>
      </c>
      <c r="AI2" s="1">
        <v>0.25</v>
      </c>
      <c r="AJ2" s="4">
        <v>65</v>
      </c>
      <c r="AK2" s="4">
        <v>105</v>
      </c>
      <c r="AL2" s="1">
        <v>149.5</v>
      </c>
      <c r="AM2" s="1">
        <v>0.5</v>
      </c>
      <c r="AN2" s="4">
        <v>50</v>
      </c>
      <c r="AO2" s="5">
        <v>1.2500000000000001E-2</v>
      </c>
      <c r="AP2" s="4">
        <f>0.99*28990</f>
        <v>28700.1</v>
      </c>
      <c r="AQ2" s="4">
        <f>23700 + 1900 + 0.5 * 2 * 2600</f>
        <v>28200</v>
      </c>
      <c r="AR2" s="4">
        <v>20000</v>
      </c>
      <c r="AS2" s="4">
        <v>200</v>
      </c>
      <c r="AT2" s="4">
        <v>50</v>
      </c>
      <c r="AU2" s="4">
        <v>60</v>
      </c>
      <c r="AV2" s="5">
        <v>0.76980000000000004</v>
      </c>
      <c r="AW2">
        <v>0.97260000000000002</v>
      </c>
      <c r="AX2">
        <v>0.59550000000000003</v>
      </c>
      <c r="AY2" s="4">
        <v>33</v>
      </c>
      <c r="AZ2" s="4">
        <v>45</v>
      </c>
      <c r="BA2" s="4">
        <v>66</v>
      </c>
      <c r="BB2" s="1">
        <v>0.46</v>
      </c>
      <c r="BC2" s="1">
        <f>1.25*0.46</f>
        <v>0.57500000000000007</v>
      </c>
      <c r="BD2" s="1">
        <f>1.75 * 0.46</f>
        <v>0.80500000000000005</v>
      </c>
      <c r="BE2" s="5">
        <v>0.624</v>
      </c>
      <c r="BF2" s="5">
        <v>0.48599999999999999</v>
      </c>
      <c r="BG2" s="1">
        <v>200</v>
      </c>
      <c r="BH2" s="1">
        <v>0.79</v>
      </c>
      <c r="BI2" s="4">
        <v>350</v>
      </c>
      <c r="BJ2" s="1">
        <f>(180+30+25)/60</f>
        <v>3.9166666666666665</v>
      </c>
      <c r="BK2" s="1">
        <f>3/BJ2*125</f>
        <v>95.744680851063833</v>
      </c>
      <c r="BL2" s="1">
        <f>65+32+3*2*(2*10+3*170)/15+25+45</f>
        <v>379</v>
      </c>
      <c r="BM2" s="1">
        <v>0.9</v>
      </c>
      <c r="BN2" s="1">
        <v>1.5</v>
      </c>
      <c r="BO2" s="1">
        <v>0.35</v>
      </c>
      <c r="BP2" s="4">
        <v>14</v>
      </c>
      <c r="BQ2">
        <v>4.7</v>
      </c>
      <c r="BR2">
        <v>30</v>
      </c>
      <c r="BS2" s="5">
        <v>1.15E-2</v>
      </c>
      <c r="BT2" s="1">
        <v>263</v>
      </c>
      <c r="BU2" s="1">
        <v>0.77</v>
      </c>
      <c r="BV2" s="4">
        <v>105</v>
      </c>
      <c r="BW2" s="4">
        <v>80</v>
      </c>
      <c r="BX2" s="4">
        <v>28</v>
      </c>
      <c r="BY2" s="4">
        <v>43</v>
      </c>
      <c r="BZ2" s="3">
        <v>3</v>
      </c>
      <c r="CA2" s="3">
        <v>3</v>
      </c>
      <c r="CB2" s="3">
        <v>2.2000000000000002</v>
      </c>
      <c r="CC2" s="3">
        <v>5</v>
      </c>
      <c r="CD2" s="4">
        <v>30</v>
      </c>
      <c r="CE2" s="1">
        <v>0.01</v>
      </c>
      <c r="CF2" s="1">
        <v>264</v>
      </c>
      <c r="CG2" s="1">
        <v>0.77</v>
      </c>
      <c r="CH2" s="1">
        <v>71.5</v>
      </c>
      <c r="CI2" s="4">
        <v>64</v>
      </c>
      <c r="CJ2" s="1">
        <v>0.75</v>
      </c>
      <c r="CK2">
        <v>45</v>
      </c>
      <c r="CL2">
        <v>0.72</v>
      </c>
      <c r="CM2">
        <v>4000</v>
      </c>
      <c r="CN2">
        <v>2000</v>
      </c>
      <c r="CO2" s="1">
        <v>360</v>
      </c>
      <c r="CP2" s="1">
        <v>0.8</v>
      </c>
      <c r="CQ2">
        <v>2900</v>
      </c>
      <c r="CR2">
        <v>1550</v>
      </c>
      <c r="CS2" s="1">
        <v>248</v>
      </c>
      <c r="CT2">
        <v>0.75</v>
      </c>
      <c r="CU2">
        <v>21</v>
      </c>
      <c r="CV2">
        <v>30</v>
      </c>
      <c r="CW2">
        <v>1.5</v>
      </c>
      <c r="CX2">
        <v>2.5</v>
      </c>
      <c r="CY2">
        <v>4.5</v>
      </c>
      <c r="CZ2" s="3">
        <v>6</v>
      </c>
      <c r="DA2" s="1">
        <v>204</v>
      </c>
      <c r="DB2" s="1">
        <v>0.89</v>
      </c>
      <c r="DC2" s="4">
        <f>2*DF2</f>
        <v>52024.5</v>
      </c>
      <c r="DD2" s="1">
        <v>172</v>
      </c>
      <c r="DE2" s="1">
        <v>0.9</v>
      </c>
      <c r="DF2" s="4">
        <f>0.99*26275</f>
        <v>26012.25</v>
      </c>
      <c r="DG2" s="1">
        <f>(180+17.5+17.5)/60</f>
        <v>3.5833333333333335</v>
      </c>
      <c r="DH2" s="1">
        <f>3/DG2*100</f>
        <v>83.720930232558132</v>
      </c>
      <c r="DI2" s="1">
        <f>65+32+5*2*(2*10+3*170)/15+25+45</f>
        <v>520.33333333333326</v>
      </c>
      <c r="DJ2" s="1">
        <v>1.5</v>
      </c>
      <c r="DK2" s="1">
        <f>0.35 + 0.12</f>
        <v>0.47</v>
      </c>
      <c r="DL2" s="1">
        <f>145+200+383</f>
        <v>728</v>
      </c>
      <c r="DM2" s="1">
        <v>0.5</v>
      </c>
      <c r="DN2" s="1">
        <v>275</v>
      </c>
    </row>
    <row r="3" spans="1:118" x14ac:dyDescent="0.3">
      <c r="A3" t="s">
        <v>134</v>
      </c>
      <c r="B3">
        <v>0.04</v>
      </c>
      <c r="C3">
        <v>649</v>
      </c>
      <c r="D3">
        <v>635</v>
      </c>
      <c r="E3">
        <v>552</v>
      </c>
      <c r="F3">
        <v>1238</v>
      </c>
      <c r="G3">
        <v>781</v>
      </c>
      <c r="H3">
        <v>680</v>
      </c>
      <c r="I3">
        <v>420</v>
      </c>
      <c r="J3">
        <v>531</v>
      </c>
      <c r="K3">
        <v>525</v>
      </c>
      <c r="L3">
        <v>454</v>
      </c>
      <c r="M3" s="1">
        <v>0</v>
      </c>
      <c r="N3">
        <v>37.71</v>
      </c>
      <c r="O3">
        <v>4.1322000000000001</v>
      </c>
      <c r="P3">
        <f>2*10+3*170</f>
        <v>530</v>
      </c>
      <c r="Q3">
        <v>15</v>
      </c>
      <c r="R3" s="4">
        <v>76</v>
      </c>
      <c r="S3" s="4">
        <v>58</v>
      </c>
      <c r="T3" s="4">
        <v>28</v>
      </c>
      <c r="U3" s="4">
        <v>43</v>
      </c>
      <c r="V3" s="4">
        <v>6</v>
      </c>
      <c r="W3" s="3">
        <v>1.9</v>
      </c>
      <c r="X3" s="4">
        <v>45</v>
      </c>
      <c r="Y3" s="5">
        <v>1.15E-2</v>
      </c>
      <c r="Z3" s="1">
        <v>225</v>
      </c>
      <c r="AA3" s="1">
        <v>0.77</v>
      </c>
      <c r="AB3" s="3">
        <v>51</v>
      </c>
      <c r="AC3" s="3">
        <v>54</v>
      </c>
      <c r="AD3" s="4">
        <v>30</v>
      </c>
      <c r="AE3" s="1">
        <v>1</v>
      </c>
      <c r="AF3" s="1">
        <v>80</v>
      </c>
      <c r="AG3" s="1">
        <v>0.75</v>
      </c>
      <c r="AH3" s="1">
        <v>2.17</v>
      </c>
      <c r="AI3" s="1">
        <v>0.25</v>
      </c>
      <c r="AJ3" s="4">
        <v>65</v>
      </c>
      <c r="AK3" s="4">
        <v>105</v>
      </c>
      <c r="AL3" s="1">
        <v>149.5</v>
      </c>
      <c r="AM3" s="1">
        <v>0.5</v>
      </c>
      <c r="AN3" s="4">
        <v>50</v>
      </c>
      <c r="AO3" s="5">
        <v>1.2500000000000001E-2</v>
      </c>
      <c r="AP3" s="4">
        <f>0.99*28990</f>
        <v>28700.1</v>
      </c>
      <c r="AQ3" s="4">
        <f>23700 + 1900 + 0.5 * 2 * 2600</f>
        <v>28200</v>
      </c>
      <c r="AR3" s="4">
        <v>20000</v>
      </c>
      <c r="AS3" s="4">
        <v>200</v>
      </c>
      <c r="AT3" s="4">
        <v>50</v>
      </c>
      <c r="AU3" s="4">
        <v>60</v>
      </c>
      <c r="AV3" s="5">
        <v>0.76980000000000004</v>
      </c>
      <c r="AW3">
        <v>0.97260000000000002</v>
      </c>
      <c r="AX3">
        <v>0.59550000000000003</v>
      </c>
      <c r="AY3" s="4">
        <v>33</v>
      </c>
      <c r="AZ3" s="4">
        <v>45</v>
      </c>
      <c r="BA3" s="4">
        <v>66</v>
      </c>
      <c r="BB3" s="1">
        <v>0.46</v>
      </c>
      <c r="BC3" s="1">
        <f>1.25*0.46</f>
        <v>0.57500000000000007</v>
      </c>
      <c r="BD3" s="1">
        <f>1.75 * 0.46</f>
        <v>0.80500000000000005</v>
      </c>
      <c r="BE3" s="5">
        <v>0.624</v>
      </c>
      <c r="BF3" s="5">
        <v>0.48599999999999999</v>
      </c>
      <c r="BG3" s="1">
        <v>200</v>
      </c>
      <c r="BH3" s="1">
        <v>0.79</v>
      </c>
      <c r="BI3" s="4">
        <v>350</v>
      </c>
      <c r="BJ3" s="1">
        <f>(180+30+25)/60</f>
        <v>3.9166666666666665</v>
      </c>
      <c r="BK3" s="1">
        <f>3/BJ3*125</f>
        <v>95.744680851063833</v>
      </c>
      <c r="BL3" s="1">
        <f>65+32+3*2*(2*10+3*170)/15+25+45</f>
        <v>379</v>
      </c>
      <c r="BM3" s="1">
        <v>0.9</v>
      </c>
      <c r="BN3" s="1">
        <v>1.5</v>
      </c>
      <c r="BO3" s="1">
        <v>0.35</v>
      </c>
      <c r="BP3" s="4">
        <v>14</v>
      </c>
      <c r="BQ3">
        <v>4.7</v>
      </c>
      <c r="BR3">
        <v>30</v>
      </c>
      <c r="BS3" s="5">
        <v>1.15E-2</v>
      </c>
      <c r="BT3" s="1">
        <v>263</v>
      </c>
      <c r="BU3" s="1">
        <v>0.77</v>
      </c>
      <c r="BV3" s="4">
        <v>85</v>
      </c>
      <c r="BW3" s="4">
        <v>67</v>
      </c>
      <c r="BX3" s="4">
        <v>28</v>
      </c>
      <c r="BY3" s="4">
        <v>43</v>
      </c>
      <c r="BZ3" s="3">
        <v>3</v>
      </c>
      <c r="CA3" s="3">
        <v>3</v>
      </c>
      <c r="CB3" s="3">
        <v>2.2000000000000002</v>
      </c>
      <c r="CC3" s="3">
        <v>5</v>
      </c>
      <c r="CD3" s="4">
        <v>30</v>
      </c>
      <c r="CE3" s="1">
        <v>0.01</v>
      </c>
      <c r="CF3" s="1">
        <v>264</v>
      </c>
      <c r="CG3" s="1">
        <v>0.77</v>
      </c>
      <c r="CH3" s="1">
        <v>71.5</v>
      </c>
      <c r="CI3" s="4">
        <v>64</v>
      </c>
      <c r="CJ3" s="1">
        <v>0.75</v>
      </c>
      <c r="CK3">
        <v>45</v>
      </c>
      <c r="CL3">
        <v>0.72</v>
      </c>
      <c r="CM3">
        <v>4000</v>
      </c>
      <c r="CN3">
        <v>2000</v>
      </c>
      <c r="CO3" s="1">
        <v>360</v>
      </c>
      <c r="CP3" s="1">
        <v>0.8</v>
      </c>
      <c r="CQ3">
        <v>2900</v>
      </c>
      <c r="CR3">
        <v>1550</v>
      </c>
      <c r="CS3" s="1">
        <v>248</v>
      </c>
      <c r="CT3">
        <v>0.75</v>
      </c>
      <c r="CU3">
        <v>21</v>
      </c>
      <c r="CV3">
        <v>30</v>
      </c>
      <c r="CW3">
        <v>1.5</v>
      </c>
      <c r="CX3">
        <v>2.5</v>
      </c>
      <c r="CY3">
        <v>4.5</v>
      </c>
      <c r="CZ3" s="3">
        <v>6</v>
      </c>
      <c r="DA3" s="1">
        <v>204</v>
      </c>
      <c r="DB3" s="1">
        <v>0.89</v>
      </c>
      <c r="DC3" s="4">
        <f>2*DF3</f>
        <v>52024.5</v>
      </c>
      <c r="DD3" s="1">
        <v>172</v>
      </c>
      <c r="DE3" s="1">
        <v>0.9</v>
      </c>
      <c r="DF3" s="4">
        <f>0.99*26275</f>
        <v>26012.25</v>
      </c>
      <c r="DG3" s="1">
        <f>(180+17.5+17.5)/60</f>
        <v>3.5833333333333335</v>
      </c>
      <c r="DH3" s="1">
        <f>3/DG3*100</f>
        <v>83.720930232558132</v>
      </c>
      <c r="DI3" s="1">
        <f>65+32+5*2*(2*10+3*170)/15+25+45</f>
        <v>520.33333333333326</v>
      </c>
      <c r="DJ3" s="1">
        <v>1.5</v>
      </c>
      <c r="DK3" s="1">
        <f>0.35 + 0.12</f>
        <v>0.47</v>
      </c>
      <c r="DL3" s="1">
        <f>145+200+383</f>
        <v>728</v>
      </c>
      <c r="DM3" s="1">
        <v>0.5</v>
      </c>
      <c r="DN3" s="1">
        <v>275</v>
      </c>
    </row>
    <row r="4" spans="1:118" x14ac:dyDescent="0.3">
      <c r="A4" t="s">
        <v>133</v>
      </c>
      <c r="B4">
        <v>0.04</v>
      </c>
      <c r="C4">
        <v>649</v>
      </c>
      <c r="D4">
        <v>635</v>
      </c>
      <c r="E4">
        <v>552</v>
      </c>
      <c r="F4">
        <v>1238</v>
      </c>
      <c r="G4">
        <v>781</v>
      </c>
      <c r="H4">
        <v>680</v>
      </c>
      <c r="I4">
        <v>420</v>
      </c>
      <c r="J4">
        <v>531</v>
      </c>
      <c r="K4">
        <v>525</v>
      </c>
      <c r="L4">
        <v>454</v>
      </c>
      <c r="M4" s="1">
        <v>0</v>
      </c>
      <c r="N4">
        <v>37.71</v>
      </c>
      <c r="O4">
        <v>4.1322000000000001</v>
      </c>
      <c r="P4">
        <f>2*10+3*170</f>
        <v>530</v>
      </c>
      <c r="Q4">
        <v>15</v>
      </c>
      <c r="R4" s="4">
        <v>88</v>
      </c>
      <c r="S4" s="4">
        <v>67</v>
      </c>
      <c r="T4" s="4">
        <v>28</v>
      </c>
      <c r="U4" s="4">
        <v>43</v>
      </c>
      <c r="V4" s="4">
        <v>6</v>
      </c>
      <c r="W4" s="3">
        <v>1.9</v>
      </c>
      <c r="X4" s="4">
        <v>45</v>
      </c>
      <c r="Y4" s="5">
        <v>1.15E-2</v>
      </c>
      <c r="Z4" s="1">
        <v>225</v>
      </c>
      <c r="AA4" s="1">
        <v>0.77</v>
      </c>
      <c r="AB4" s="3">
        <v>51</v>
      </c>
      <c r="AC4" s="3">
        <v>54</v>
      </c>
      <c r="AD4" s="4">
        <v>30</v>
      </c>
      <c r="AE4" s="1">
        <v>1</v>
      </c>
      <c r="AF4" s="1">
        <v>80</v>
      </c>
      <c r="AG4" s="1">
        <v>0.75</v>
      </c>
      <c r="AH4" s="1">
        <v>2.17</v>
      </c>
      <c r="AI4" s="1">
        <v>0.25</v>
      </c>
      <c r="AJ4" s="4">
        <v>65</v>
      </c>
      <c r="AK4" s="4">
        <v>105</v>
      </c>
      <c r="AL4" s="1">
        <v>149.5</v>
      </c>
      <c r="AM4" s="1">
        <v>0.5</v>
      </c>
      <c r="AN4" s="4">
        <v>50</v>
      </c>
      <c r="AO4" s="5">
        <v>1.2500000000000001E-2</v>
      </c>
      <c r="AP4" s="4">
        <f>0.99*28990</f>
        <v>28700.1</v>
      </c>
      <c r="AQ4" s="4">
        <f>23700 + 1900 + 0.5 * 2 * 2600</f>
        <v>28200</v>
      </c>
      <c r="AR4" s="4">
        <v>20000</v>
      </c>
      <c r="AS4" s="4">
        <v>200</v>
      </c>
      <c r="AT4" s="4">
        <v>50</v>
      </c>
      <c r="AU4" s="4">
        <v>60</v>
      </c>
      <c r="AV4" s="5">
        <v>0.76980000000000004</v>
      </c>
      <c r="AW4">
        <v>0.97260000000000002</v>
      </c>
      <c r="AX4">
        <v>0.59550000000000003</v>
      </c>
      <c r="AY4" s="4">
        <v>33</v>
      </c>
      <c r="AZ4" s="4">
        <v>45</v>
      </c>
      <c r="BA4" s="4">
        <v>66</v>
      </c>
      <c r="BB4" s="1">
        <v>0.46</v>
      </c>
      <c r="BC4" s="1">
        <f>1.25*0.46</f>
        <v>0.57500000000000007</v>
      </c>
      <c r="BD4" s="1">
        <f>1.75 * 0.46</f>
        <v>0.80500000000000005</v>
      </c>
      <c r="BE4" s="5">
        <v>0.624</v>
      </c>
      <c r="BF4" s="5">
        <v>0.48599999999999999</v>
      </c>
      <c r="BG4" s="1">
        <v>200</v>
      </c>
      <c r="BH4" s="1">
        <v>0.79</v>
      </c>
      <c r="BI4" s="4">
        <v>350</v>
      </c>
      <c r="BJ4" s="1">
        <f>(180+30+25)/60</f>
        <v>3.9166666666666665</v>
      </c>
      <c r="BK4" s="1">
        <f>3/BJ4*125</f>
        <v>95.744680851063833</v>
      </c>
      <c r="BL4" s="1">
        <f>65+32+3*2*(2*10+3*170)/15+25+45</f>
        <v>379</v>
      </c>
      <c r="BM4" s="1">
        <v>0.9</v>
      </c>
      <c r="BN4" s="1">
        <v>1.5</v>
      </c>
      <c r="BO4" s="1">
        <v>0.35</v>
      </c>
      <c r="BP4" s="4">
        <v>14</v>
      </c>
      <c r="BQ4">
        <v>4.7</v>
      </c>
      <c r="BR4">
        <v>30</v>
      </c>
      <c r="BS4" s="5">
        <v>1.15E-2</v>
      </c>
      <c r="BT4" s="1">
        <v>263</v>
      </c>
      <c r="BU4" s="1">
        <v>0.77</v>
      </c>
      <c r="BV4" s="4">
        <v>98</v>
      </c>
      <c r="BW4" s="4">
        <v>78</v>
      </c>
      <c r="BX4" s="4">
        <v>28</v>
      </c>
      <c r="BY4" s="4">
        <v>43</v>
      </c>
      <c r="BZ4" s="3">
        <v>3</v>
      </c>
      <c r="CA4" s="3">
        <v>3</v>
      </c>
      <c r="CB4" s="3">
        <v>2.2000000000000002</v>
      </c>
      <c r="CC4" s="3">
        <v>5</v>
      </c>
      <c r="CD4" s="4">
        <v>30</v>
      </c>
      <c r="CE4" s="1">
        <v>0.01</v>
      </c>
      <c r="CF4" s="1">
        <v>264</v>
      </c>
      <c r="CG4" s="1">
        <v>0.77</v>
      </c>
      <c r="CH4" s="1">
        <v>71.5</v>
      </c>
      <c r="CI4" s="4">
        <v>64</v>
      </c>
      <c r="CJ4" s="1">
        <v>0.75</v>
      </c>
      <c r="CK4">
        <v>45</v>
      </c>
      <c r="CL4">
        <v>0.72</v>
      </c>
      <c r="CM4">
        <v>4000</v>
      </c>
      <c r="CN4">
        <v>2000</v>
      </c>
      <c r="CO4" s="1">
        <v>360</v>
      </c>
      <c r="CP4" s="1">
        <v>0.8</v>
      </c>
      <c r="CQ4">
        <v>2900</v>
      </c>
      <c r="CR4">
        <v>1550</v>
      </c>
      <c r="CS4" s="1">
        <v>248</v>
      </c>
      <c r="CT4">
        <v>0.75</v>
      </c>
      <c r="CU4">
        <v>21</v>
      </c>
      <c r="CV4">
        <v>30</v>
      </c>
      <c r="CW4">
        <v>1.5</v>
      </c>
      <c r="CX4">
        <v>2.5</v>
      </c>
      <c r="CY4">
        <v>4.5</v>
      </c>
      <c r="CZ4" s="3">
        <v>6</v>
      </c>
      <c r="DA4" s="1">
        <v>204</v>
      </c>
      <c r="DB4" s="1">
        <v>0.89</v>
      </c>
      <c r="DC4" s="4">
        <f>2*DF4</f>
        <v>52024.5</v>
      </c>
      <c r="DD4" s="1">
        <v>172</v>
      </c>
      <c r="DE4" s="1">
        <v>0.9</v>
      </c>
      <c r="DF4" s="4">
        <f>0.99*26275</f>
        <v>26012.25</v>
      </c>
      <c r="DG4" s="1">
        <f>(180+17.5+17.5)/60</f>
        <v>3.5833333333333335</v>
      </c>
      <c r="DH4" s="1">
        <f>3/DG4*100</f>
        <v>83.720930232558132</v>
      </c>
      <c r="DI4" s="1">
        <f>65+32+5*2*(2*10+3*170)/15+25+45</f>
        <v>520.33333333333326</v>
      </c>
      <c r="DJ4" s="1">
        <v>1.5</v>
      </c>
      <c r="DK4" s="1">
        <f>0.35 + 0.12</f>
        <v>0.47</v>
      </c>
      <c r="DL4" s="1">
        <f>145+200+383</f>
        <v>728</v>
      </c>
      <c r="DM4" s="1">
        <v>0.5</v>
      </c>
      <c r="DN4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"/>
  <sheetViews>
    <sheetView workbookViewId="0">
      <pane ySplit="1" topLeftCell="A57" activePane="bottomLeft" state="frozen"/>
      <selection pane="bottomLeft" activeCell="A67" sqref="A67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104</v>
      </c>
      <c r="B1" s="2" t="s">
        <v>105</v>
      </c>
      <c r="C1" s="2" t="s">
        <v>110</v>
      </c>
      <c r="E1" s="2" t="s">
        <v>105</v>
      </c>
      <c r="F1" s="2" t="s">
        <v>115</v>
      </c>
    </row>
    <row r="2" spans="1:6" x14ac:dyDescent="0.3">
      <c r="A2" t="s">
        <v>0</v>
      </c>
      <c r="B2" t="s">
        <v>106</v>
      </c>
      <c r="C2" t="s">
        <v>109</v>
      </c>
      <c r="E2" t="s">
        <v>106</v>
      </c>
      <c r="F2">
        <f>COUNTIFS(B2:B122,E2) - 1</f>
        <v>3</v>
      </c>
    </row>
    <row r="3" spans="1:6" x14ac:dyDescent="0.3">
      <c r="A3" t="s">
        <v>1</v>
      </c>
      <c r="B3" t="s">
        <v>106</v>
      </c>
      <c r="C3" t="s">
        <v>109</v>
      </c>
      <c r="E3" t="s">
        <v>108</v>
      </c>
      <c r="F3">
        <f>COUNTIFS(B2:B122,E3)</f>
        <v>105</v>
      </c>
    </row>
    <row r="4" spans="1:6" x14ac:dyDescent="0.3">
      <c r="A4" t="s">
        <v>135</v>
      </c>
      <c r="B4" t="s">
        <v>107</v>
      </c>
      <c r="C4" t="s">
        <v>109</v>
      </c>
      <c r="E4" t="s">
        <v>107</v>
      </c>
      <c r="F4">
        <f>COUNTIFS(B2:B122,E4)</f>
        <v>12</v>
      </c>
    </row>
    <row r="5" spans="1:6" x14ac:dyDescent="0.3">
      <c r="A5" t="s">
        <v>136</v>
      </c>
      <c r="B5" t="s">
        <v>107</v>
      </c>
      <c r="C5" t="s">
        <v>109</v>
      </c>
      <c r="E5" t="s">
        <v>114</v>
      </c>
      <c r="F5">
        <f>SUM(F2:F4)</f>
        <v>120</v>
      </c>
    </row>
    <row r="6" spans="1:6" x14ac:dyDescent="0.3">
      <c r="A6" t="s">
        <v>137</v>
      </c>
      <c r="B6" t="s">
        <v>107</v>
      </c>
      <c r="C6" t="s">
        <v>109</v>
      </c>
    </row>
    <row r="7" spans="1:6" x14ac:dyDescent="0.3">
      <c r="A7" t="s">
        <v>6</v>
      </c>
      <c r="B7" t="s">
        <v>107</v>
      </c>
      <c r="C7" t="s">
        <v>109</v>
      </c>
    </row>
    <row r="8" spans="1:6" x14ac:dyDescent="0.3">
      <c r="A8" t="s">
        <v>7</v>
      </c>
      <c r="B8" t="s">
        <v>107</v>
      </c>
      <c r="C8" t="s">
        <v>109</v>
      </c>
    </row>
    <row r="9" spans="1:6" x14ac:dyDescent="0.3">
      <c r="A9" t="s">
        <v>8</v>
      </c>
      <c r="B9" t="s">
        <v>107</v>
      </c>
      <c r="C9" t="s">
        <v>109</v>
      </c>
    </row>
    <row r="10" spans="1:6" x14ac:dyDescent="0.3">
      <c r="A10" t="s">
        <v>9</v>
      </c>
      <c r="B10" t="s">
        <v>107</v>
      </c>
      <c r="C10" t="s">
        <v>109</v>
      </c>
    </row>
    <row r="11" spans="1:6" x14ac:dyDescent="0.3">
      <c r="A11" t="s">
        <v>10</v>
      </c>
      <c r="B11" t="s">
        <v>107</v>
      </c>
      <c r="C11" t="s">
        <v>109</v>
      </c>
    </row>
    <row r="12" spans="1:6" x14ac:dyDescent="0.3">
      <c r="A12" t="s">
        <v>11</v>
      </c>
      <c r="B12" t="s">
        <v>107</v>
      </c>
      <c r="C12" t="s">
        <v>109</v>
      </c>
    </row>
    <row r="13" spans="1:6" x14ac:dyDescent="0.3">
      <c r="A13" t="s">
        <v>12</v>
      </c>
      <c r="B13" t="s">
        <v>107</v>
      </c>
      <c r="C13" t="s">
        <v>109</v>
      </c>
    </row>
    <row r="14" spans="1:6" x14ac:dyDescent="0.3">
      <c r="A14" t="s">
        <v>5</v>
      </c>
      <c r="B14" t="s">
        <v>107</v>
      </c>
      <c r="C14" t="s">
        <v>109</v>
      </c>
    </row>
    <row r="15" spans="1:6" x14ac:dyDescent="0.3">
      <c r="A15" t="s">
        <v>16</v>
      </c>
      <c r="B15" t="s">
        <v>106</v>
      </c>
      <c r="C15" t="s">
        <v>109</v>
      </c>
    </row>
    <row r="16" spans="1:6" x14ac:dyDescent="0.3">
      <c r="A16" t="s">
        <v>15</v>
      </c>
      <c r="B16" t="s">
        <v>106</v>
      </c>
      <c r="C16" t="s">
        <v>109</v>
      </c>
    </row>
    <row r="17" spans="1:3" x14ac:dyDescent="0.3">
      <c r="A17" t="s">
        <v>17</v>
      </c>
      <c r="B17" t="s">
        <v>108</v>
      </c>
      <c r="C17" t="s">
        <v>109</v>
      </c>
    </row>
    <row r="18" spans="1:3" x14ac:dyDescent="0.3">
      <c r="A18" t="s">
        <v>89</v>
      </c>
      <c r="B18" t="s">
        <v>108</v>
      </c>
      <c r="C18" t="s">
        <v>109</v>
      </c>
    </row>
    <row r="19" spans="1:3" x14ac:dyDescent="0.3">
      <c r="A19" t="s">
        <v>18</v>
      </c>
      <c r="B19" t="s">
        <v>108</v>
      </c>
      <c r="C19" t="s">
        <v>109</v>
      </c>
    </row>
    <row r="20" spans="1:3" x14ac:dyDescent="0.3">
      <c r="A20" t="s">
        <v>90</v>
      </c>
      <c r="B20" t="s">
        <v>108</v>
      </c>
      <c r="C20" t="s">
        <v>109</v>
      </c>
    </row>
    <row r="21" spans="1:3" x14ac:dyDescent="0.3">
      <c r="A21" t="s">
        <v>21</v>
      </c>
      <c r="B21" t="s">
        <v>108</v>
      </c>
      <c r="C21" t="s">
        <v>109</v>
      </c>
    </row>
    <row r="22" spans="1:3" x14ac:dyDescent="0.3">
      <c r="A22" t="s">
        <v>23</v>
      </c>
      <c r="B22" t="s">
        <v>108</v>
      </c>
      <c r="C22" t="s">
        <v>109</v>
      </c>
    </row>
    <row r="23" spans="1:3" x14ac:dyDescent="0.3">
      <c r="A23" t="s">
        <v>111</v>
      </c>
      <c r="B23" t="s">
        <v>108</v>
      </c>
      <c r="C23" t="s">
        <v>112</v>
      </c>
    </row>
    <row r="24" spans="1:3" x14ac:dyDescent="0.3">
      <c r="A24" t="s">
        <v>113</v>
      </c>
      <c r="B24" t="s">
        <v>108</v>
      </c>
      <c r="C24" t="s">
        <v>109</v>
      </c>
    </row>
    <row r="25" spans="1:3" x14ac:dyDescent="0.3">
      <c r="A25" t="s">
        <v>116</v>
      </c>
      <c r="B25" t="s">
        <v>108</v>
      </c>
      <c r="C25" t="s">
        <v>112</v>
      </c>
    </row>
    <row r="26" spans="1:3" x14ac:dyDescent="0.3">
      <c r="A26" t="s">
        <v>103</v>
      </c>
      <c r="B26" t="s">
        <v>108</v>
      </c>
      <c r="C26" t="s">
        <v>109</v>
      </c>
    </row>
    <row r="27" spans="1:3" x14ac:dyDescent="0.3">
      <c r="A27" t="s">
        <v>102</v>
      </c>
      <c r="B27" t="s">
        <v>108</v>
      </c>
      <c r="C27" t="s">
        <v>109</v>
      </c>
    </row>
    <row r="28" spans="1:3" x14ac:dyDescent="0.3">
      <c r="A28" t="s">
        <v>19</v>
      </c>
      <c r="B28" t="s">
        <v>108</v>
      </c>
      <c r="C28" t="s">
        <v>109</v>
      </c>
    </row>
    <row r="29" spans="1:3" x14ac:dyDescent="0.3">
      <c r="A29" t="s">
        <v>20</v>
      </c>
      <c r="B29" t="s">
        <v>108</v>
      </c>
      <c r="C29" t="s">
        <v>109</v>
      </c>
    </row>
    <row r="30" spans="1:3" x14ac:dyDescent="0.3">
      <c r="A30" t="s">
        <v>22</v>
      </c>
      <c r="B30" t="s">
        <v>108</v>
      </c>
      <c r="C30" t="s">
        <v>109</v>
      </c>
    </row>
    <row r="31" spans="1:3" x14ac:dyDescent="0.3">
      <c r="A31" t="s">
        <v>97</v>
      </c>
      <c r="B31" t="s">
        <v>108</v>
      </c>
      <c r="C31" t="s">
        <v>109</v>
      </c>
    </row>
    <row r="32" spans="1:3" x14ac:dyDescent="0.3">
      <c r="A32" t="s">
        <v>98</v>
      </c>
      <c r="B32" t="s">
        <v>108</v>
      </c>
      <c r="C32" t="s">
        <v>109</v>
      </c>
    </row>
    <row r="33" spans="1:3" x14ac:dyDescent="0.3">
      <c r="A33" t="s">
        <v>99</v>
      </c>
      <c r="B33" t="s">
        <v>108</v>
      </c>
      <c r="C33" t="s">
        <v>109</v>
      </c>
    </row>
    <row r="34" spans="1:3" x14ac:dyDescent="0.3">
      <c r="A34" t="s">
        <v>100</v>
      </c>
      <c r="B34" t="s">
        <v>108</v>
      </c>
      <c r="C34" t="s">
        <v>109</v>
      </c>
    </row>
    <row r="35" spans="1:3" x14ac:dyDescent="0.3">
      <c r="A35" t="s">
        <v>101</v>
      </c>
      <c r="B35" t="s">
        <v>108</v>
      </c>
      <c r="C35" t="s">
        <v>109</v>
      </c>
    </row>
    <row r="36" spans="1:3" x14ac:dyDescent="0.3">
      <c r="A36" t="s">
        <v>72</v>
      </c>
      <c r="B36" t="s">
        <v>108</v>
      </c>
      <c r="C36" t="s">
        <v>109</v>
      </c>
    </row>
    <row r="37" spans="1:3" x14ac:dyDescent="0.3">
      <c r="A37" t="s">
        <v>71</v>
      </c>
      <c r="B37" t="s">
        <v>108</v>
      </c>
      <c r="C37" t="s">
        <v>109</v>
      </c>
    </row>
    <row r="38" spans="1:3" x14ac:dyDescent="0.3">
      <c r="A38" t="s">
        <v>86</v>
      </c>
      <c r="B38" t="s">
        <v>108</v>
      </c>
      <c r="C38" t="s">
        <v>109</v>
      </c>
    </row>
    <row r="39" spans="1:3" x14ac:dyDescent="0.3">
      <c r="A39" t="s">
        <v>85</v>
      </c>
      <c r="B39" t="s">
        <v>108</v>
      </c>
      <c r="C39" t="s">
        <v>109</v>
      </c>
    </row>
    <row r="40" spans="1:3" x14ac:dyDescent="0.3">
      <c r="A40" t="s">
        <v>48</v>
      </c>
      <c r="B40" t="s">
        <v>108</v>
      </c>
      <c r="C40" t="s">
        <v>109</v>
      </c>
    </row>
    <row r="41" spans="1:3" x14ac:dyDescent="0.3">
      <c r="A41" t="s">
        <v>49</v>
      </c>
      <c r="B41" t="s">
        <v>108</v>
      </c>
      <c r="C41" t="s">
        <v>109</v>
      </c>
    </row>
    <row r="42" spans="1:3" x14ac:dyDescent="0.3">
      <c r="A42" t="s">
        <v>50</v>
      </c>
      <c r="B42" t="s">
        <v>108</v>
      </c>
      <c r="C42" t="s">
        <v>109</v>
      </c>
    </row>
    <row r="43" spans="1:3" x14ac:dyDescent="0.3">
      <c r="A43" s="6" t="s">
        <v>51</v>
      </c>
      <c r="B43" t="s">
        <v>108</v>
      </c>
      <c r="C43" t="s">
        <v>109</v>
      </c>
    </row>
    <row r="44" spans="1:3" x14ac:dyDescent="0.3">
      <c r="A44" t="s">
        <v>52</v>
      </c>
      <c r="B44" t="s">
        <v>108</v>
      </c>
      <c r="C44" t="s">
        <v>109</v>
      </c>
    </row>
    <row r="45" spans="1:3" x14ac:dyDescent="0.3">
      <c r="A45" s="6" t="s">
        <v>81</v>
      </c>
      <c r="B45" t="s">
        <v>108</v>
      </c>
      <c r="C45" t="s">
        <v>109</v>
      </c>
    </row>
    <row r="46" spans="1:3" x14ac:dyDescent="0.3">
      <c r="A46" t="s">
        <v>67</v>
      </c>
      <c r="B46" t="s">
        <v>108</v>
      </c>
      <c r="C46" t="s">
        <v>109</v>
      </c>
    </row>
    <row r="47" spans="1:3" x14ac:dyDescent="0.3">
      <c r="A47" t="s">
        <v>68</v>
      </c>
      <c r="B47" t="s">
        <v>108</v>
      </c>
      <c r="C47" t="s">
        <v>109</v>
      </c>
    </row>
    <row r="48" spans="1:3" x14ac:dyDescent="0.3">
      <c r="A48" t="s">
        <v>60</v>
      </c>
      <c r="B48" t="s">
        <v>108</v>
      </c>
      <c r="C48" t="s">
        <v>109</v>
      </c>
    </row>
    <row r="49" spans="1:3" x14ac:dyDescent="0.3">
      <c r="A49" t="s">
        <v>61</v>
      </c>
      <c r="B49" t="s">
        <v>108</v>
      </c>
      <c r="C49" t="s">
        <v>109</v>
      </c>
    </row>
    <row r="50" spans="1:3" x14ac:dyDescent="0.3">
      <c r="A50" t="s">
        <v>62</v>
      </c>
      <c r="B50" t="s">
        <v>108</v>
      </c>
      <c r="C50" t="s">
        <v>109</v>
      </c>
    </row>
    <row r="51" spans="1:3" x14ac:dyDescent="0.3">
      <c r="A51" t="s">
        <v>63</v>
      </c>
      <c r="B51" t="s">
        <v>108</v>
      </c>
      <c r="C51" t="s">
        <v>109</v>
      </c>
    </row>
    <row r="52" spans="1:3" x14ac:dyDescent="0.3">
      <c r="A52" t="s">
        <v>79</v>
      </c>
      <c r="B52" t="s">
        <v>108</v>
      </c>
      <c r="C52" t="s">
        <v>109</v>
      </c>
    </row>
    <row r="53" spans="1:3" x14ac:dyDescent="0.3">
      <c r="A53" t="s">
        <v>80</v>
      </c>
      <c r="B53" t="s">
        <v>108</v>
      </c>
      <c r="C53" t="s">
        <v>109</v>
      </c>
    </row>
    <row r="54" spans="1:3" x14ac:dyDescent="0.3">
      <c r="A54" t="s">
        <v>76</v>
      </c>
      <c r="B54" t="s">
        <v>108</v>
      </c>
      <c r="C54" t="s">
        <v>109</v>
      </c>
    </row>
    <row r="55" spans="1:3" x14ac:dyDescent="0.3">
      <c r="A55" t="s">
        <v>75</v>
      </c>
      <c r="B55" t="s">
        <v>108</v>
      </c>
      <c r="C55" t="s">
        <v>109</v>
      </c>
    </row>
    <row r="56" spans="1:3" x14ac:dyDescent="0.3">
      <c r="A56" t="s">
        <v>64</v>
      </c>
      <c r="B56" t="s">
        <v>108</v>
      </c>
      <c r="C56" t="s">
        <v>109</v>
      </c>
    </row>
    <row r="57" spans="1:3" x14ac:dyDescent="0.3">
      <c r="A57" t="s">
        <v>65</v>
      </c>
      <c r="B57" t="s">
        <v>108</v>
      </c>
      <c r="C57" t="s">
        <v>109</v>
      </c>
    </row>
    <row r="58" spans="1:3" x14ac:dyDescent="0.3">
      <c r="A58" t="s">
        <v>78</v>
      </c>
      <c r="B58" t="s">
        <v>108</v>
      </c>
      <c r="C58" t="s">
        <v>109</v>
      </c>
    </row>
    <row r="59" spans="1:3" x14ac:dyDescent="0.3">
      <c r="A59" t="s">
        <v>77</v>
      </c>
      <c r="B59" t="s">
        <v>108</v>
      </c>
      <c r="C59" t="s">
        <v>109</v>
      </c>
    </row>
    <row r="60" spans="1:3" x14ac:dyDescent="0.3">
      <c r="A60" t="s">
        <v>66</v>
      </c>
      <c r="B60" t="s">
        <v>108</v>
      </c>
      <c r="C60" t="s">
        <v>109</v>
      </c>
    </row>
    <row r="61" spans="1:3" x14ac:dyDescent="0.3">
      <c r="A61" t="s">
        <v>82</v>
      </c>
      <c r="B61" t="s">
        <v>108</v>
      </c>
      <c r="C61" t="s">
        <v>109</v>
      </c>
    </row>
    <row r="62" spans="1:3" x14ac:dyDescent="0.3">
      <c r="A62" t="s">
        <v>91</v>
      </c>
      <c r="B62" t="s">
        <v>108</v>
      </c>
      <c r="C62" t="s">
        <v>109</v>
      </c>
    </row>
    <row r="63" spans="1:3" x14ac:dyDescent="0.3">
      <c r="A63" t="s">
        <v>92</v>
      </c>
      <c r="B63" t="s">
        <v>108</v>
      </c>
      <c r="C63" t="s">
        <v>109</v>
      </c>
    </row>
    <row r="64" spans="1:3" x14ac:dyDescent="0.3">
      <c r="A64" t="s">
        <v>93</v>
      </c>
      <c r="B64" t="s">
        <v>108</v>
      </c>
      <c r="C64" t="s">
        <v>109</v>
      </c>
    </row>
    <row r="65" spans="1:3" x14ac:dyDescent="0.3">
      <c r="A65" t="s">
        <v>13</v>
      </c>
      <c r="B65" t="s">
        <v>108</v>
      </c>
      <c r="C65" t="s">
        <v>109</v>
      </c>
    </row>
    <row r="66" spans="1:3" x14ac:dyDescent="0.3">
      <c r="A66" t="s">
        <v>138</v>
      </c>
      <c r="B66" t="s">
        <v>107</v>
      </c>
      <c r="C66" t="s">
        <v>109</v>
      </c>
    </row>
    <row r="67" spans="1:3" x14ac:dyDescent="0.3">
      <c r="A67" t="s">
        <v>125</v>
      </c>
      <c r="B67" t="s">
        <v>108</v>
      </c>
      <c r="C67" t="s">
        <v>109</v>
      </c>
    </row>
    <row r="68" spans="1:3" x14ac:dyDescent="0.3">
      <c r="A68" t="s">
        <v>126</v>
      </c>
      <c r="B68" t="s">
        <v>108</v>
      </c>
      <c r="C68" t="s">
        <v>109</v>
      </c>
    </row>
    <row r="69" spans="1:3" x14ac:dyDescent="0.3">
      <c r="A69" t="s">
        <v>24</v>
      </c>
      <c r="B69" t="s">
        <v>108</v>
      </c>
      <c r="C69" t="s">
        <v>109</v>
      </c>
    </row>
    <row r="70" spans="1:3" x14ac:dyDescent="0.3">
      <c r="A70" t="s">
        <v>25</v>
      </c>
      <c r="B70" t="s">
        <v>108</v>
      </c>
      <c r="C70" t="s">
        <v>109</v>
      </c>
    </row>
    <row r="71" spans="1:3" x14ac:dyDescent="0.3">
      <c r="A71" t="s">
        <v>26</v>
      </c>
      <c r="B71" t="s">
        <v>108</v>
      </c>
      <c r="C71" t="s">
        <v>109</v>
      </c>
    </row>
    <row r="72" spans="1:3" x14ac:dyDescent="0.3">
      <c r="A72" t="s">
        <v>83</v>
      </c>
      <c r="B72" t="s">
        <v>108</v>
      </c>
      <c r="C72" t="s">
        <v>109</v>
      </c>
    </row>
    <row r="73" spans="1:3" x14ac:dyDescent="0.3">
      <c r="A73" t="s">
        <v>74</v>
      </c>
      <c r="B73" t="s">
        <v>108</v>
      </c>
      <c r="C73" t="s">
        <v>109</v>
      </c>
    </row>
    <row r="74" spans="1:3" x14ac:dyDescent="0.3">
      <c r="A74" t="s">
        <v>73</v>
      </c>
      <c r="B74" t="s">
        <v>108</v>
      </c>
      <c r="C74" t="s">
        <v>109</v>
      </c>
    </row>
    <row r="75" spans="1:3" x14ac:dyDescent="0.3">
      <c r="A75" t="s">
        <v>88</v>
      </c>
      <c r="B75" t="s">
        <v>108</v>
      </c>
      <c r="C75" t="s">
        <v>109</v>
      </c>
    </row>
    <row r="76" spans="1:3" x14ac:dyDescent="0.3">
      <c r="A76" t="s">
        <v>87</v>
      </c>
      <c r="B76" t="s">
        <v>108</v>
      </c>
      <c r="C76" t="s">
        <v>109</v>
      </c>
    </row>
    <row r="77" spans="1:3" x14ac:dyDescent="0.3">
      <c r="A77" t="s">
        <v>53</v>
      </c>
      <c r="B77" t="s">
        <v>108</v>
      </c>
      <c r="C77" t="s">
        <v>109</v>
      </c>
    </row>
    <row r="78" spans="1:3" x14ac:dyDescent="0.3">
      <c r="A78" t="s">
        <v>54</v>
      </c>
      <c r="B78" t="s">
        <v>108</v>
      </c>
      <c r="C78" t="s">
        <v>109</v>
      </c>
    </row>
    <row r="79" spans="1:3" x14ac:dyDescent="0.3">
      <c r="A79" t="s">
        <v>58</v>
      </c>
      <c r="B79" t="s">
        <v>108</v>
      </c>
      <c r="C79" t="s">
        <v>109</v>
      </c>
    </row>
    <row r="80" spans="1:3" x14ac:dyDescent="0.3">
      <c r="A80" t="s">
        <v>59</v>
      </c>
      <c r="B80" t="s">
        <v>108</v>
      </c>
      <c r="C80" t="s">
        <v>109</v>
      </c>
    </row>
    <row r="81" spans="1:3" x14ac:dyDescent="0.3">
      <c r="A81" s="7" t="s">
        <v>56</v>
      </c>
      <c r="B81" t="s">
        <v>108</v>
      </c>
      <c r="C81" t="s">
        <v>109</v>
      </c>
    </row>
    <row r="82" spans="1:3" x14ac:dyDescent="0.3">
      <c r="A82" s="8" t="s">
        <v>57</v>
      </c>
      <c r="B82" t="s">
        <v>108</v>
      </c>
      <c r="C82" t="s">
        <v>109</v>
      </c>
    </row>
    <row r="83" spans="1:3" x14ac:dyDescent="0.3">
      <c r="A83" t="s">
        <v>55</v>
      </c>
      <c r="B83" t="s">
        <v>108</v>
      </c>
      <c r="C83" t="s">
        <v>109</v>
      </c>
    </row>
    <row r="84" spans="1:3" x14ac:dyDescent="0.3">
      <c r="A84" t="s">
        <v>84</v>
      </c>
      <c r="B84" t="s">
        <v>108</v>
      </c>
      <c r="C84" t="s">
        <v>109</v>
      </c>
    </row>
    <row r="85" spans="1:3" x14ac:dyDescent="0.3">
      <c r="A85" t="s">
        <v>70</v>
      </c>
      <c r="B85" t="s">
        <v>108</v>
      </c>
      <c r="C85" t="s">
        <v>109</v>
      </c>
    </row>
    <row r="86" spans="1:3" x14ac:dyDescent="0.3">
      <c r="A86" t="s">
        <v>69</v>
      </c>
      <c r="B86" t="s">
        <v>108</v>
      </c>
      <c r="C86" t="s">
        <v>109</v>
      </c>
    </row>
    <row r="87" spans="1:3" x14ac:dyDescent="0.3">
      <c r="A87" t="s">
        <v>117</v>
      </c>
      <c r="B87" t="s">
        <v>108</v>
      </c>
      <c r="C87" t="s">
        <v>112</v>
      </c>
    </row>
    <row r="88" spans="1:3" x14ac:dyDescent="0.3">
      <c r="A88" t="s">
        <v>118</v>
      </c>
      <c r="B88" t="s">
        <v>108</v>
      </c>
      <c r="C88" t="s">
        <v>112</v>
      </c>
    </row>
    <row r="89" spans="1:3" x14ac:dyDescent="0.3">
      <c r="A89" t="s">
        <v>119</v>
      </c>
      <c r="B89" t="s">
        <v>108</v>
      </c>
      <c r="C89" t="s">
        <v>112</v>
      </c>
    </row>
    <row r="90" spans="1:3" x14ac:dyDescent="0.3">
      <c r="A90" t="s">
        <v>120</v>
      </c>
      <c r="B90" t="s">
        <v>108</v>
      </c>
      <c r="C90" t="s">
        <v>112</v>
      </c>
    </row>
    <row r="91" spans="1:3" x14ac:dyDescent="0.3">
      <c r="A91" t="s">
        <v>121</v>
      </c>
      <c r="B91" t="s">
        <v>108</v>
      </c>
      <c r="C91" t="s">
        <v>112</v>
      </c>
    </row>
    <row r="92" spans="1:3" x14ac:dyDescent="0.3">
      <c r="A92" t="s">
        <v>122</v>
      </c>
      <c r="B92" t="s">
        <v>108</v>
      </c>
      <c r="C92" t="s">
        <v>112</v>
      </c>
    </row>
    <row r="93" spans="1:3" x14ac:dyDescent="0.3">
      <c r="A93" t="s">
        <v>34</v>
      </c>
      <c r="B93" t="s">
        <v>108</v>
      </c>
      <c r="C93" t="s">
        <v>109</v>
      </c>
    </row>
    <row r="94" spans="1:3" x14ac:dyDescent="0.3">
      <c r="A94" t="s">
        <v>35</v>
      </c>
      <c r="B94" t="s">
        <v>108</v>
      </c>
      <c r="C94" t="s">
        <v>109</v>
      </c>
    </row>
    <row r="95" spans="1:3" x14ac:dyDescent="0.3">
      <c r="A95" t="s">
        <v>44</v>
      </c>
      <c r="B95" t="s">
        <v>108</v>
      </c>
      <c r="C95" t="s">
        <v>109</v>
      </c>
    </row>
    <row r="96" spans="1:3" x14ac:dyDescent="0.3">
      <c r="A96" t="s">
        <v>45</v>
      </c>
      <c r="B96" t="s">
        <v>108</v>
      </c>
      <c r="C96" t="s">
        <v>109</v>
      </c>
    </row>
    <row r="97" spans="1:3" x14ac:dyDescent="0.3">
      <c r="A97" t="s">
        <v>46</v>
      </c>
      <c r="B97" t="s">
        <v>108</v>
      </c>
      <c r="C97" t="s">
        <v>109</v>
      </c>
    </row>
    <row r="98" spans="1:3" x14ac:dyDescent="0.3">
      <c r="A98" t="s">
        <v>47</v>
      </c>
      <c r="B98" t="s">
        <v>108</v>
      </c>
      <c r="C98" t="s">
        <v>109</v>
      </c>
    </row>
    <row r="99" spans="1:3" x14ac:dyDescent="0.3">
      <c r="A99" t="s">
        <v>43</v>
      </c>
      <c r="B99" t="s">
        <v>108</v>
      </c>
      <c r="C99" t="s">
        <v>109</v>
      </c>
    </row>
    <row r="100" spans="1:3" x14ac:dyDescent="0.3">
      <c r="A100" t="s">
        <v>36</v>
      </c>
      <c r="B100" t="s">
        <v>108</v>
      </c>
      <c r="C100" t="s">
        <v>109</v>
      </c>
    </row>
    <row r="101" spans="1:3" x14ac:dyDescent="0.3">
      <c r="A101" t="s">
        <v>42</v>
      </c>
      <c r="B101" t="s">
        <v>108</v>
      </c>
      <c r="C101" t="s">
        <v>109</v>
      </c>
    </row>
    <row r="102" spans="1:3" x14ac:dyDescent="0.3">
      <c r="A102" t="s">
        <v>37</v>
      </c>
      <c r="B102" t="s">
        <v>108</v>
      </c>
      <c r="C102" t="s">
        <v>109</v>
      </c>
    </row>
    <row r="103" spans="1:3" x14ac:dyDescent="0.3">
      <c r="A103" t="s">
        <v>27</v>
      </c>
      <c r="B103" t="s">
        <v>108</v>
      </c>
      <c r="C103" t="s">
        <v>109</v>
      </c>
    </row>
    <row r="104" spans="1:3" x14ac:dyDescent="0.3">
      <c r="A104" t="s">
        <v>28</v>
      </c>
      <c r="B104" t="s">
        <v>108</v>
      </c>
      <c r="C104" t="s">
        <v>109</v>
      </c>
    </row>
    <row r="105" spans="1:3" x14ac:dyDescent="0.3">
      <c r="A105" t="s">
        <v>29</v>
      </c>
      <c r="B105" t="s">
        <v>108</v>
      </c>
      <c r="C105" t="s">
        <v>109</v>
      </c>
    </row>
    <row r="106" spans="1:3" x14ac:dyDescent="0.3">
      <c r="A106" t="s">
        <v>30</v>
      </c>
      <c r="B106" t="s">
        <v>108</v>
      </c>
      <c r="C106" t="s">
        <v>109</v>
      </c>
    </row>
    <row r="107" spans="1:3" x14ac:dyDescent="0.3">
      <c r="A107" t="s">
        <v>31</v>
      </c>
      <c r="B107" t="s">
        <v>108</v>
      </c>
      <c r="C107" t="s">
        <v>109</v>
      </c>
    </row>
    <row r="108" spans="1:3" x14ac:dyDescent="0.3">
      <c r="A108" t="s">
        <v>32</v>
      </c>
      <c r="B108" t="s">
        <v>108</v>
      </c>
      <c r="C108" t="s">
        <v>109</v>
      </c>
    </row>
    <row r="109" spans="1:3" x14ac:dyDescent="0.3">
      <c r="A109" t="s">
        <v>41</v>
      </c>
      <c r="B109" t="s">
        <v>108</v>
      </c>
      <c r="C109" t="s">
        <v>109</v>
      </c>
    </row>
    <row r="110" spans="1:3" x14ac:dyDescent="0.3">
      <c r="A110" t="s">
        <v>38</v>
      </c>
      <c r="B110" t="s">
        <v>108</v>
      </c>
      <c r="C110" t="s">
        <v>109</v>
      </c>
    </row>
    <row r="111" spans="1:3" x14ac:dyDescent="0.3">
      <c r="A111" t="s">
        <v>33</v>
      </c>
      <c r="B111" t="s">
        <v>108</v>
      </c>
      <c r="C111" t="s">
        <v>109</v>
      </c>
    </row>
    <row r="112" spans="1:3" x14ac:dyDescent="0.3">
      <c r="A112" t="s">
        <v>40</v>
      </c>
      <c r="B112" t="s">
        <v>108</v>
      </c>
      <c r="C112" t="s">
        <v>109</v>
      </c>
    </row>
    <row r="113" spans="1:3" x14ac:dyDescent="0.3">
      <c r="A113" t="s">
        <v>39</v>
      </c>
      <c r="B113" t="s">
        <v>108</v>
      </c>
      <c r="C113" t="s">
        <v>109</v>
      </c>
    </row>
    <row r="114" spans="1:3" x14ac:dyDescent="0.3">
      <c r="A114" t="s">
        <v>96</v>
      </c>
      <c r="B114" t="s">
        <v>108</v>
      </c>
      <c r="C114" t="s">
        <v>109</v>
      </c>
    </row>
    <row r="115" spans="1:3" x14ac:dyDescent="0.3">
      <c r="A115" t="s">
        <v>95</v>
      </c>
      <c r="B115" t="s">
        <v>108</v>
      </c>
      <c r="C115" t="s">
        <v>109</v>
      </c>
    </row>
    <row r="116" spans="1:3" x14ac:dyDescent="0.3">
      <c r="A116" t="s">
        <v>94</v>
      </c>
      <c r="B116" t="s">
        <v>108</v>
      </c>
      <c r="C116" t="s">
        <v>109</v>
      </c>
    </row>
    <row r="117" spans="1:3" x14ac:dyDescent="0.3">
      <c r="A117" t="s">
        <v>14</v>
      </c>
      <c r="B117" t="s">
        <v>108</v>
      </c>
      <c r="C117" t="s">
        <v>109</v>
      </c>
    </row>
    <row r="118" spans="1:3" x14ac:dyDescent="0.3">
      <c r="A118" t="s">
        <v>123</v>
      </c>
      <c r="B118" t="s">
        <v>108</v>
      </c>
      <c r="C118" t="s">
        <v>109</v>
      </c>
    </row>
    <row r="119" spans="1:3" x14ac:dyDescent="0.3">
      <c r="A119" t="s">
        <v>124</v>
      </c>
      <c r="B119" t="s">
        <v>108</v>
      </c>
      <c r="C119" t="s">
        <v>127</v>
      </c>
    </row>
    <row r="120" spans="1:3" x14ac:dyDescent="0.3">
      <c r="A120" t="s">
        <v>3</v>
      </c>
      <c r="B120" t="s">
        <v>108</v>
      </c>
      <c r="C120" t="s">
        <v>109</v>
      </c>
    </row>
    <row r="121" spans="1:3" x14ac:dyDescent="0.3">
      <c r="A121" t="s">
        <v>4</v>
      </c>
      <c r="B121" t="s">
        <v>108</v>
      </c>
      <c r="C121" t="s">
        <v>109</v>
      </c>
    </row>
    <row r="122" spans="1:3" x14ac:dyDescent="0.3">
      <c r="A122" t="s">
        <v>2</v>
      </c>
      <c r="B122" t="s">
        <v>108</v>
      </c>
      <c r="C122" t="s">
        <v>109</v>
      </c>
    </row>
  </sheetData>
  <autoFilter ref="A1:C122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Todd</cp:lastModifiedBy>
  <dcterms:created xsi:type="dcterms:W3CDTF">2021-07-05T19:21:23Z</dcterms:created>
  <dcterms:modified xsi:type="dcterms:W3CDTF">2023-08-15T19:40:15Z</dcterms:modified>
</cp:coreProperties>
</file>