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c\Documents\Research\Research-O'Shaughnessey\Matlab Files\fusion_matlab_for_ben_14aug14\"/>
    </mc:Choice>
  </mc:AlternateContent>
  <bookViews>
    <workbookView xWindow="0" yWindow="0" windowWidth="14385" windowHeight="10148" activeTab="3"/>
  </bookViews>
  <sheets>
    <sheet name="instructions" sheetId="2" r:id="rId1"/>
    <sheet name="parameters" sheetId="1" r:id="rId2"/>
    <sheet name="ohki" sheetId="4" r:id="rId3"/>
    <sheet name="results plot" sheetId="7" r:id="rId4"/>
    <sheet name="results" sheetId="3" r:id="rId5"/>
    <sheet name="uhrikova" sheetId="5" r:id="rId6"/>
    <sheet name="crap" sheetId="6" r:id="rId7"/>
  </sheets>
  <calcPr calcId="152511"/>
</workbook>
</file>

<file path=xl/calcChain.xml><?xml version="1.0" encoding="utf-8"?>
<calcChain xmlns="http://schemas.openxmlformats.org/spreadsheetml/2006/main">
  <c r="J11" i="1" l="1"/>
  <c r="H6" i="1" l="1"/>
  <c r="H7" i="1"/>
  <c r="H8" i="1"/>
  <c r="H9" i="1"/>
  <c r="H10" i="1"/>
  <c r="H11" i="1"/>
  <c r="H12" i="1"/>
  <c r="H13" i="1"/>
  <c r="H14" i="1"/>
  <c r="H15" i="1"/>
  <c r="H16" i="1"/>
  <c r="H17" i="1"/>
  <c r="H18" i="1"/>
  <c r="H19" i="1"/>
  <c r="H20" i="1"/>
  <c r="H21" i="1"/>
  <c r="H22" i="1"/>
  <c r="H23" i="1"/>
  <c r="H24" i="1"/>
  <c r="H25" i="1"/>
  <c r="H5" i="1"/>
  <c r="E26" i="1"/>
  <c r="F26" i="1" s="1"/>
  <c r="G17" i="1"/>
  <c r="D17" i="1" s="1"/>
  <c r="I17" i="1" s="1"/>
  <c r="G6" i="1"/>
  <c r="G7" i="1"/>
  <c r="J7" i="1" s="1"/>
  <c r="G8" i="1"/>
  <c r="G9" i="1"/>
  <c r="G10" i="1"/>
  <c r="G11" i="1"/>
  <c r="G12" i="1"/>
  <c r="J12" i="1" s="1"/>
  <c r="G13" i="1"/>
  <c r="J13" i="1" s="1"/>
  <c r="G14" i="1"/>
  <c r="J14" i="1" s="1"/>
  <c r="G15" i="1"/>
  <c r="J15" i="1" s="1"/>
  <c r="G16" i="1"/>
  <c r="J16" i="1" s="1"/>
  <c r="G5" i="1"/>
  <c r="G19" i="1"/>
  <c r="D19" i="1" s="1"/>
  <c r="I19" i="1" s="1"/>
  <c r="G20" i="1"/>
  <c r="D20" i="1" s="1"/>
  <c r="I20" i="1" s="1"/>
  <c r="G21" i="1"/>
  <c r="D21" i="1" s="1"/>
  <c r="I21" i="1" s="1"/>
  <c r="G22" i="1"/>
  <c r="D22" i="1" s="1"/>
  <c r="I22" i="1" s="1"/>
  <c r="G23" i="1"/>
  <c r="D23" i="1" s="1"/>
  <c r="I23" i="1" s="1"/>
  <c r="G24" i="1"/>
  <c r="D24" i="1" s="1"/>
  <c r="I24" i="1" s="1"/>
  <c r="G25" i="1"/>
  <c r="D25" i="1" s="1"/>
  <c r="I25" i="1" s="1"/>
  <c r="G18" i="1"/>
  <c r="D18" i="1" s="1"/>
  <c r="I18" i="1" s="1"/>
  <c r="J6" i="1" l="1"/>
  <c r="J10" i="1"/>
  <c r="J9" i="1"/>
  <c r="J8" i="1"/>
  <c r="J5" i="1"/>
  <c r="D15" i="1"/>
  <c r="I15" i="1" s="1"/>
  <c r="D13" i="1"/>
  <c r="I13" i="1" s="1"/>
  <c r="D11" i="1"/>
  <c r="I11" i="1" s="1"/>
  <c r="D9" i="1"/>
  <c r="I9" i="1" s="1"/>
  <c r="D7" i="1"/>
  <c r="I7" i="1" s="1"/>
  <c r="D16" i="1"/>
  <c r="I16" i="1" s="1"/>
  <c r="D14" i="1"/>
  <c r="I14" i="1" s="1"/>
  <c r="D12" i="1"/>
  <c r="I12" i="1" s="1"/>
  <c r="D10" i="1"/>
  <c r="I10" i="1" s="1"/>
  <c r="D8" i="1"/>
  <c r="I8" i="1" s="1"/>
  <c r="D6" i="1"/>
  <c r="I6" i="1" s="1"/>
  <c r="J17" i="1"/>
  <c r="J25" i="1"/>
  <c r="J24" i="1"/>
  <c r="J23" i="1"/>
  <c r="J22" i="1"/>
  <c r="J21" i="1"/>
  <c r="J20" i="1"/>
  <c r="J19" i="1"/>
  <c r="D5" i="1"/>
  <c r="I5" i="1" s="1"/>
  <c r="J18" i="1"/>
</calcChain>
</file>

<file path=xl/sharedStrings.xml><?xml version="1.0" encoding="utf-8"?>
<sst xmlns="http://schemas.openxmlformats.org/spreadsheetml/2006/main" count="170" uniqueCount="35">
  <si>
    <t>[Ca2+]</t>
  </si>
  <si>
    <t>gamma_PC/PE</t>
  </si>
  <si>
    <t>gamma_PS</t>
  </si>
  <si>
    <t>eps_PC/PE</t>
  </si>
  <si>
    <t>eps_PS</t>
  </si>
  <si>
    <t>gamma0</t>
  </si>
  <si>
    <t>epsiloncat</t>
  </si>
  <si>
    <t>deadendfraction =</t>
  </si>
  <si>
    <t>fusionfraction =</t>
  </si>
  <si>
    <t>lysisfraction =</t>
  </si>
  <si>
    <t>Tfusion =</t>
  </si>
  <si>
    <t>Tlysis =</t>
  </si>
  <si>
    <t>Alip dppc</t>
  </si>
  <si>
    <t>1 mM</t>
  </si>
  <si>
    <t>Ahd =</t>
  </si>
  <si>
    <t>1.5 mM</t>
  </si>
  <si>
    <t>2 mM</t>
  </si>
  <si>
    <t>2.5 mM</t>
  </si>
  <si>
    <t>0 mM</t>
  </si>
  <si>
    <t>0.5 mM</t>
  </si>
  <si>
    <t>3 mM</t>
  </si>
  <si>
    <t>3.5 mM</t>
  </si>
  <si>
    <t>4 mM</t>
  </si>
  <si>
    <t>4.5 mM</t>
  </si>
  <si>
    <t>5 mM</t>
  </si>
  <si>
    <t xml:space="preserve"> 5.5 mM</t>
  </si>
  <si>
    <t>6 mM</t>
  </si>
  <si>
    <t>7 mM</t>
  </si>
  <si>
    <t>8 mM</t>
  </si>
  <si>
    <t>7.5 mM</t>
  </si>
  <si>
    <t xml:space="preserve"> 8.5 mM</t>
  </si>
  <si>
    <t>9 mM</t>
  </si>
  <si>
    <t>9.5 mM</t>
  </si>
  <si>
    <t>10 mM</t>
  </si>
  <si>
    <t>6.5 mM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</si>
</sst>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ont="1" applyFill="1"/>
    <xf numFmtId="0" fontId="0" fillId="4" borderId="0" xfId="0" applyFont="1" applyFill="1"/>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824412881077149E-2"/>
          <c:y val="4.6296334757670442E-2"/>
          <c:w val="0.88389129483814521"/>
          <c:h val="0.8416746864975212"/>
        </c:manualLayout>
      </c:layout>
      <c:scatterChart>
        <c:scatterStyle val="smoothMarker"/>
        <c:varyColors val="0"/>
        <c:ser>
          <c:idx val="0"/>
          <c:order val="0"/>
          <c:tx>
            <c:v>DeHF</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results!$A$1:$AO$1</c:f>
              <c:numCache>
                <c:formatCode>General</c:formatCode>
                <c:ptCount val="41"/>
                <c:pt idx="0">
                  <c:v>0</c:v>
                </c:pt>
                <c:pt idx="2">
                  <c:v>0.5</c:v>
                </c:pt>
                <c:pt idx="4">
                  <c:v>1</c:v>
                </c:pt>
                <c:pt idx="6">
                  <c:v>1.5</c:v>
                </c:pt>
                <c:pt idx="8">
                  <c:v>2</c:v>
                </c:pt>
                <c:pt idx="10">
                  <c:v>2.5</c:v>
                </c:pt>
                <c:pt idx="12">
                  <c:v>3</c:v>
                </c:pt>
                <c:pt idx="14">
                  <c:v>3.5</c:v>
                </c:pt>
                <c:pt idx="16">
                  <c:v>4</c:v>
                </c:pt>
                <c:pt idx="18">
                  <c:v>4.5</c:v>
                </c:pt>
                <c:pt idx="20">
                  <c:v>5</c:v>
                </c:pt>
                <c:pt idx="22">
                  <c:v>5.5</c:v>
                </c:pt>
                <c:pt idx="24">
                  <c:v>6</c:v>
                </c:pt>
                <c:pt idx="26">
                  <c:v>6.5</c:v>
                </c:pt>
                <c:pt idx="28">
                  <c:v>7</c:v>
                </c:pt>
                <c:pt idx="30">
                  <c:v>7.5</c:v>
                </c:pt>
                <c:pt idx="32">
                  <c:v>8</c:v>
                </c:pt>
                <c:pt idx="34">
                  <c:v>8.5</c:v>
                </c:pt>
                <c:pt idx="36">
                  <c:v>9</c:v>
                </c:pt>
                <c:pt idx="38">
                  <c:v>9.5</c:v>
                </c:pt>
                <c:pt idx="40">
                  <c:v>10</c:v>
                </c:pt>
              </c:numCache>
            </c:numRef>
          </c:xVal>
          <c:yVal>
            <c:numRef>
              <c:f>results!$A$6:$AO$6</c:f>
              <c:numCache>
                <c:formatCode>General</c:formatCode>
                <c:ptCount val="41"/>
                <c:pt idx="0">
                  <c:v>1</c:v>
                </c:pt>
                <c:pt idx="2">
                  <c:v>0.99490000000000001</c:v>
                </c:pt>
                <c:pt idx="4">
                  <c:v>0.94850000000000001</c:v>
                </c:pt>
                <c:pt idx="6">
                  <c:v>0.41139999999999999</c:v>
                </c:pt>
                <c:pt idx="8">
                  <c:v>0.1032</c:v>
                </c:pt>
                <c:pt idx="10">
                  <c:v>1.7500000000000002E-2</c:v>
                </c:pt>
                <c:pt idx="12">
                  <c:v>2.41E-2</c:v>
                </c:pt>
                <c:pt idx="14">
                  <c:v>6.7500000000000004E-2</c:v>
                </c:pt>
                <c:pt idx="16">
                  <c:v>8.6699999999999999E-2</c:v>
                </c:pt>
                <c:pt idx="18">
                  <c:v>0.10979999999999999</c:v>
                </c:pt>
                <c:pt idx="20">
                  <c:v>0.13550000000000001</c:v>
                </c:pt>
                <c:pt idx="22">
                  <c:v>0.14829999999999999</c:v>
                </c:pt>
                <c:pt idx="24">
                  <c:v>0.16170000000000001</c:v>
                </c:pt>
                <c:pt idx="26">
                  <c:v>0.17580000000000001</c:v>
                </c:pt>
                <c:pt idx="28">
                  <c:v>0.1903</c:v>
                </c:pt>
                <c:pt idx="30">
                  <c:v>0.2051</c:v>
                </c:pt>
                <c:pt idx="32">
                  <c:v>0.21990000000000001</c:v>
                </c:pt>
                <c:pt idx="34">
                  <c:v>0.23480000000000001</c:v>
                </c:pt>
                <c:pt idx="36">
                  <c:v>0.25009999999999999</c:v>
                </c:pt>
                <c:pt idx="38">
                  <c:v>0.26529999999999998</c:v>
                </c:pt>
                <c:pt idx="40">
                  <c:v>0.35310000000000002</c:v>
                </c:pt>
              </c:numCache>
            </c:numRef>
          </c:yVal>
          <c:smooth val="1"/>
        </c:ser>
        <c:ser>
          <c:idx val="1"/>
          <c:order val="1"/>
          <c:tx>
            <c:v>Fus</c:v>
          </c:tx>
          <c:spPr>
            <a:ln w="12700" cap="rnd">
              <a:solidFill>
                <a:schemeClr val="accent1"/>
              </a:solidFill>
              <a:round/>
            </a:ln>
            <a:effectLst/>
          </c:spPr>
          <c:marker>
            <c:symbol val="circle"/>
            <c:size val="5"/>
            <c:spPr>
              <a:solidFill>
                <a:schemeClr val="accent2"/>
              </a:solidFill>
              <a:ln w="9525">
                <a:solidFill>
                  <a:schemeClr val="accent2"/>
                </a:solidFill>
              </a:ln>
              <a:effectLst/>
            </c:spPr>
          </c:marker>
          <c:xVal>
            <c:numRef>
              <c:f>results!$A$1:$AO$1</c:f>
              <c:numCache>
                <c:formatCode>General</c:formatCode>
                <c:ptCount val="41"/>
                <c:pt idx="0">
                  <c:v>0</c:v>
                </c:pt>
                <c:pt idx="2">
                  <c:v>0.5</c:v>
                </c:pt>
                <c:pt idx="4">
                  <c:v>1</c:v>
                </c:pt>
                <c:pt idx="6">
                  <c:v>1.5</c:v>
                </c:pt>
                <c:pt idx="8">
                  <c:v>2</c:v>
                </c:pt>
                <c:pt idx="10">
                  <c:v>2.5</c:v>
                </c:pt>
                <c:pt idx="12">
                  <c:v>3</c:v>
                </c:pt>
                <c:pt idx="14">
                  <c:v>3.5</c:v>
                </c:pt>
                <c:pt idx="16">
                  <c:v>4</c:v>
                </c:pt>
                <c:pt idx="18">
                  <c:v>4.5</c:v>
                </c:pt>
                <c:pt idx="20">
                  <c:v>5</c:v>
                </c:pt>
                <c:pt idx="22">
                  <c:v>5.5</c:v>
                </c:pt>
                <c:pt idx="24">
                  <c:v>6</c:v>
                </c:pt>
                <c:pt idx="26">
                  <c:v>6.5</c:v>
                </c:pt>
                <c:pt idx="28">
                  <c:v>7</c:v>
                </c:pt>
                <c:pt idx="30">
                  <c:v>7.5</c:v>
                </c:pt>
                <c:pt idx="32">
                  <c:v>8</c:v>
                </c:pt>
                <c:pt idx="34">
                  <c:v>8.5</c:v>
                </c:pt>
                <c:pt idx="36">
                  <c:v>9</c:v>
                </c:pt>
                <c:pt idx="38">
                  <c:v>9.5</c:v>
                </c:pt>
                <c:pt idx="40">
                  <c:v>10</c:v>
                </c:pt>
              </c:numCache>
            </c:numRef>
          </c:xVal>
          <c:yVal>
            <c:numRef>
              <c:f>results!$A$8:$AO$8</c:f>
              <c:numCache>
                <c:formatCode>General</c:formatCode>
                <c:ptCount val="41"/>
                <c:pt idx="0" formatCode="0.00E+00">
                  <c:v>4.2706999999999996E-6</c:v>
                </c:pt>
                <c:pt idx="2">
                  <c:v>5.1000000000000004E-3</c:v>
                </c:pt>
                <c:pt idx="4">
                  <c:v>5.1400000000000001E-2</c:v>
                </c:pt>
                <c:pt idx="6">
                  <c:v>0.55030000000000001</c:v>
                </c:pt>
                <c:pt idx="8">
                  <c:v>0.54379999999999995</c:v>
                </c:pt>
                <c:pt idx="10">
                  <c:v>0.27929999999999999</c:v>
                </c:pt>
                <c:pt idx="12">
                  <c:v>0.3211</c:v>
                </c:pt>
                <c:pt idx="14">
                  <c:v>0.47560000000000002</c:v>
                </c:pt>
                <c:pt idx="16">
                  <c:v>0.51590000000000003</c:v>
                </c:pt>
                <c:pt idx="18">
                  <c:v>0.5524</c:v>
                </c:pt>
                <c:pt idx="20">
                  <c:v>0.58150000000000002</c:v>
                </c:pt>
                <c:pt idx="22">
                  <c:v>0.59250000000000003</c:v>
                </c:pt>
                <c:pt idx="24">
                  <c:v>0.60150000000000003</c:v>
                </c:pt>
                <c:pt idx="26">
                  <c:v>0.60860000000000003</c:v>
                </c:pt>
                <c:pt idx="28">
                  <c:v>0.6139</c:v>
                </c:pt>
                <c:pt idx="30">
                  <c:v>0.61760000000000004</c:v>
                </c:pt>
                <c:pt idx="32">
                  <c:v>0.61990000000000001</c:v>
                </c:pt>
                <c:pt idx="34">
                  <c:v>0.62080000000000002</c:v>
                </c:pt>
                <c:pt idx="36">
                  <c:v>0.62019999999999997</c:v>
                </c:pt>
                <c:pt idx="38">
                  <c:v>0.61829999999999996</c:v>
                </c:pt>
                <c:pt idx="40">
                  <c:v>0.58589999999999998</c:v>
                </c:pt>
              </c:numCache>
            </c:numRef>
          </c:yVal>
          <c:smooth val="1"/>
        </c:ser>
        <c:ser>
          <c:idx val="2"/>
          <c:order val="2"/>
          <c:tx>
            <c:v>Lys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results!$A$1:$AO$1</c:f>
              <c:numCache>
                <c:formatCode>General</c:formatCode>
                <c:ptCount val="41"/>
                <c:pt idx="0">
                  <c:v>0</c:v>
                </c:pt>
                <c:pt idx="2">
                  <c:v>0.5</c:v>
                </c:pt>
                <c:pt idx="4">
                  <c:v>1</c:v>
                </c:pt>
                <c:pt idx="6">
                  <c:v>1.5</c:v>
                </c:pt>
                <c:pt idx="8">
                  <c:v>2</c:v>
                </c:pt>
                <c:pt idx="10">
                  <c:v>2.5</c:v>
                </c:pt>
                <c:pt idx="12">
                  <c:v>3</c:v>
                </c:pt>
                <c:pt idx="14">
                  <c:v>3.5</c:v>
                </c:pt>
                <c:pt idx="16">
                  <c:v>4</c:v>
                </c:pt>
                <c:pt idx="18">
                  <c:v>4.5</c:v>
                </c:pt>
                <c:pt idx="20">
                  <c:v>5</c:v>
                </c:pt>
                <c:pt idx="22">
                  <c:v>5.5</c:v>
                </c:pt>
                <c:pt idx="24">
                  <c:v>6</c:v>
                </c:pt>
                <c:pt idx="26">
                  <c:v>6.5</c:v>
                </c:pt>
                <c:pt idx="28">
                  <c:v>7</c:v>
                </c:pt>
                <c:pt idx="30">
                  <c:v>7.5</c:v>
                </c:pt>
                <c:pt idx="32">
                  <c:v>8</c:v>
                </c:pt>
                <c:pt idx="34">
                  <c:v>8.5</c:v>
                </c:pt>
                <c:pt idx="36">
                  <c:v>9</c:v>
                </c:pt>
                <c:pt idx="38">
                  <c:v>9.5</c:v>
                </c:pt>
                <c:pt idx="40">
                  <c:v>10</c:v>
                </c:pt>
              </c:numCache>
            </c:numRef>
          </c:xVal>
          <c:yVal>
            <c:numRef>
              <c:f>results!$A$10:$AO$10</c:f>
              <c:numCache>
                <c:formatCode>General</c:formatCode>
                <c:ptCount val="41"/>
                <c:pt idx="0" formatCode="0.00E+00">
                  <c:v>2.6621999999999999E-11</c:v>
                </c:pt>
                <c:pt idx="2" formatCode="0.00E+00">
                  <c:v>1.8409999999999999E-7</c:v>
                </c:pt>
                <c:pt idx="4" formatCode="0.00E+00">
                  <c:v>9.3015999999999992E-6</c:v>
                </c:pt>
                <c:pt idx="6">
                  <c:v>3.8300000000000001E-2</c:v>
                </c:pt>
                <c:pt idx="8">
                  <c:v>0.35299999999999998</c:v>
                </c:pt>
                <c:pt idx="10">
                  <c:v>0.70320000000000005</c:v>
                </c:pt>
                <c:pt idx="12">
                  <c:v>0.65469999999999995</c:v>
                </c:pt>
                <c:pt idx="14">
                  <c:v>0.45689999999999997</c:v>
                </c:pt>
                <c:pt idx="16">
                  <c:v>0.39739999999999998</c:v>
                </c:pt>
                <c:pt idx="18">
                  <c:v>0.3377</c:v>
                </c:pt>
                <c:pt idx="20">
                  <c:v>0.28299999999999997</c:v>
                </c:pt>
                <c:pt idx="22">
                  <c:v>0.25919999999999999</c:v>
                </c:pt>
                <c:pt idx="24">
                  <c:v>0.23680000000000001</c:v>
                </c:pt>
                <c:pt idx="26">
                  <c:v>0.21560000000000001</c:v>
                </c:pt>
                <c:pt idx="28">
                  <c:v>0.1958</c:v>
                </c:pt>
                <c:pt idx="30">
                  <c:v>0.1774</c:v>
                </c:pt>
                <c:pt idx="32">
                  <c:v>0.16020000000000001</c:v>
                </c:pt>
                <c:pt idx="34">
                  <c:v>0.1444</c:v>
                </c:pt>
                <c:pt idx="36">
                  <c:v>0.1298</c:v>
                </c:pt>
                <c:pt idx="38">
                  <c:v>0.1163</c:v>
                </c:pt>
                <c:pt idx="40">
                  <c:v>6.0999999999999999E-2</c:v>
                </c:pt>
              </c:numCache>
            </c:numRef>
          </c:yVal>
          <c:smooth val="1"/>
        </c:ser>
        <c:dLbls>
          <c:showLegendKey val="0"/>
          <c:showVal val="0"/>
          <c:showCatName val="0"/>
          <c:showSerName val="0"/>
          <c:showPercent val="0"/>
          <c:showBubbleSize val="0"/>
        </c:dLbls>
        <c:axId val="708894800"/>
        <c:axId val="544281920"/>
      </c:scatterChart>
      <c:valAx>
        <c:axId val="70889480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81920"/>
        <c:crosses val="autoZero"/>
        <c:crossBetween val="midCat"/>
      </c:valAx>
      <c:valAx>
        <c:axId val="54428192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94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tabSelected="1" zoomScale="98"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209550</xdr:colOff>
      <xdr:row>2</xdr:row>
      <xdr:rowOff>9525</xdr:rowOff>
    </xdr:from>
    <xdr:to>
      <xdr:col>15</xdr:col>
      <xdr:colOff>390525</xdr:colOff>
      <xdr:row>54</xdr:row>
      <xdr:rowOff>161925</xdr:rowOff>
    </xdr:to>
    <xdr:sp macro="" textlink="">
      <xdr:nvSpPr>
        <xdr:cNvPr id="2" name="TextBox 1"/>
        <xdr:cNvSpPr txBox="1"/>
      </xdr:nvSpPr>
      <xdr:spPr>
        <a:xfrm>
          <a:off x="819150" y="390525"/>
          <a:ext cx="8715375" cy="1005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 goal is to complete the calculations</a:t>
          </a:r>
          <a:r>
            <a:rPr lang="en-US" sz="1100" baseline="0"/>
            <a:t> for nikolaus et al parameters for  0 &lt; [Ca2+] &lt; 10.  I suggest intervals of 0.5 mM at least at first to see if that's sufficient (hopefully).   The only parameters that change in the model are the initial tension induced by Ca (gamma0) and shrinkage (epsiloncat).  We are approximating that all the rupture rate parameters are independent of [Ca], which can't be exactly true but we don't have any info on this.</a:t>
          </a:r>
        </a:p>
        <a:p>
          <a:endParaRPr lang="en-US" sz="1100" baseline="0"/>
        </a:p>
        <a:p>
          <a:r>
            <a:rPr lang="en-US" sz="1100" baseline="0"/>
            <a:t>Steps:</a:t>
          </a:r>
        </a:p>
        <a:p>
          <a:endParaRPr lang="en-US" sz="1100" baseline="0"/>
        </a:p>
        <a:p>
          <a:pPr marL="228600" indent="-228600">
            <a:buFont typeface="+mj-lt"/>
            <a:buAutoNum type="arabicParenR"/>
          </a:pPr>
          <a:r>
            <a:rPr lang="en-US" sz="1100"/>
            <a:t>Read off value</a:t>
          </a:r>
          <a:r>
            <a:rPr lang="en-US" sz="1100" baseline="0"/>
            <a:t> </a:t>
          </a:r>
          <a:r>
            <a:rPr lang="en-US" sz="1100"/>
            <a:t>of gamma for pure DOPS at specific [Ca] using fig</a:t>
          </a:r>
          <a:r>
            <a:rPr lang="en-US" sz="1100" baseline="0"/>
            <a:t> </a:t>
          </a:r>
          <a:r>
            <a:rPr lang="en-US" sz="1100"/>
            <a:t>of Ohki BBA 1982 pasted</a:t>
          </a:r>
          <a:r>
            <a:rPr lang="en-US" sz="1100" baseline="0"/>
            <a:t> on the "ohki" spreadsheet</a:t>
          </a:r>
          <a:r>
            <a:rPr lang="en-US" sz="1100"/>
            <a:t>.</a:t>
          </a:r>
          <a:r>
            <a:rPr lang="en-US" sz="1100" baseline="0"/>
            <a:t>  Enter value  in "parameters" spreadsheet (red column).</a:t>
          </a:r>
        </a:p>
        <a:p>
          <a:pPr marL="228600" indent="-228600">
            <a:buFont typeface="+mj-lt"/>
            <a:buAutoNum type="arabicParenR"/>
          </a:pPr>
          <a:r>
            <a:rPr lang="en-US" sz="1100">
              <a:solidFill>
                <a:schemeClr val="dk1"/>
              </a:solidFill>
              <a:latin typeface="+mn-lt"/>
              <a:ea typeface="+mn-ea"/>
              <a:cs typeface="+mn-cs"/>
            </a:rPr>
            <a:t>Read off value</a:t>
          </a:r>
          <a:r>
            <a:rPr lang="en-US" sz="1100" baseline="0">
              <a:solidFill>
                <a:schemeClr val="dk1"/>
              </a:solidFill>
              <a:latin typeface="+mn-lt"/>
              <a:ea typeface="+mn-ea"/>
              <a:cs typeface="+mn-cs"/>
            </a:rPr>
            <a:t> </a:t>
          </a:r>
          <a:r>
            <a:rPr lang="en-US" sz="1100">
              <a:solidFill>
                <a:schemeClr val="dk1"/>
              </a:solidFill>
              <a:latin typeface="+mn-lt"/>
              <a:ea typeface="+mn-ea"/>
              <a:cs typeface="+mn-cs"/>
            </a:rPr>
            <a:t>of area per DPPC lipid (A_L) in angstrom^2 at the specific [Ca] using the figure of Uhrikova on the the "uhrikova"</a:t>
          </a:r>
          <a:r>
            <a:rPr lang="en-US" sz="1100" baseline="0">
              <a:solidFill>
                <a:schemeClr val="dk1"/>
              </a:solidFill>
              <a:latin typeface="+mn-lt"/>
              <a:ea typeface="+mn-ea"/>
              <a:cs typeface="+mn-cs"/>
            </a:rPr>
            <a:t> spreadsheet</a:t>
          </a:r>
          <a:r>
            <a:rPr lang="en-US" sz="1100">
              <a:solidFill>
                <a:schemeClr val="dk1"/>
              </a:solidFill>
              <a:latin typeface="+mn-lt"/>
              <a:ea typeface="+mn-ea"/>
              <a:cs typeface="+mn-cs"/>
            </a:rPr>
            <a:t>.</a:t>
          </a:r>
          <a:r>
            <a:rPr lang="en-US" sz="1100" baseline="0">
              <a:solidFill>
                <a:schemeClr val="dk1"/>
              </a:solidFill>
              <a:latin typeface="+mn-lt"/>
              <a:ea typeface="+mn-ea"/>
              <a:cs typeface="+mn-cs"/>
            </a:rPr>
            <a:t>  Enter value  in "parameters" spreadsheet (blue column).</a:t>
          </a:r>
        </a:p>
        <a:p>
          <a:pPr marL="228600" indent="-228600">
            <a:buFont typeface="+mj-lt"/>
            <a:buAutoNum type="arabicParenR"/>
          </a:pPr>
          <a:r>
            <a:rPr lang="en-US" sz="1100" baseline="0">
              <a:solidFill>
                <a:schemeClr val="dk1"/>
              </a:solidFill>
              <a:latin typeface="+mn-lt"/>
              <a:ea typeface="+mn-ea"/>
              <a:cs typeface="+mn-cs"/>
            </a:rPr>
            <a:t>Enter values from yellow columns of "parameters" spreadsheet into the all_run.m matlab command file.  The area looks like this near the top:</a:t>
          </a:r>
        </a:p>
        <a:p>
          <a:pPr marL="228600" indent="-228600">
            <a:buFont typeface="+mj-lt"/>
            <a:buAutoNum type="arabicParenR"/>
          </a:pPr>
          <a:endParaRPr lang="en-US" sz="1100" baseline="0">
            <a:solidFill>
              <a:schemeClr val="dk1"/>
            </a:solidFill>
            <a:latin typeface="+mn-lt"/>
            <a:ea typeface="+mn-ea"/>
            <a:cs typeface="+mn-cs"/>
          </a:endParaRPr>
        </a:p>
        <a:p>
          <a:r>
            <a:rPr lang="en-US" sz="1100" baseline="0" smtClean="0">
              <a:solidFill>
                <a:schemeClr val="dk1"/>
              </a:solidFill>
              <a:latin typeface="+mn-lt"/>
              <a:ea typeface="+mn-ea"/>
              <a:cs typeface="+mn-cs"/>
            </a:rPr>
            <a:t>%%% begin Ben S's parameter area</a:t>
          </a:r>
        </a:p>
        <a:p>
          <a:r>
            <a:rPr lang="en-US" sz="1100" baseline="0" smtClean="0">
              <a:solidFill>
                <a:schemeClr val="dk1"/>
              </a:solidFill>
              <a:latin typeface="+mn-lt"/>
              <a:ea typeface="+mn-ea"/>
              <a:cs typeface="+mn-cs"/>
            </a:rPr>
            <a:t>epsiloncat=0.064;</a:t>
          </a:r>
        </a:p>
        <a:p>
          <a:r>
            <a:rPr lang="en-US" sz="1100" baseline="0" smtClean="0">
              <a:solidFill>
                <a:schemeClr val="dk1"/>
              </a:solidFill>
              <a:latin typeface="+mn-lt"/>
              <a:ea typeface="+mn-ea"/>
              <a:cs typeface="+mn-cs"/>
            </a:rPr>
            <a:t>gamma0=8.7;</a:t>
          </a:r>
        </a:p>
        <a:p>
          <a:r>
            <a:rPr lang="en-US" sz="1100" baseline="0" smtClean="0">
              <a:solidFill>
                <a:schemeClr val="dk1"/>
              </a:solidFill>
              <a:latin typeface="+mn-lt"/>
              <a:ea typeface="+mn-ea"/>
              <a:cs typeface="+mn-cs"/>
            </a:rPr>
            <a:t>%%% end Ben S's parameter area</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4)  In matlab, Edit/Clear Workspace</a:t>
          </a:r>
        </a:p>
        <a:p>
          <a:r>
            <a:rPr lang="en-US" sz="1100" baseline="0" smtClean="0">
              <a:solidFill>
                <a:schemeClr val="dk1"/>
              </a:solidFill>
              <a:latin typeface="+mn-lt"/>
              <a:ea typeface="+mn-ea"/>
              <a:cs typeface="+mn-cs"/>
            </a:rPr>
            <a:t>5)  In matlab, command all_run and the calculation will begin (it takes about  30 minutes on my laptop).  All kinds of intermediate results and tracking numbers will stream through command window as program is running--no need to pay any attention to them.</a:t>
          </a:r>
        </a:p>
        <a:p>
          <a:r>
            <a:rPr lang="en-US" sz="1100" baseline="0" smtClean="0">
              <a:solidFill>
                <a:schemeClr val="dk1"/>
              </a:solidFill>
              <a:latin typeface="+mn-lt"/>
              <a:ea typeface="+mn-ea"/>
              <a:cs typeface="+mn-cs"/>
            </a:rPr>
            <a:t>6)  Pathway outcome distributions will appear in the command window at the very bottom of the stream of crap and looks like this:</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deadendfraction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0.1412</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fusionfraction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0.6021</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lysisfraction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0.2567</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Tfusion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4.2645</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Tlysis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0.1762</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a:t>
          </a:r>
          <a:r>
            <a:rPr lang="en-US" sz="1600" i="1" baseline="0" smtClean="0">
              <a:solidFill>
                <a:srgbClr val="FF0000"/>
              </a:solidFill>
              <a:latin typeface="+mn-lt"/>
              <a:ea typeface="+mn-ea"/>
              <a:cs typeface="+mn-cs"/>
            </a:rPr>
            <a:t>I recommend copying and storing them in the results tab of this spreadsheet in whatever manner you feel is best organized and such.</a:t>
          </a:r>
          <a:endParaRPr lang="en-US" sz="1100" i="1" baseline="0" smtClean="0">
            <a:solidFill>
              <a:srgbClr val="FF0000"/>
            </a:solidFill>
            <a:latin typeface="+mn-lt"/>
            <a:ea typeface="+mn-ea"/>
            <a:cs typeface="+mn-cs"/>
          </a:endParaRP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7)   Repeat for all [Ca] values</a:t>
          </a:r>
        </a:p>
        <a:p>
          <a:r>
            <a:rPr lang="en-US" sz="1100" baseline="0" smtClean="0">
              <a:solidFill>
                <a:schemeClr val="dk1"/>
              </a:solidFill>
              <a:latin typeface="+mn-lt"/>
              <a:ea typeface="+mn-ea"/>
              <a:cs typeface="+mn-cs"/>
            </a:rPr>
            <a:t>8)  Produce graphs</a:t>
          </a:r>
          <a:endParaRPr lang="en-US" sz="1100" baseline="0"/>
        </a:p>
        <a:p>
          <a:pPr marL="228600" indent="-228600">
            <a:buFont typeface="+mj-lt"/>
            <a:buAutoNum type="arabicParenR"/>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142875</xdr:rowOff>
    </xdr:from>
    <xdr:to>
      <xdr:col>8</xdr:col>
      <xdr:colOff>733425</xdr:colOff>
      <xdr:row>27</xdr:row>
      <xdr:rowOff>47625</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5725" y="142875"/>
          <a:ext cx="5829300" cy="47910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45395" cy="625928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1</xdr:row>
      <xdr:rowOff>57150</xdr:rowOff>
    </xdr:from>
    <xdr:to>
      <xdr:col>8</xdr:col>
      <xdr:colOff>219075</xdr:colOff>
      <xdr:row>25</xdr:row>
      <xdr:rowOff>180975</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4775" y="247650"/>
          <a:ext cx="4991100" cy="46958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3" sqref="Q3"/>
    </sheetView>
  </sheetViews>
  <sheetFormatPr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26"/>
  <sheetViews>
    <sheetView workbookViewId="0">
      <selection activeCell="J9" sqref="J9"/>
    </sheetView>
  </sheetViews>
  <sheetFormatPr defaultRowHeight="14.25" x14ac:dyDescent="0.45"/>
  <cols>
    <col min="4" max="4" width="16.1328125" customWidth="1"/>
    <col min="5" max="5" width="14.265625" customWidth="1"/>
    <col min="6" max="6" width="13.1328125" customWidth="1"/>
    <col min="7" max="7" width="11.73046875" customWidth="1"/>
    <col min="8" max="8" width="11" customWidth="1"/>
    <col min="9" max="9" width="17.265625" customWidth="1"/>
  </cols>
  <sheetData>
    <row r="4" spans="3:10" x14ac:dyDescent="0.45">
      <c r="C4" t="s">
        <v>0</v>
      </c>
      <c r="D4" t="s">
        <v>1</v>
      </c>
      <c r="E4" t="s">
        <v>2</v>
      </c>
      <c r="F4" t="s">
        <v>12</v>
      </c>
      <c r="G4" t="s">
        <v>3</v>
      </c>
      <c r="H4" t="s">
        <v>4</v>
      </c>
      <c r="I4" t="s">
        <v>5</v>
      </c>
      <c r="J4" t="s">
        <v>6</v>
      </c>
    </row>
    <row r="5" spans="3:10" x14ac:dyDescent="0.45">
      <c r="C5">
        <v>0</v>
      </c>
      <c r="D5">
        <f t="shared" ref="D5" si="0">265/2*G5</f>
        <v>0</v>
      </c>
      <c r="E5" s="2">
        <v>0</v>
      </c>
      <c r="F5" s="3">
        <v>61.3</v>
      </c>
      <c r="G5">
        <f>(61.3-F5)/61.3</f>
        <v>0</v>
      </c>
      <c r="H5">
        <f>2*E5/265</f>
        <v>0</v>
      </c>
      <c r="I5" s="1">
        <f>0.8*D5+0.2*E5</f>
        <v>0</v>
      </c>
      <c r="J5" s="1">
        <f>0.8*G5+0.2*H5</f>
        <v>0</v>
      </c>
    </row>
    <row r="6" spans="3:10" x14ac:dyDescent="0.45">
      <c r="C6">
        <v>0.5</v>
      </c>
      <c r="D6">
        <f t="shared" ref="D6:D16" si="1">265/2*G6</f>
        <v>1.7292006525285419</v>
      </c>
      <c r="E6" s="2">
        <v>6.1</v>
      </c>
      <c r="F6" s="3">
        <v>60.5</v>
      </c>
      <c r="G6">
        <f t="shared" ref="G6:G16" si="2">(61.3-F6)/61.3</f>
        <v>1.3050570962479562E-2</v>
      </c>
      <c r="H6">
        <f t="shared" ref="H6:H25" si="3">2*E6/265</f>
        <v>4.6037735849056599E-2</v>
      </c>
      <c r="I6" s="1">
        <f t="shared" ref="I6:I16" si="4">0.8*D6+0.2*E6</f>
        <v>2.6033605220228333</v>
      </c>
      <c r="J6" s="1">
        <f t="shared" ref="J6:J16" si="5">0.8*G6+0.2*H6</f>
        <v>1.9648003939794968E-2</v>
      </c>
    </row>
    <row r="7" spans="3:10" x14ac:dyDescent="0.45">
      <c r="C7">
        <v>1</v>
      </c>
      <c r="D7">
        <f t="shared" si="1"/>
        <v>2.8099510603588844</v>
      </c>
      <c r="E7" s="2">
        <v>8</v>
      </c>
      <c r="F7" s="3">
        <v>60</v>
      </c>
      <c r="G7">
        <f t="shared" si="2"/>
        <v>2.1207177814029317E-2</v>
      </c>
      <c r="H7">
        <f t="shared" si="3"/>
        <v>6.0377358490566038E-2</v>
      </c>
      <c r="I7" s="1">
        <f t="shared" si="4"/>
        <v>3.8479608482871077</v>
      </c>
      <c r="J7" s="1">
        <f t="shared" si="5"/>
        <v>2.9041213949336661E-2</v>
      </c>
    </row>
    <row r="8" spans="3:10" x14ac:dyDescent="0.45">
      <c r="C8">
        <v>1.5</v>
      </c>
      <c r="D8">
        <f t="shared" si="1"/>
        <v>7.1329526916802557</v>
      </c>
      <c r="E8" s="2">
        <v>8.5</v>
      </c>
      <c r="F8" s="3">
        <v>58</v>
      </c>
      <c r="G8">
        <f t="shared" si="2"/>
        <v>5.3833605220228342E-2</v>
      </c>
      <c r="H8">
        <f t="shared" si="3"/>
        <v>6.4150943396226415E-2</v>
      </c>
      <c r="I8" s="1">
        <f t="shared" si="4"/>
        <v>7.4063621533442054</v>
      </c>
      <c r="J8" s="1">
        <f t="shared" si="5"/>
        <v>5.5897072855427964E-2</v>
      </c>
    </row>
    <row r="9" spans="3:10" x14ac:dyDescent="0.45">
      <c r="C9">
        <v>2</v>
      </c>
      <c r="D9">
        <f t="shared" si="1"/>
        <v>9.0783034257748678</v>
      </c>
      <c r="E9" s="2">
        <v>8.6999999999999993</v>
      </c>
      <c r="F9" s="3">
        <v>57.1</v>
      </c>
      <c r="G9">
        <f t="shared" si="2"/>
        <v>6.8515497553017876E-2</v>
      </c>
      <c r="H9">
        <f t="shared" si="3"/>
        <v>6.5660377358490563E-2</v>
      </c>
      <c r="I9" s="1">
        <f t="shared" si="4"/>
        <v>9.0026427406198941</v>
      </c>
      <c r="J9" s="1">
        <f t="shared" si="5"/>
        <v>6.7944473514112425E-2</v>
      </c>
    </row>
    <row r="10" spans="3:10" x14ac:dyDescent="0.45">
      <c r="C10">
        <v>2.5</v>
      </c>
      <c r="D10">
        <f t="shared" si="1"/>
        <v>10.159053833605212</v>
      </c>
      <c r="E10" s="2">
        <v>8.9</v>
      </c>
      <c r="F10" s="3">
        <v>56.6</v>
      </c>
      <c r="G10">
        <f t="shared" si="2"/>
        <v>7.6672104404567634E-2</v>
      </c>
      <c r="H10">
        <f t="shared" si="3"/>
        <v>6.7169811320754724E-2</v>
      </c>
      <c r="I10" s="1">
        <f t="shared" si="4"/>
        <v>9.9072430668841704</v>
      </c>
      <c r="J10" s="1">
        <f t="shared" si="5"/>
        <v>7.4771645787805055E-2</v>
      </c>
    </row>
    <row r="11" spans="3:10" x14ac:dyDescent="0.45">
      <c r="C11">
        <v>3</v>
      </c>
      <c r="D11">
        <f t="shared" si="1"/>
        <v>9.9429037520391415</v>
      </c>
      <c r="E11" s="2">
        <v>9.1</v>
      </c>
      <c r="F11" s="3">
        <v>56.7</v>
      </c>
      <c r="G11">
        <f t="shared" si="2"/>
        <v>7.5040783034257666E-2</v>
      </c>
      <c r="H11">
        <f t="shared" si="3"/>
        <v>6.8679245283018872E-2</v>
      </c>
      <c r="I11" s="1">
        <f t="shared" si="4"/>
        <v>9.7743230016313127</v>
      </c>
      <c r="J11" s="1">
        <f>0.8*G11+0.2*H11</f>
        <v>7.3768475484009915E-2</v>
      </c>
    </row>
    <row r="12" spans="3:10" x14ac:dyDescent="0.45">
      <c r="C12">
        <v>3.5</v>
      </c>
      <c r="D12">
        <f t="shared" si="1"/>
        <v>9.2944535073409416</v>
      </c>
      <c r="E12" s="2">
        <v>9.1999999999999993</v>
      </c>
      <c r="F12" s="3">
        <v>57</v>
      </c>
      <c r="G12">
        <f t="shared" si="2"/>
        <v>7.0146818923327858E-2</v>
      </c>
      <c r="H12">
        <f t="shared" si="3"/>
        <v>6.9433962264150939E-2</v>
      </c>
      <c r="I12" s="1">
        <f t="shared" si="4"/>
        <v>9.2755628058727524</v>
      </c>
      <c r="J12" s="1">
        <f t="shared" si="5"/>
        <v>7.0004247591492472E-2</v>
      </c>
    </row>
    <row r="13" spans="3:10" x14ac:dyDescent="0.45">
      <c r="C13">
        <v>4</v>
      </c>
      <c r="D13">
        <f t="shared" si="1"/>
        <v>9.0783034257748678</v>
      </c>
      <c r="E13" s="2">
        <v>9.3000000000000007</v>
      </c>
      <c r="F13" s="3">
        <v>57.1</v>
      </c>
      <c r="G13">
        <f t="shared" si="2"/>
        <v>6.8515497553017876E-2</v>
      </c>
      <c r="H13">
        <f t="shared" si="3"/>
        <v>7.018867924528302E-2</v>
      </c>
      <c r="I13" s="1">
        <f t="shared" si="4"/>
        <v>9.1226427406198951</v>
      </c>
      <c r="J13" s="1">
        <f t="shared" si="5"/>
        <v>6.8850133891470905E-2</v>
      </c>
    </row>
    <row r="14" spans="3:10" x14ac:dyDescent="0.45">
      <c r="C14">
        <v>4.5</v>
      </c>
      <c r="D14">
        <f t="shared" si="1"/>
        <v>8.8621533442087976</v>
      </c>
      <c r="E14" s="2">
        <v>9.35</v>
      </c>
      <c r="F14" s="3">
        <v>57.2</v>
      </c>
      <c r="G14">
        <f t="shared" si="2"/>
        <v>6.6884176182707908E-2</v>
      </c>
      <c r="H14">
        <f t="shared" si="3"/>
        <v>7.056603773584906E-2</v>
      </c>
      <c r="I14" s="1">
        <f t="shared" si="4"/>
        <v>8.9597226753670398</v>
      </c>
      <c r="J14" s="1">
        <f t="shared" si="5"/>
        <v>6.7620548493336138E-2</v>
      </c>
    </row>
    <row r="15" spans="3:10" x14ac:dyDescent="0.45">
      <c r="C15">
        <v>5</v>
      </c>
      <c r="D15">
        <f t="shared" si="1"/>
        <v>8.6460032626427417</v>
      </c>
      <c r="E15" s="2">
        <v>9.4</v>
      </c>
      <c r="F15" s="3">
        <v>57.3</v>
      </c>
      <c r="G15">
        <f t="shared" si="2"/>
        <v>6.5252854812398051E-2</v>
      </c>
      <c r="H15">
        <f t="shared" si="3"/>
        <v>7.0943396226415101E-2</v>
      </c>
      <c r="I15" s="1">
        <f t="shared" si="4"/>
        <v>8.7968026101141934</v>
      </c>
      <c r="J15" s="1">
        <f t="shared" si="5"/>
        <v>6.6390963095201469E-2</v>
      </c>
    </row>
    <row r="16" spans="3:10" x14ac:dyDescent="0.45">
      <c r="C16">
        <v>5.5</v>
      </c>
      <c r="D16">
        <f t="shared" si="1"/>
        <v>8.5379282218596977</v>
      </c>
      <c r="E16" s="2">
        <v>9.4499999999999993</v>
      </c>
      <c r="F16" s="3">
        <v>57.35</v>
      </c>
      <c r="G16">
        <f t="shared" si="2"/>
        <v>6.4437194127242997E-2</v>
      </c>
      <c r="H16">
        <f t="shared" si="3"/>
        <v>7.1320754716981127E-2</v>
      </c>
      <c r="I16" s="1">
        <f t="shared" si="4"/>
        <v>8.7203425774877594</v>
      </c>
      <c r="J16" s="1">
        <f t="shared" si="5"/>
        <v>6.5813906245190623E-2</v>
      </c>
    </row>
    <row r="17" spans="3:10" x14ac:dyDescent="0.45">
      <c r="C17">
        <v>6</v>
      </c>
      <c r="D17">
        <f>265/2*G17</f>
        <v>8.4298531810766697</v>
      </c>
      <c r="E17" s="2">
        <v>9.5</v>
      </c>
      <c r="F17" s="3">
        <v>57.4</v>
      </c>
      <c r="G17">
        <f>(61.3-F17)/61.3</f>
        <v>6.3621533442088068E-2</v>
      </c>
      <c r="H17">
        <f t="shared" si="3"/>
        <v>7.1698113207547168E-2</v>
      </c>
      <c r="I17" s="1">
        <f>0.8*D17+0.2*E17</f>
        <v>8.6438825448613361</v>
      </c>
      <c r="J17" s="1">
        <f>0.8*G17+0.2*H17</f>
        <v>6.5236849395179888E-2</v>
      </c>
    </row>
    <row r="18" spans="3:10" x14ac:dyDescent="0.45">
      <c r="C18">
        <v>6.5</v>
      </c>
      <c r="D18">
        <f t="shared" ref="D18" si="6">265/2*G18</f>
        <v>8.3217781402936257</v>
      </c>
      <c r="E18" s="2">
        <v>9.5500000000000007</v>
      </c>
      <c r="F18" s="3">
        <v>57.45</v>
      </c>
      <c r="G18">
        <f>(61.3-F18)/61.3</f>
        <v>6.2805872756933029E-2</v>
      </c>
      <c r="H18">
        <f t="shared" si="3"/>
        <v>7.2075471698113208E-2</v>
      </c>
      <c r="I18" s="1">
        <f>0.8*D18+0.2*E18</f>
        <v>8.5674225122349021</v>
      </c>
      <c r="J18" s="1">
        <f>0.8*G18+0.2*H18</f>
        <v>6.465979254516907E-2</v>
      </c>
    </row>
    <row r="19" spans="3:10" x14ac:dyDescent="0.45">
      <c r="C19">
        <v>7</v>
      </c>
      <c r="D19">
        <f t="shared" ref="D19:D25" si="7">265/2*G19</f>
        <v>8.2137030995105977</v>
      </c>
      <c r="E19" s="2">
        <v>9.6</v>
      </c>
      <c r="F19" s="3">
        <v>57.5</v>
      </c>
      <c r="G19">
        <f t="shared" ref="G19:G25" si="8">(61.3-F19)/61.3</f>
        <v>6.19902120717781E-2</v>
      </c>
      <c r="H19">
        <f t="shared" si="3"/>
        <v>7.2452830188679249E-2</v>
      </c>
      <c r="I19" s="1">
        <f t="shared" ref="I19:I25" si="9">0.8*D19+0.2*E19</f>
        <v>8.4909624796084788</v>
      </c>
      <c r="J19" s="1">
        <f t="shared" ref="J19:J25" si="10">0.8*G19+0.2*H19</f>
        <v>6.4082735695158335E-2</v>
      </c>
    </row>
    <row r="20" spans="3:10" x14ac:dyDescent="0.45">
      <c r="C20">
        <v>7.5</v>
      </c>
      <c r="D20">
        <f t="shared" si="7"/>
        <v>8.1056280587275698</v>
      </c>
      <c r="E20" s="2">
        <v>9.65</v>
      </c>
      <c r="F20" s="3">
        <v>57.55</v>
      </c>
      <c r="G20">
        <f t="shared" si="8"/>
        <v>6.1174551386623165E-2</v>
      </c>
      <c r="H20">
        <f t="shared" si="3"/>
        <v>7.2830188679245289E-2</v>
      </c>
      <c r="I20" s="1">
        <f t="shared" si="9"/>
        <v>8.4145024469820555</v>
      </c>
      <c r="J20" s="1">
        <f t="shared" si="10"/>
        <v>6.3505678845147601E-2</v>
      </c>
    </row>
    <row r="21" spans="3:10" x14ac:dyDescent="0.45">
      <c r="C21">
        <v>8</v>
      </c>
      <c r="D21">
        <f t="shared" si="7"/>
        <v>7.9975530179445267</v>
      </c>
      <c r="E21" s="2">
        <v>9.6999999999999993</v>
      </c>
      <c r="F21" s="3">
        <v>57.6</v>
      </c>
      <c r="G21">
        <f t="shared" si="8"/>
        <v>6.0358890701468125E-2</v>
      </c>
      <c r="H21">
        <f t="shared" si="3"/>
        <v>7.3207547169811316E-2</v>
      </c>
      <c r="I21" s="1">
        <f t="shared" si="9"/>
        <v>8.3380424143556215</v>
      </c>
      <c r="J21" s="1">
        <f t="shared" si="10"/>
        <v>6.2928621995136769E-2</v>
      </c>
    </row>
    <row r="22" spans="3:10" x14ac:dyDescent="0.45">
      <c r="C22">
        <v>8.5</v>
      </c>
      <c r="D22">
        <f t="shared" si="7"/>
        <v>7.8894779771614987</v>
      </c>
      <c r="E22" s="2">
        <v>9.75</v>
      </c>
      <c r="F22" s="3">
        <v>57.65</v>
      </c>
      <c r="G22">
        <f t="shared" si="8"/>
        <v>5.9543230016313196E-2</v>
      </c>
      <c r="H22">
        <f t="shared" si="3"/>
        <v>7.3584905660377356E-2</v>
      </c>
      <c r="I22" s="1">
        <f t="shared" si="9"/>
        <v>8.2615823817291982</v>
      </c>
      <c r="J22" s="1">
        <f t="shared" si="10"/>
        <v>6.2351565145126034E-2</v>
      </c>
    </row>
    <row r="23" spans="3:10" x14ac:dyDescent="0.45">
      <c r="C23">
        <v>9</v>
      </c>
      <c r="D23">
        <f t="shared" si="7"/>
        <v>7.7814029363784547</v>
      </c>
      <c r="E23" s="2">
        <v>9.8000000000000007</v>
      </c>
      <c r="F23" s="3">
        <v>57.7</v>
      </c>
      <c r="G23">
        <f t="shared" si="8"/>
        <v>5.872756933115815E-2</v>
      </c>
      <c r="H23">
        <f t="shared" si="3"/>
        <v>7.3962264150943396E-2</v>
      </c>
      <c r="I23" s="1">
        <f t="shared" si="9"/>
        <v>8.1851223491027643</v>
      </c>
      <c r="J23" s="1">
        <f t="shared" si="10"/>
        <v>6.1774508295115202E-2</v>
      </c>
    </row>
    <row r="24" spans="3:10" x14ac:dyDescent="0.45">
      <c r="C24">
        <v>9.5</v>
      </c>
      <c r="D24">
        <f t="shared" si="7"/>
        <v>7.6733278955954267</v>
      </c>
      <c r="E24" s="2">
        <v>9.85</v>
      </c>
      <c r="F24" s="3">
        <v>57.75</v>
      </c>
      <c r="G24">
        <f t="shared" si="8"/>
        <v>5.7911908646003221E-2</v>
      </c>
      <c r="H24">
        <f t="shared" si="3"/>
        <v>7.4339622641509437E-2</v>
      </c>
      <c r="I24" s="1">
        <f t="shared" si="9"/>
        <v>8.1086623164763427</v>
      </c>
      <c r="J24" s="1">
        <f t="shared" si="10"/>
        <v>6.1197451445104467E-2</v>
      </c>
    </row>
    <row r="25" spans="3:10" x14ac:dyDescent="0.45">
      <c r="C25">
        <v>10</v>
      </c>
      <c r="D25">
        <f t="shared" si="7"/>
        <v>7.1329526916802557</v>
      </c>
      <c r="E25" s="2">
        <v>9.9</v>
      </c>
      <c r="F25" s="3">
        <v>58</v>
      </c>
      <c r="G25">
        <f t="shared" si="8"/>
        <v>5.3833605220228342E-2</v>
      </c>
      <c r="H25">
        <f t="shared" si="3"/>
        <v>7.4716981132075477E-2</v>
      </c>
      <c r="I25" s="1">
        <f t="shared" si="9"/>
        <v>7.6863621533442057</v>
      </c>
      <c r="J25" s="1">
        <f t="shared" si="10"/>
        <v>5.8010280402597772E-2</v>
      </c>
    </row>
    <row r="26" spans="3:10" x14ac:dyDescent="0.45">
      <c r="E26">
        <f>E17/265</f>
        <v>3.5849056603773584E-2</v>
      </c>
      <c r="F26">
        <f>E26*2</f>
        <v>7.1698113207547168E-2</v>
      </c>
    </row>
  </sheetData>
  <pageMargins left="0.7" right="0.7" top="0.75" bottom="0.75" header="0.3" footer="0.3"/>
  <pageSetup orientation="portrait" horizontalDpi="4294967293"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2" sqref="N12"/>
    </sheetView>
  </sheetViews>
  <sheetFormatPr defaultRowHeight="14.25" x14ac:dyDescent="0.45"/>
  <cols>
    <col min="9" max="9" width="11.19921875" customWidth="1"/>
  </cols>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
  <sheetViews>
    <sheetView workbookViewId="0">
      <selection activeCell="N33" sqref="N33"/>
    </sheetView>
  </sheetViews>
  <sheetFormatPr defaultRowHeight="14.25" x14ac:dyDescent="0.45"/>
  <sheetData>
    <row r="1" spans="1:41" x14ac:dyDescent="0.45">
      <c r="A1">
        <v>0</v>
      </c>
      <c r="C1">
        <v>0.5</v>
      </c>
      <c r="E1">
        <v>1</v>
      </c>
      <c r="G1">
        <v>1.5</v>
      </c>
      <c r="I1">
        <v>2</v>
      </c>
      <c r="K1">
        <v>2.5</v>
      </c>
      <c r="M1">
        <v>3</v>
      </c>
      <c r="O1">
        <v>3.5</v>
      </c>
      <c r="Q1">
        <v>4</v>
      </c>
      <c r="S1">
        <v>4.5</v>
      </c>
      <c r="U1">
        <v>5</v>
      </c>
      <c r="W1">
        <v>5.5</v>
      </c>
      <c r="Y1">
        <v>6</v>
      </c>
      <c r="AA1">
        <v>6.5</v>
      </c>
      <c r="AC1">
        <v>7</v>
      </c>
      <c r="AE1">
        <v>7.5</v>
      </c>
      <c r="AG1">
        <v>8</v>
      </c>
      <c r="AI1">
        <v>8.5</v>
      </c>
      <c r="AK1">
        <v>9</v>
      </c>
      <c r="AM1">
        <v>9.5</v>
      </c>
      <c r="AO1">
        <v>10</v>
      </c>
    </row>
    <row r="2" spans="1:41" x14ac:dyDescent="0.45">
      <c r="A2" t="s">
        <v>18</v>
      </c>
      <c r="C2" t="s">
        <v>19</v>
      </c>
      <c r="E2" t="s">
        <v>13</v>
      </c>
      <c r="G2" t="s">
        <v>15</v>
      </c>
      <c r="I2" t="s">
        <v>16</v>
      </c>
      <c r="K2" t="s">
        <v>17</v>
      </c>
      <c r="M2" t="s">
        <v>20</v>
      </c>
      <c r="O2" t="s">
        <v>21</v>
      </c>
      <c r="Q2" t="s">
        <v>22</v>
      </c>
      <c r="S2" t="s">
        <v>23</v>
      </c>
      <c r="U2" t="s">
        <v>24</v>
      </c>
      <c r="W2" t="s">
        <v>25</v>
      </c>
      <c r="Y2" t="s">
        <v>26</v>
      </c>
      <c r="AA2" t="s">
        <v>34</v>
      </c>
      <c r="AC2" t="s">
        <v>27</v>
      </c>
      <c r="AE2" t="s">
        <v>29</v>
      </c>
      <c r="AG2" t="s">
        <v>28</v>
      </c>
      <c r="AI2" t="s">
        <v>30</v>
      </c>
      <c r="AK2" t="s">
        <v>31</v>
      </c>
      <c r="AM2" t="s">
        <v>32</v>
      </c>
      <c r="AO2" t="s">
        <v>33</v>
      </c>
    </row>
    <row r="3" spans="1:41" x14ac:dyDescent="0.45">
      <c r="A3" t="s">
        <v>14</v>
      </c>
      <c r="C3" t="s">
        <v>14</v>
      </c>
      <c r="E3" t="s">
        <v>14</v>
      </c>
      <c r="G3" t="s">
        <v>14</v>
      </c>
      <c r="I3" t="s">
        <v>14</v>
      </c>
      <c r="K3" t="s">
        <v>14</v>
      </c>
      <c r="M3" t="s">
        <v>14</v>
      </c>
      <c r="O3" t="s">
        <v>14</v>
      </c>
      <c r="Q3" t="s">
        <v>14</v>
      </c>
      <c r="S3" t="s">
        <v>14</v>
      </c>
      <c r="U3" t="s">
        <v>14</v>
      </c>
      <c r="W3" t="s">
        <v>14</v>
      </c>
      <c r="Y3" t="s">
        <v>14</v>
      </c>
      <c r="AA3" t="s">
        <v>14</v>
      </c>
      <c r="AC3" t="s">
        <v>14</v>
      </c>
      <c r="AE3" t="s">
        <v>14</v>
      </c>
      <c r="AG3" t="s">
        <v>14</v>
      </c>
      <c r="AI3" t="s">
        <v>14</v>
      </c>
      <c r="AK3" t="s">
        <v>14</v>
      </c>
      <c r="AM3" t="s">
        <v>14</v>
      </c>
      <c r="AO3" t="s">
        <v>14</v>
      </c>
    </row>
    <row r="4" spans="1:41" x14ac:dyDescent="0.45">
      <c r="A4">
        <v>16.9466</v>
      </c>
      <c r="C4">
        <v>43.964700000000001</v>
      </c>
      <c r="E4">
        <v>57.0505</v>
      </c>
      <c r="G4">
        <v>95.497900000000001</v>
      </c>
      <c r="I4">
        <v>113.4192</v>
      </c>
      <c r="K4">
        <v>123.7813</v>
      </c>
      <c r="M4">
        <v>121.8091</v>
      </c>
      <c r="O4">
        <v>116.794</v>
      </c>
      <c r="Q4">
        <v>114.9175</v>
      </c>
      <c r="S4">
        <v>112.9546</v>
      </c>
      <c r="U4">
        <v>110.99509999999999</v>
      </c>
      <c r="W4">
        <v>110.0168</v>
      </c>
      <c r="Y4">
        <v>109.22750000000001</v>
      </c>
      <c r="AA4">
        <v>108.6514</v>
      </c>
      <c r="AC4">
        <v>108.0622</v>
      </c>
      <c r="AE4">
        <v>107.08750000000001</v>
      </c>
      <c r="AG4">
        <v>106.1138</v>
      </c>
      <c r="AI4">
        <v>105.1413</v>
      </c>
      <c r="AK4">
        <v>104.17010000000001</v>
      </c>
      <c r="AM4">
        <v>103.2003</v>
      </c>
      <c r="AO4">
        <v>98.718400000000003</v>
      </c>
    </row>
    <row r="5" spans="1:41" x14ac:dyDescent="0.45">
      <c r="A5" t="s">
        <v>7</v>
      </c>
      <c r="C5" t="s">
        <v>7</v>
      </c>
      <c r="E5" t="s">
        <v>7</v>
      </c>
      <c r="G5" t="s">
        <v>7</v>
      </c>
      <c r="I5" t="s">
        <v>7</v>
      </c>
      <c r="K5" t="s">
        <v>7</v>
      </c>
      <c r="M5" t="s">
        <v>7</v>
      </c>
      <c r="O5" t="s">
        <v>7</v>
      </c>
      <c r="Q5" t="s">
        <v>7</v>
      </c>
      <c r="S5" t="s">
        <v>7</v>
      </c>
      <c r="U5" t="s">
        <v>7</v>
      </c>
      <c r="W5" t="s">
        <v>7</v>
      </c>
      <c r="Y5" t="s">
        <v>7</v>
      </c>
      <c r="AA5" t="s">
        <v>7</v>
      </c>
      <c r="AC5" t="s">
        <v>7</v>
      </c>
      <c r="AE5" t="s">
        <v>7</v>
      </c>
      <c r="AG5" t="s">
        <v>7</v>
      </c>
      <c r="AI5" t="s">
        <v>7</v>
      </c>
      <c r="AK5" t="s">
        <v>7</v>
      </c>
      <c r="AM5" t="s">
        <v>7</v>
      </c>
      <c r="AO5" t="s">
        <v>7</v>
      </c>
    </row>
    <row r="6" spans="1:41" x14ac:dyDescent="0.45">
      <c r="A6">
        <v>1</v>
      </c>
      <c r="C6">
        <v>0.99490000000000001</v>
      </c>
      <c r="E6">
        <v>0.94850000000000001</v>
      </c>
      <c r="G6">
        <v>0.41139999999999999</v>
      </c>
      <c r="I6">
        <v>0.1032</v>
      </c>
      <c r="K6">
        <v>1.7500000000000002E-2</v>
      </c>
      <c r="M6">
        <v>2.41E-2</v>
      </c>
      <c r="O6">
        <v>6.7500000000000004E-2</v>
      </c>
      <c r="Q6">
        <v>8.6699999999999999E-2</v>
      </c>
      <c r="S6">
        <v>0.10979999999999999</v>
      </c>
      <c r="U6">
        <v>0.13550000000000001</v>
      </c>
      <c r="W6">
        <v>0.14829999999999999</v>
      </c>
      <c r="Y6">
        <v>0.16170000000000001</v>
      </c>
      <c r="AA6">
        <v>0.17580000000000001</v>
      </c>
      <c r="AC6">
        <v>0.1903</v>
      </c>
      <c r="AE6">
        <v>0.2051</v>
      </c>
      <c r="AG6">
        <v>0.21990000000000001</v>
      </c>
      <c r="AI6">
        <v>0.23480000000000001</v>
      </c>
      <c r="AK6">
        <v>0.25009999999999999</v>
      </c>
      <c r="AM6">
        <v>0.26529999999999998</v>
      </c>
      <c r="AO6">
        <v>0.35310000000000002</v>
      </c>
    </row>
    <row r="7" spans="1:41" x14ac:dyDescent="0.45">
      <c r="A7" t="s">
        <v>8</v>
      </c>
      <c r="C7" t="s">
        <v>8</v>
      </c>
      <c r="E7" t="s">
        <v>8</v>
      </c>
      <c r="G7" t="s">
        <v>8</v>
      </c>
      <c r="I7" t="s">
        <v>8</v>
      </c>
      <c r="K7" t="s">
        <v>8</v>
      </c>
      <c r="M7" t="s">
        <v>8</v>
      </c>
      <c r="O7" t="s">
        <v>8</v>
      </c>
      <c r="Q7" t="s">
        <v>8</v>
      </c>
      <c r="S7" t="s">
        <v>8</v>
      </c>
      <c r="U7" t="s">
        <v>8</v>
      </c>
      <c r="W7" t="s">
        <v>8</v>
      </c>
      <c r="Y7" t="s">
        <v>8</v>
      </c>
      <c r="AA7" t="s">
        <v>8</v>
      </c>
      <c r="AC7" t="s">
        <v>8</v>
      </c>
      <c r="AE7" t="s">
        <v>8</v>
      </c>
      <c r="AG7" t="s">
        <v>8</v>
      </c>
      <c r="AI7" t="s">
        <v>8</v>
      </c>
      <c r="AK7" t="s">
        <v>8</v>
      </c>
      <c r="AM7" t="s">
        <v>8</v>
      </c>
      <c r="AO7" t="s">
        <v>8</v>
      </c>
    </row>
    <row r="8" spans="1:41" x14ac:dyDescent="0.45">
      <c r="A8" s="4">
        <v>4.2706999999999996E-6</v>
      </c>
      <c r="C8">
        <v>5.1000000000000004E-3</v>
      </c>
      <c r="E8">
        <v>5.1400000000000001E-2</v>
      </c>
      <c r="G8">
        <v>0.55030000000000001</v>
      </c>
      <c r="I8">
        <v>0.54379999999999995</v>
      </c>
      <c r="K8">
        <v>0.27929999999999999</v>
      </c>
      <c r="M8">
        <v>0.3211</v>
      </c>
      <c r="O8">
        <v>0.47560000000000002</v>
      </c>
      <c r="Q8">
        <v>0.51590000000000003</v>
      </c>
      <c r="S8">
        <v>0.5524</v>
      </c>
      <c r="U8">
        <v>0.58150000000000002</v>
      </c>
      <c r="W8">
        <v>0.59250000000000003</v>
      </c>
      <c r="Y8">
        <v>0.60150000000000003</v>
      </c>
      <c r="AA8">
        <v>0.60860000000000003</v>
      </c>
      <c r="AC8">
        <v>0.6139</v>
      </c>
      <c r="AE8">
        <v>0.61760000000000004</v>
      </c>
      <c r="AG8">
        <v>0.61990000000000001</v>
      </c>
      <c r="AI8">
        <v>0.62080000000000002</v>
      </c>
      <c r="AK8">
        <v>0.62019999999999997</v>
      </c>
      <c r="AM8">
        <v>0.61829999999999996</v>
      </c>
      <c r="AO8">
        <v>0.58589999999999998</v>
      </c>
    </row>
    <row r="9" spans="1:41" x14ac:dyDescent="0.45">
      <c r="A9" t="s">
        <v>9</v>
      </c>
      <c r="C9" t="s">
        <v>9</v>
      </c>
      <c r="E9" t="s">
        <v>9</v>
      </c>
      <c r="G9" t="s">
        <v>9</v>
      </c>
      <c r="I9" t="s">
        <v>9</v>
      </c>
      <c r="K9" t="s">
        <v>9</v>
      </c>
      <c r="M9" t="s">
        <v>9</v>
      </c>
      <c r="O9" t="s">
        <v>9</v>
      </c>
      <c r="Q9" t="s">
        <v>9</v>
      </c>
      <c r="S9" t="s">
        <v>9</v>
      </c>
      <c r="U9" t="s">
        <v>9</v>
      </c>
      <c r="W9" t="s">
        <v>9</v>
      </c>
      <c r="Y9" t="s">
        <v>9</v>
      </c>
      <c r="AA9" t="s">
        <v>9</v>
      </c>
      <c r="AC9" t="s">
        <v>9</v>
      </c>
      <c r="AE9" t="s">
        <v>9</v>
      </c>
      <c r="AG9" t="s">
        <v>9</v>
      </c>
      <c r="AI9" t="s">
        <v>9</v>
      </c>
      <c r="AK9" t="s">
        <v>9</v>
      </c>
      <c r="AM9" t="s">
        <v>9</v>
      </c>
      <c r="AO9" t="s">
        <v>9</v>
      </c>
    </row>
    <row r="10" spans="1:41" x14ac:dyDescent="0.45">
      <c r="A10" s="4">
        <v>2.6621999999999999E-11</v>
      </c>
      <c r="C10" s="4">
        <v>1.8409999999999999E-7</v>
      </c>
      <c r="E10" s="4">
        <v>9.3015999999999992E-6</v>
      </c>
      <c r="G10">
        <v>3.8300000000000001E-2</v>
      </c>
      <c r="I10">
        <v>0.35299999999999998</v>
      </c>
      <c r="K10">
        <v>0.70320000000000005</v>
      </c>
      <c r="M10">
        <v>0.65469999999999995</v>
      </c>
      <c r="O10">
        <v>0.45689999999999997</v>
      </c>
      <c r="Q10">
        <v>0.39739999999999998</v>
      </c>
      <c r="S10">
        <v>0.3377</v>
      </c>
      <c r="U10">
        <v>0.28299999999999997</v>
      </c>
      <c r="W10">
        <v>0.25919999999999999</v>
      </c>
      <c r="Y10">
        <v>0.23680000000000001</v>
      </c>
      <c r="AA10">
        <v>0.21560000000000001</v>
      </c>
      <c r="AC10">
        <v>0.1958</v>
      </c>
      <c r="AE10">
        <v>0.1774</v>
      </c>
      <c r="AG10">
        <v>0.16020000000000001</v>
      </c>
      <c r="AI10">
        <v>0.1444</v>
      </c>
      <c r="AK10">
        <v>0.1298</v>
      </c>
      <c r="AM10">
        <v>0.1163</v>
      </c>
      <c r="AO10">
        <v>6.0999999999999999E-2</v>
      </c>
    </row>
    <row r="11" spans="1:41" x14ac:dyDescent="0.45">
      <c r="A11" t="s">
        <v>10</v>
      </c>
      <c r="C11" t="s">
        <v>10</v>
      </c>
      <c r="E11" t="s">
        <v>10</v>
      </c>
      <c r="G11" t="s">
        <v>10</v>
      </c>
      <c r="I11" t="s">
        <v>10</v>
      </c>
      <c r="K11" t="s">
        <v>10</v>
      </c>
      <c r="M11" t="s">
        <v>10</v>
      </c>
      <c r="O11" t="s">
        <v>10</v>
      </c>
      <c r="Q11" t="s">
        <v>10</v>
      </c>
      <c r="S11" t="s">
        <v>10</v>
      </c>
      <c r="U11" t="s">
        <v>10</v>
      </c>
      <c r="W11" t="s">
        <v>10</v>
      </c>
      <c r="Y11" t="s">
        <v>10</v>
      </c>
      <c r="AA11" t="s">
        <v>10</v>
      </c>
      <c r="AC11" t="s">
        <v>10</v>
      </c>
      <c r="AE11" t="s">
        <v>10</v>
      </c>
      <c r="AG11" t="s">
        <v>10</v>
      </c>
      <c r="AI11" t="s">
        <v>10</v>
      </c>
      <c r="AK11" t="s">
        <v>10</v>
      </c>
      <c r="AM11" t="s">
        <v>10</v>
      </c>
      <c r="AO11" t="s">
        <v>10</v>
      </c>
    </row>
    <row r="12" spans="1:41" x14ac:dyDescent="0.45">
      <c r="A12" s="4">
        <v>9.2811000000000003E-5</v>
      </c>
      <c r="C12">
        <v>3.5900000000000001E-2</v>
      </c>
      <c r="E12">
        <v>0.3024</v>
      </c>
      <c r="G12">
        <v>3.9474999999999998</v>
      </c>
      <c r="I12">
        <v>3.5821000000000001</v>
      </c>
      <c r="K12">
        <v>1.4154</v>
      </c>
      <c r="M12">
        <v>1.7374000000000001</v>
      </c>
      <c r="O12">
        <v>2.9695999999999998</v>
      </c>
      <c r="Q12">
        <v>3.3146</v>
      </c>
      <c r="S12">
        <v>3.6501999999999999</v>
      </c>
      <c r="U12">
        <v>3.9348000000000001</v>
      </c>
      <c r="W12">
        <v>4.0506000000000002</v>
      </c>
      <c r="Y12">
        <v>4.1466000000000003</v>
      </c>
      <c r="AA12">
        <v>4.2140000000000004</v>
      </c>
      <c r="AC12">
        <v>4.2624000000000004</v>
      </c>
      <c r="AE12">
        <v>4.306</v>
      </c>
      <c r="AG12">
        <v>4.3444000000000003</v>
      </c>
      <c r="AI12">
        <v>4.3806000000000003</v>
      </c>
      <c r="AK12">
        <v>4.3962000000000003</v>
      </c>
      <c r="AM12">
        <v>4.4095000000000004</v>
      </c>
      <c r="AO12">
        <v>4.2077</v>
      </c>
    </row>
    <row r="13" spans="1:41" x14ac:dyDescent="0.45">
      <c r="A13" t="s">
        <v>11</v>
      </c>
      <c r="C13" t="s">
        <v>11</v>
      </c>
      <c r="E13" t="s">
        <v>11</v>
      </c>
      <c r="G13" t="s">
        <v>11</v>
      </c>
      <c r="I13" t="s">
        <v>11</v>
      </c>
      <c r="K13" t="s">
        <v>11</v>
      </c>
      <c r="M13" t="s">
        <v>11</v>
      </c>
      <c r="O13" t="s">
        <v>11</v>
      </c>
      <c r="Q13" t="s">
        <v>11</v>
      </c>
      <c r="S13" t="s">
        <v>11</v>
      </c>
      <c r="U13" t="s">
        <v>11</v>
      </c>
      <c r="W13" t="s">
        <v>11</v>
      </c>
      <c r="Y13" t="s">
        <v>11</v>
      </c>
      <c r="AA13" t="s">
        <v>11</v>
      </c>
      <c r="AC13" t="s">
        <v>11</v>
      </c>
      <c r="AE13" t="s">
        <v>11</v>
      </c>
      <c r="AG13" t="s">
        <v>11</v>
      </c>
      <c r="AI13" t="s">
        <v>11</v>
      </c>
      <c r="AK13" t="s">
        <v>11</v>
      </c>
      <c r="AM13" t="s">
        <v>11</v>
      </c>
      <c r="AO13" t="s">
        <v>11</v>
      </c>
    </row>
    <row r="14" spans="1:41" x14ac:dyDescent="0.45">
      <c r="A14" s="4">
        <v>2.4129999999999998E-10</v>
      </c>
      <c r="C14" s="4">
        <v>3.7051E-7</v>
      </c>
      <c r="E14" s="4">
        <v>1.3269E-5</v>
      </c>
      <c r="G14">
        <v>3.1300000000000001E-2</v>
      </c>
      <c r="I14">
        <v>0.2258</v>
      </c>
      <c r="K14">
        <v>0.34329999999999999</v>
      </c>
      <c r="M14">
        <v>0.3362</v>
      </c>
      <c r="O14">
        <v>0.27379999999999999</v>
      </c>
      <c r="Q14">
        <v>0.24740000000000001</v>
      </c>
      <c r="S14">
        <v>0.21809999999999999</v>
      </c>
      <c r="U14">
        <v>0.1888</v>
      </c>
      <c r="W14">
        <v>0.17549999999999999</v>
      </c>
      <c r="Y14">
        <v>0.16250000000000001</v>
      </c>
      <c r="AA14">
        <v>0.15</v>
      </c>
      <c r="AC14">
        <v>0.13800000000000001</v>
      </c>
      <c r="AE14">
        <v>0.1265</v>
      </c>
      <c r="AG14">
        <v>0.1157</v>
      </c>
      <c r="AI14">
        <v>0.10539999999999999</v>
      </c>
      <c r="AK14">
        <v>9.5799999999999996E-2</v>
      </c>
      <c r="AM14">
        <v>8.6800000000000002E-2</v>
      </c>
      <c r="AO14">
        <v>4.82E-2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 sqref="C3"/>
    </sheetView>
  </sheetViews>
  <sheetFormatPr defaultRowHeight="14.25" x14ac:dyDescent="0.45"/>
  <sheetData/>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G31"/>
  <sheetViews>
    <sheetView workbookViewId="0">
      <selection activeCell="L23" sqref="L23"/>
    </sheetView>
  </sheetViews>
  <sheetFormatPr defaultRowHeight="14.25" x14ac:dyDescent="0.45"/>
  <sheetData>
    <row r="9" spans="3:7" x14ac:dyDescent="0.45">
      <c r="C9" t="s">
        <v>7</v>
      </c>
      <c r="E9" t="s">
        <v>7</v>
      </c>
      <c r="G9" t="s">
        <v>7</v>
      </c>
    </row>
    <row r="11" spans="3:7" x14ac:dyDescent="0.45">
      <c r="C11">
        <v>0.34939999999999999</v>
      </c>
      <c r="E11">
        <v>0.14119999999999999</v>
      </c>
      <c r="G11">
        <v>1.5800000000000002E-2</v>
      </c>
    </row>
    <row r="14" spans="3:7" x14ac:dyDescent="0.45">
      <c r="C14" t="s">
        <v>8</v>
      </c>
      <c r="E14" t="s">
        <v>8</v>
      </c>
      <c r="G14" t="s">
        <v>8</v>
      </c>
    </row>
    <row r="16" spans="3:7" x14ac:dyDescent="0.45">
      <c r="C16">
        <v>0.58809999999999996</v>
      </c>
      <c r="E16">
        <v>0.60209999999999997</v>
      </c>
      <c r="G16">
        <v>0.39939999999999998</v>
      </c>
    </row>
    <row r="19" spans="3:7" x14ac:dyDescent="0.45">
      <c r="C19" t="s">
        <v>9</v>
      </c>
      <c r="E19" t="s">
        <v>9</v>
      </c>
      <c r="G19" t="s">
        <v>9</v>
      </c>
    </row>
    <row r="21" spans="3:7" x14ac:dyDescent="0.45">
      <c r="C21">
        <v>6.25E-2</v>
      </c>
      <c r="E21">
        <v>0.25669999999999998</v>
      </c>
      <c r="G21">
        <v>0.58479999999999999</v>
      </c>
    </row>
    <row r="24" spans="3:7" x14ac:dyDescent="0.45">
      <c r="C24" t="s">
        <v>10</v>
      </c>
      <c r="E24" t="s">
        <v>10</v>
      </c>
      <c r="G24" t="s">
        <v>10</v>
      </c>
    </row>
    <row r="26" spans="3:7" x14ac:dyDescent="0.45">
      <c r="C26">
        <v>4.2278000000000002</v>
      </c>
      <c r="E26">
        <v>4.2645</v>
      </c>
      <c r="G26">
        <v>2.6743000000000001</v>
      </c>
    </row>
    <row r="29" spans="3:7" x14ac:dyDescent="0.45">
      <c r="C29" t="s">
        <v>11</v>
      </c>
      <c r="E29" t="s">
        <v>11</v>
      </c>
      <c r="G29" t="s">
        <v>11</v>
      </c>
    </row>
    <row r="31" spans="3:7" x14ac:dyDescent="0.45">
      <c r="C31">
        <v>4.9200000000000001E-2</v>
      </c>
      <c r="E31">
        <v>0.1762</v>
      </c>
      <c r="G31">
        <v>0.34499999999999997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instructions</vt:lpstr>
      <vt:lpstr>parameters</vt:lpstr>
      <vt:lpstr>ohki</vt:lpstr>
      <vt:lpstr>results</vt:lpstr>
      <vt:lpstr>uhrikova</vt:lpstr>
      <vt:lpstr>crap</vt:lpstr>
      <vt:lpstr>results plot</vt:lpstr>
    </vt:vector>
  </TitlesOfParts>
  <Company>Columbia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Ben Stratton</cp:lastModifiedBy>
  <cp:lastPrinted>2014-08-14T20:17:24Z</cp:lastPrinted>
  <dcterms:created xsi:type="dcterms:W3CDTF">2014-08-13T13:24:12Z</dcterms:created>
  <dcterms:modified xsi:type="dcterms:W3CDTF">2014-08-14T22:35:13Z</dcterms:modified>
</cp:coreProperties>
</file>