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225" windowWidth="28830" windowHeight="3960" tabRatio="737"/>
  </bookViews>
  <sheets>
    <sheet name="комнаты и дома" sheetId="1" r:id="rId1"/>
    <sheet name="предметы" sheetId="4" r:id="rId2"/>
    <sheet name="сводная таблица" sheetId="2" r:id="rId3"/>
    <sheet name="мебель" sheetId="17" r:id="rId4"/>
    <sheet name="техника" sheetId="18" r:id="rId5"/>
    <sheet name="комфорт" sheetId="19" r:id="rId6"/>
    <sheet name="Лист1" sheetId="20" r:id="rId7"/>
  </sheets>
  <calcPr calcId="144525"/>
  <customWorkbookViews>
    <customWorkbookView name="111" guid="{23CD0E48-2E0F-4EDD-8614-F8719D27C4A8}" maximized="1" windowWidth="1916" windowHeight="773" tabRatio="737" activeSheetId="2"/>
  </customWorkbookViews>
</workbook>
</file>

<file path=xl/calcChain.xml><?xml version="1.0" encoding="utf-8"?>
<calcChain xmlns="http://schemas.openxmlformats.org/spreadsheetml/2006/main">
  <c r="B4" i="20" l="1"/>
  <c r="B5" i="20"/>
  <c r="B6" i="20"/>
  <c r="B7" i="20"/>
  <c r="B8" i="20"/>
  <c r="B9" i="20"/>
  <c r="B10" i="20"/>
  <c r="B13" i="20"/>
  <c r="B14" i="20"/>
  <c r="B15" i="20"/>
  <c r="B16" i="20"/>
  <c r="B19" i="20"/>
  <c r="B20" i="20"/>
  <c r="B21" i="20"/>
  <c r="B22" i="20"/>
  <c r="B25" i="20"/>
  <c r="B26" i="20"/>
  <c r="B31" i="20"/>
  <c r="B32" i="20"/>
  <c r="B33" i="20"/>
  <c r="B34" i="20"/>
  <c r="B35" i="20"/>
  <c r="B36" i="20"/>
  <c r="B37" i="20"/>
  <c r="B3" i="20"/>
  <c r="K26" i="20"/>
  <c r="L26" i="20"/>
  <c r="M26" i="20"/>
  <c r="N26" i="20"/>
  <c r="O26" i="20"/>
  <c r="P26" i="20"/>
  <c r="Q26" i="20"/>
  <c r="R26" i="20"/>
  <c r="K27" i="20"/>
  <c r="L27" i="20"/>
  <c r="M27" i="20"/>
  <c r="N27" i="20"/>
  <c r="O27" i="20"/>
  <c r="P27" i="20"/>
  <c r="Q27" i="20"/>
  <c r="R27" i="20"/>
  <c r="L25" i="20"/>
  <c r="M25" i="20"/>
  <c r="N25" i="20"/>
  <c r="O25" i="20"/>
  <c r="P25" i="20"/>
  <c r="Q25" i="20"/>
  <c r="R25" i="20"/>
  <c r="K25" i="20"/>
  <c r="K19" i="20"/>
  <c r="K20" i="20"/>
  <c r="L20" i="20"/>
  <c r="M20" i="20"/>
  <c r="N20" i="20"/>
  <c r="O20" i="20"/>
  <c r="P20" i="20"/>
  <c r="Q20" i="20"/>
  <c r="R20" i="20"/>
  <c r="K21" i="20"/>
  <c r="L21" i="20"/>
  <c r="M21" i="20"/>
  <c r="N21" i="20"/>
  <c r="O21" i="20"/>
  <c r="P21" i="20"/>
  <c r="Q21" i="20"/>
  <c r="R21" i="20"/>
  <c r="K22" i="20"/>
  <c r="L22" i="20"/>
  <c r="M22" i="20"/>
  <c r="N22" i="20"/>
  <c r="O22" i="20"/>
  <c r="P22" i="20"/>
  <c r="Q22" i="20"/>
  <c r="R22" i="20"/>
  <c r="L19" i="20"/>
  <c r="M19" i="20"/>
  <c r="N19" i="20"/>
  <c r="O19" i="20"/>
  <c r="P19" i="20"/>
  <c r="Q19" i="20"/>
  <c r="R19" i="20"/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2" i="4"/>
  <c r="D50" i="18"/>
  <c r="D52" i="18"/>
  <c r="D53" i="18"/>
  <c r="D54" i="18"/>
  <c r="D55" i="18"/>
  <c r="D45" i="18"/>
  <c r="D46" i="18"/>
  <c r="D47" i="18"/>
  <c r="D48" i="18"/>
  <c r="D33" i="18"/>
  <c r="D34" i="18"/>
  <c r="D35" i="18"/>
  <c r="D36" i="18"/>
  <c r="D37" i="18"/>
  <c r="D38" i="18"/>
  <c r="D39" i="18"/>
  <c r="D40" i="18"/>
  <c r="D41" i="18"/>
  <c r="D42" i="18"/>
  <c r="D43" i="18"/>
  <c r="D27" i="18"/>
  <c r="D28" i="18"/>
  <c r="D29" i="18"/>
  <c r="D30" i="18"/>
  <c r="D31" i="18"/>
  <c r="D26" i="18"/>
  <c r="D24" i="18"/>
  <c r="D21" i="18"/>
  <c r="D22" i="18"/>
  <c r="D23" i="18"/>
  <c r="D15" i="18"/>
  <c r="D16" i="18"/>
  <c r="D17" i="18"/>
  <c r="D18" i="18"/>
  <c r="D19" i="18"/>
  <c r="D2" i="18"/>
  <c r="D3" i="18"/>
  <c r="D4" i="18"/>
  <c r="D5" i="18"/>
  <c r="D6" i="18"/>
  <c r="D7" i="18"/>
  <c r="D8" i="18"/>
  <c r="D9" i="18"/>
  <c r="D10" i="18"/>
  <c r="D11" i="18"/>
  <c r="D12" i="18"/>
  <c r="D13" i="18"/>
  <c r="D1" i="18"/>
  <c r="D39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40" i="17"/>
  <c r="D41" i="17"/>
  <c r="D42" i="17"/>
  <c r="D43" i="17"/>
  <c r="D44" i="17"/>
  <c r="D45" i="17"/>
  <c r="D46" i="17"/>
  <c r="D47" i="17"/>
  <c r="D1" i="17"/>
  <c r="K17" i="4"/>
  <c r="K25" i="4"/>
  <c r="K49" i="4"/>
  <c r="K57" i="4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3" i="4"/>
  <c r="K3" i="4" s="1"/>
  <c r="J6" i="4"/>
  <c r="K6" i="4" s="1"/>
  <c r="J4" i="4"/>
  <c r="K4" i="4" s="1"/>
  <c r="J2" i="4"/>
  <c r="K2" i="4" s="1"/>
  <c r="J7" i="4"/>
  <c r="K7" i="4" s="1"/>
  <c r="J5" i="4"/>
  <c r="K5" i="4" s="1"/>
  <c r="Q6" i="4"/>
  <c r="R6" i="4"/>
  <c r="S6" i="4"/>
  <c r="T6" i="4"/>
  <c r="U6" i="4"/>
  <c r="V6" i="4"/>
  <c r="Q4" i="4"/>
  <c r="R4" i="4"/>
  <c r="S4" i="4"/>
  <c r="T4" i="4"/>
  <c r="U4" i="4"/>
  <c r="V4" i="4"/>
  <c r="Q2" i="4"/>
  <c r="R2" i="4"/>
  <c r="S2" i="4"/>
  <c r="T2" i="4"/>
  <c r="U2" i="4"/>
  <c r="V2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V3" i="4"/>
  <c r="U3" i="4"/>
  <c r="T3" i="4"/>
  <c r="S3" i="4"/>
  <c r="R3" i="4"/>
  <c r="Q3" i="4"/>
  <c r="P6" i="4"/>
  <c r="P4" i="4"/>
  <c r="P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3" i="4"/>
  <c r="O6" i="4"/>
  <c r="O4" i="4"/>
  <c r="O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3" i="4"/>
  <c r="N6" i="4"/>
  <c r="N4" i="4"/>
  <c r="N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3" i="4"/>
  <c r="R3" i="1"/>
  <c r="R4" i="1"/>
  <c r="R5" i="1"/>
  <c r="R6" i="1"/>
  <c r="R7" i="1"/>
  <c r="R8" i="1"/>
  <c r="R9" i="1"/>
  <c r="R10" i="1"/>
  <c r="R11" i="1"/>
  <c r="R12" i="1"/>
  <c r="R13" i="1"/>
  <c r="R2" i="1"/>
  <c r="G257" i="2"/>
  <c r="H257" i="2"/>
  <c r="I257" i="2"/>
  <c r="M257" i="2" s="1"/>
  <c r="G258" i="2"/>
  <c r="H258" i="2"/>
  <c r="I258" i="2"/>
  <c r="M258" i="2" s="1"/>
  <c r="G259" i="2"/>
  <c r="H259" i="2"/>
  <c r="I259" i="2"/>
  <c r="M259" i="2" s="1"/>
  <c r="G260" i="2"/>
  <c r="H260" i="2"/>
  <c r="I260" i="2"/>
  <c r="M260" i="2" s="1"/>
  <c r="G261" i="2"/>
  <c r="H261" i="2"/>
  <c r="I261" i="2"/>
  <c r="M261" i="2" s="1"/>
  <c r="K261" i="2"/>
  <c r="J261" i="2"/>
  <c r="K260" i="2"/>
  <c r="J260" i="2"/>
  <c r="K259" i="2"/>
  <c r="J259" i="2"/>
  <c r="K258" i="2"/>
  <c r="J258" i="2"/>
  <c r="K257" i="2"/>
  <c r="J257" i="2"/>
  <c r="G252" i="2"/>
  <c r="H252" i="2"/>
  <c r="I252" i="2"/>
  <c r="M252" i="2" s="1"/>
  <c r="G253" i="2"/>
  <c r="H253" i="2"/>
  <c r="I253" i="2"/>
  <c r="M253" i="2" s="1"/>
  <c r="G254" i="2"/>
  <c r="H254" i="2"/>
  <c r="I254" i="2"/>
  <c r="M254" i="2" s="1"/>
  <c r="G255" i="2"/>
  <c r="H255" i="2"/>
  <c r="I255" i="2"/>
  <c r="M255" i="2" s="1"/>
  <c r="G256" i="2"/>
  <c r="H256" i="2"/>
  <c r="I256" i="2"/>
  <c r="M256" i="2" s="1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G245" i="2"/>
  <c r="H245" i="2"/>
  <c r="I245" i="2"/>
  <c r="M245" i="2" s="1"/>
  <c r="G246" i="2"/>
  <c r="H246" i="2"/>
  <c r="I246" i="2"/>
  <c r="M246" i="2" s="1"/>
  <c r="G247" i="2"/>
  <c r="H247" i="2"/>
  <c r="I247" i="2"/>
  <c r="M247" i="2" s="1"/>
  <c r="G248" i="2"/>
  <c r="H248" i="2"/>
  <c r="I248" i="2"/>
  <c r="M248" i="2" s="1"/>
  <c r="G249" i="2"/>
  <c r="H249" i="2"/>
  <c r="I249" i="2"/>
  <c r="M249" i="2" s="1"/>
  <c r="G250" i="2"/>
  <c r="H250" i="2"/>
  <c r="I250" i="2"/>
  <c r="M250" i="2" s="1"/>
  <c r="G251" i="2"/>
  <c r="H251" i="2"/>
  <c r="I251" i="2"/>
  <c r="M251" i="2" s="1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G238" i="2"/>
  <c r="H238" i="2"/>
  <c r="I238" i="2"/>
  <c r="M238" i="2" s="1"/>
  <c r="G239" i="2"/>
  <c r="H239" i="2"/>
  <c r="I239" i="2"/>
  <c r="M239" i="2" s="1"/>
  <c r="G240" i="2"/>
  <c r="H240" i="2"/>
  <c r="I240" i="2"/>
  <c r="M240" i="2" s="1"/>
  <c r="G241" i="2"/>
  <c r="H241" i="2"/>
  <c r="I241" i="2"/>
  <c r="M241" i="2" s="1"/>
  <c r="G242" i="2"/>
  <c r="H242" i="2"/>
  <c r="I242" i="2"/>
  <c r="M242" i="2" s="1"/>
  <c r="G243" i="2"/>
  <c r="H243" i="2"/>
  <c r="I243" i="2"/>
  <c r="M243" i="2" s="1"/>
  <c r="G244" i="2"/>
  <c r="H244" i="2"/>
  <c r="I244" i="2"/>
  <c r="M244" i="2" s="1"/>
  <c r="K240" i="2"/>
  <c r="J240" i="2"/>
  <c r="K239" i="2"/>
  <c r="J239" i="2"/>
  <c r="K238" i="2"/>
  <c r="J238" i="2"/>
  <c r="G236" i="2"/>
  <c r="H236" i="2"/>
  <c r="I236" i="2"/>
  <c r="M236" i="2" s="1"/>
  <c r="G237" i="2"/>
  <c r="H237" i="2"/>
  <c r="I237" i="2"/>
  <c r="M237" i="2" s="1"/>
  <c r="K237" i="2"/>
  <c r="J237" i="2"/>
  <c r="K236" i="2"/>
  <c r="J236" i="2"/>
  <c r="K235" i="2"/>
  <c r="J235" i="2"/>
  <c r="K234" i="2"/>
  <c r="J234" i="2"/>
  <c r="G230" i="2"/>
  <c r="H230" i="2"/>
  <c r="I230" i="2"/>
  <c r="M230" i="2" s="1"/>
  <c r="G231" i="2"/>
  <c r="H231" i="2"/>
  <c r="I231" i="2"/>
  <c r="M231" i="2" s="1"/>
  <c r="G232" i="2"/>
  <c r="H232" i="2"/>
  <c r="I232" i="2"/>
  <c r="M232" i="2" s="1"/>
  <c r="G233" i="2"/>
  <c r="H233" i="2"/>
  <c r="I233" i="2"/>
  <c r="M233" i="2" s="1"/>
  <c r="G234" i="2"/>
  <c r="H234" i="2"/>
  <c r="I234" i="2"/>
  <c r="M234" i="2" s="1"/>
  <c r="G235" i="2"/>
  <c r="H235" i="2"/>
  <c r="I235" i="2"/>
  <c r="M235" i="2" s="1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G224" i="2"/>
  <c r="H224" i="2"/>
  <c r="I224" i="2"/>
  <c r="M224" i="2" s="1"/>
  <c r="G225" i="2"/>
  <c r="H225" i="2"/>
  <c r="I225" i="2"/>
  <c r="M225" i="2" s="1"/>
  <c r="G226" i="2"/>
  <c r="H226" i="2"/>
  <c r="I226" i="2"/>
  <c r="M226" i="2" s="1"/>
  <c r="G227" i="2"/>
  <c r="H227" i="2"/>
  <c r="I227" i="2"/>
  <c r="M227" i="2" s="1"/>
  <c r="G228" i="2"/>
  <c r="H228" i="2"/>
  <c r="I228" i="2"/>
  <c r="M228" i="2" s="1"/>
  <c r="G229" i="2"/>
  <c r="H229" i="2"/>
  <c r="I229" i="2"/>
  <c r="M229" i="2" s="1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G215" i="2"/>
  <c r="H215" i="2"/>
  <c r="I215" i="2"/>
  <c r="M215" i="2" s="1"/>
  <c r="G216" i="2"/>
  <c r="H216" i="2"/>
  <c r="I216" i="2"/>
  <c r="M216" i="2" s="1"/>
  <c r="G217" i="2"/>
  <c r="H217" i="2"/>
  <c r="I217" i="2"/>
  <c r="M217" i="2" s="1"/>
  <c r="G218" i="2"/>
  <c r="H218" i="2"/>
  <c r="I218" i="2"/>
  <c r="M218" i="2" s="1"/>
  <c r="G219" i="2"/>
  <c r="H219" i="2"/>
  <c r="I219" i="2"/>
  <c r="M219" i="2" s="1"/>
  <c r="G220" i="2"/>
  <c r="H220" i="2"/>
  <c r="I220" i="2"/>
  <c r="M220" i="2" s="1"/>
  <c r="G221" i="2"/>
  <c r="H221" i="2"/>
  <c r="I221" i="2"/>
  <c r="M221" i="2" s="1"/>
  <c r="G222" i="2"/>
  <c r="H222" i="2"/>
  <c r="I222" i="2"/>
  <c r="M222" i="2" s="1"/>
  <c r="G223" i="2"/>
  <c r="H223" i="2"/>
  <c r="I223" i="2"/>
  <c r="M223" i="2" s="1"/>
  <c r="K215" i="2"/>
  <c r="J215" i="2"/>
  <c r="K214" i="2"/>
  <c r="J214" i="2"/>
  <c r="K213" i="2"/>
  <c r="J213" i="2"/>
  <c r="K212" i="2"/>
  <c r="J212" i="2"/>
  <c r="G206" i="2"/>
  <c r="H206" i="2"/>
  <c r="I206" i="2"/>
  <c r="M206" i="2" s="1"/>
  <c r="G207" i="2"/>
  <c r="H207" i="2"/>
  <c r="I207" i="2"/>
  <c r="M207" i="2" s="1"/>
  <c r="G208" i="2"/>
  <c r="H208" i="2"/>
  <c r="I208" i="2"/>
  <c r="M208" i="2" s="1"/>
  <c r="G209" i="2"/>
  <c r="H209" i="2"/>
  <c r="I209" i="2"/>
  <c r="M209" i="2" s="1"/>
  <c r="G210" i="2"/>
  <c r="H210" i="2"/>
  <c r="I210" i="2"/>
  <c r="M210" i="2" s="1"/>
  <c r="G211" i="2"/>
  <c r="H211" i="2"/>
  <c r="I211" i="2"/>
  <c r="M211" i="2" s="1"/>
  <c r="G212" i="2"/>
  <c r="H212" i="2"/>
  <c r="I212" i="2"/>
  <c r="M212" i="2" s="1"/>
  <c r="G213" i="2"/>
  <c r="H213" i="2"/>
  <c r="I213" i="2"/>
  <c r="M213" i="2" s="1"/>
  <c r="G214" i="2"/>
  <c r="H214" i="2"/>
  <c r="I214" i="2"/>
  <c r="M214" i="2" s="1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G197" i="2"/>
  <c r="H197" i="2"/>
  <c r="I197" i="2"/>
  <c r="M197" i="2" s="1"/>
  <c r="G198" i="2"/>
  <c r="H198" i="2"/>
  <c r="I198" i="2"/>
  <c r="M198" i="2" s="1"/>
  <c r="G199" i="2"/>
  <c r="H199" i="2"/>
  <c r="I199" i="2"/>
  <c r="M199" i="2" s="1"/>
  <c r="G200" i="2"/>
  <c r="H200" i="2"/>
  <c r="I200" i="2"/>
  <c r="M200" i="2" s="1"/>
  <c r="G201" i="2"/>
  <c r="H201" i="2"/>
  <c r="I201" i="2"/>
  <c r="M201" i="2" s="1"/>
  <c r="G202" i="2"/>
  <c r="H202" i="2"/>
  <c r="I202" i="2"/>
  <c r="M202" i="2" s="1"/>
  <c r="G203" i="2"/>
  <c r="H203" i="2"/>
  <c r="I203" i="2"/>
  <c r="M203" i="2" s="1"/>
  <c r="G204" i="2"/>
  <c r="H204" i="2"/>
  <c r="I204" i="2"/>
  <c r="M204" i="2" s="1"/>
  <c r="G205" i="2"/>
  <c r="H205" i="2"/>
  <c r="I205" i="2"/>
  <c r="M205" i="2" s="1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G188" i="2"/>
  <c r="H188" i="2"/>
  <c r="I188" i="2"/>
  <c r="M188" i="2" s="1"/>
  <c r="G189" i="2"/>
  <c r="H189" i="2"/>
  <c r="I189" i="2"/>
  <c r="M189" i="2" s="1"/>
  <c r="G190" i="2"/>
  <c r="H190" i="2"/>
  <c r="I190" i="2"/>
  <c r="M190" i="2" s="1"/>
  <c r="G191" i="2"/>
  <c r="H191" i="2"/>
  <c r="I191" i="2"/>
  <c r="M191" i="2" s="1"/>
  <c r="G192" i="2"/>
  <c r="H192" i="2"/>
  <c r="I192" i="2"/>
  <c r="M192" i="2" s="1"/>
  <c r="G193" i="2"/>
  <c r="H193" i="2"/>
  <c r="I193" i="2"/>
  <c r="M193" i="2" s="1"/>
  <c r="G194" i="2"/>
  <c r="H194" i="2"/>
  <c r="I194" i="2"/>
  <c r="M194" i="2" s="1"/>
  <c r="G195" i="2"/>
  <c r="H195" i="2"/>
  <c r="I195" i="2"/>
  <c r="M195" i="2" s="1"/>
  <c r="G196" i="2"/>
  <c r="H196" i="2"/>
  <c r="I196" i="2"/>
  <c r="M196" i="2" s="1"/>
  <c r="K190" i="2"/>
  <c r="J190" i="2"/>
  <c r="K189" i="2"/>
  <c r="J189" i="2"/>
  <c r="K188" i="2"/>
  <c r="J188" i="2"/>
  <c r="G184" i="2"/>
  <c r="H184" i="2"/>
  <c r="I184" i="2"/>
  <c r="M184" i="2" s="1"/>
  <c r="G185" i="2"/>
  <c r="H185" i="2"/>
  <c r="I185" i="2"/>
  <c r="M185" i="2" s="1"/>
  <c r="G186" i="2"/>
  <c r="H186" i="2"/>
  <c r="I186" i="2"/>
  <c r="M186" i="2" s="1"/>
  <c r="G187" i="2"/>
  <c r="H187" i="2"/>
  <c r="I187" i="2"/>
  <c r="M187" i="2" s="1"/>
  <c r="K187" i="2"/>
  <c r="J187" i="2"/>
  <c r="K186" i="2"/>
  <c r="J186" i="2"/>
  <c r="K185" i="2"/>
  <c r="J185" i="2"/>
  <c r="K184" i="2"/>
  <c r="J184" i="2"/>
  <c r="G181" i="2"/>
  <c r="H181" i="2"/>
  <c r="I181" i="2"/>
  <c r="M181" i="2" s="1"/>
  <c r="G182" i="2"/>
  <c r="H182" i="2"/>
  <c r="I182" i="2"/>
  <c r="M182" i="2" s="1"/>
  <c r="G183" i="2"/>
  <c r="H183" i="2"/>
  <c r="I183" i="2"/>
  <c r="M183" i="2" s="1"/>
  <c r="K183" i="2"/>
  <c r="J183" i="2"/>
  <c r="K182" i="2"/>
  <c r="J182" i="2"/>
  <c r="K181" i="2"/>
  <c r="J181" i="2"/>
  <c r="G178" i="2"/>
  <c r="H178" i="2"/>
  <c r="I178" i="2"/>
  <c r="M178" i="2" s="1"/>
  <c r="G179" i="2"/>
  <c r="H179" i="2"/>
  <c r="I179" i="2"/>
  <c r="M179" i="2" s="1"/>
  <c r="G180" i="2"/>
  <c r="H180" i="2"/>
  <c r="I180" i="2"/>
  <c r="M180" i="2" s="1"/>
  <c r="K180" i="2"/>
  <c r="J180" i="2"/>
  <c r="K179" i="2"/>
  <c r="J179" i="2"/>
  <c r="K178" i="2"/>
  <c r="J178" i="2"/>
  <c r="G173" i="2"/>
  <c r="H173" i="2"/>
  <c r="I173" i="2"/>
  <c r="M173" i="2" s="1"/>
  <c r="G174" i="2"/>
  <c r="H174" i="2"/>
  <c r="I174" i="2"/>
  <c r="M174" i="2" s="1"/>
  <c r="G175" i="2"/>
  <c r="H175" i="2"/>
  <c r="I175" i="2"/>
  <c r="M175" i="2" s="1"/>
  <c r="G176" i="2"/>
  <c r="H176" i="2"/>
  <c r="I176" i="2"/>
  <c r="M176" i="2" s="1"/>
  <c r="G177" i="2"/>
  <c r="H177" i="2"/>
  <c r="I177" i="2"/>
  <c r="M177" i="2" s="1"/>
  <c r="K177" i="2"/>
  <c r="J177" i="2"/>
  <c r="K176" i="2"/>
  <c r="J176" i="2"/>
  <c r="K175" i="2"/>
  <c r="J175" i="2"/>
  <c r="K174" i="2"/>
  <c r="J174" i="2"/>
  <c r="K173" i="2"/>
  <c r="J173" i="2"/>
  <c r="G167" i="2"/>
  <c r="H167" i="2"/>
  <c r="I167" i="2"/>
  <c r="M167" i="2" s="1"/>
  <c r="G168" i="2"/>
  <c r="H168" i="2"/>
  <c r="I168" i="2"/>
  <c r="M168" i="2" s="1"/>
  <c r="G169" i="2"/>
  <c r="H169" i="2"/>
  <c r="I169" i="2"/>
  <c r="M169" i="2" s="1"/>
  <c r="G170" i="2"/>
  <c r="H170" i="2"/>
  <c r="I170" i="2"/>
  <c r="M170" i="2" s="1"/>
  <c r="G171" i="2"/>
  <c r="H171" i="2"/>
  <c r="I171" i="2"/>
  <c r="M171" i="2" s="1"/>
  <c r="G172" i="2"/>
  <c r="H172" i="2"/>
  <c r="I172" i="2"/>
  <c r="M172" i="2" s="1"/>
  <c r="K172" i="2"/>
  <c r="J172" i="2"/>
  <c r="K171" i="2"/>
  <c r="J171" i="2"/>
  <c r="K170" i="2"/>
  <c r="J170" i="2"/>
  <c r="K169" i="2"/>
  <c r="J169" i="2"/>
  <c r="K168" i="2"/>
  <c r="J168" i="2"/>
  <c r="K167" i="2"/>
  <c r="J167" i="2"/>
  <c r="G160" i="2"/>
  <c r="H160" i="2"/>
  <c r="I160" i="2"/>
  <c r="M160" i="2" s="1"/>
  <c r="G161" i="2"/>
  <c r="H161" i="2"/>
  <c r="I161" i="2"/>
  <c r="M161" i="2" s="1"/>
  <c r="G162" i="2"/>
  <c r="H162" i="2"/>
  <c r="I162" i="2"/>
  <c r="M162" i="2" s="1"/>
  <c r="G163" i="2"/>
  <c r="H163" i="2"/>
  <c r="I163" i="2"/>
  <c r="M163" i="2" s="1"/>
  <c r="G164" i="2"/>
  <c r="H164" i="2"/>
  <c r="I164" i="2"/>
  <c r="M164" i="2" s="1"/>
  <c r="G165" i="2"/>
  <c r="H165" i="2"/>
  <c r="I165" i="2"/>
  <c r="M165" i="2" s="1"/>
  <c r="G166" i="2"/>
  <c r="H166" i="2"/>
  <c r="I166" i="2"/>
  <c r="M166" i="2" s="1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G159" i="2"/>
  <c r="H159" i="2"/>
  <c r="I159" i="2"/>
  <c r="M159" i="2" s="1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G150" i="2"/>
  <c r="H150" i="2"/>
  <c r="I150" i="2"/>
  <c r="M150" i="2" s="1"/>
  <c r="J150" i="2"/>
  <c r="K150" i="2"/>
  <c r="K151" i="2"/>
  <c r="J151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J116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K116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J9" i="2"/>
  <c r="K9" i="2"/>
  <c r="J4" i="2"/>
  <c r="K4" i="2"/>
  <c r="J5" i="2"/>
  <c r="K5" i="2"/>
  <c r="J6" i="2"/>
  <c r="K6" i="2"/>
  <c r="J7" i="2"/>
  <c r="K7" i="2"/>
  <c r="J8" i="2"/>
  <c r="K8" i="2"/>
  <c r="J3" i="2"/>
  <c r="K3" i="2"/>
  <c r="K2" i="2"/>
  <c r="J2" i="2"/>
  <c r="G96" i="4"/>
  <c r="F96" i="4"/>
  <c r="G95" i="4"/>
  <c r="F95" i="4"/>
  <c r="H95" i="4" s="1"/>
  <c r="G94" i="4"/>
  <c r="F94" i="4"/>
  <c r="G93" i="4"/>
  <c r="F93" i="4"/>
  <c r="H93" i="4" s="1"/>
  <c r="G92" i="4"/>
  <c r="F92" i="4"/>
  <c r="G91" i="4"/>
  <c r="F91" i="4"/>
  <c r="H91" i="4" s="1"/>
  <c r="G90" i="4"/>
  <c r="F90" i="4"/>
  <c r="G89" i="4"/>
  <c r="F89" i="4"/>
  <c r="H89" i="4" s="1"/>
  <c r="G88" i="4"/>
  <c r="F88" i="4"/>
  <c r="G87" i="4"/>
  <c r="F87" i="4"/>
  <c r="H87" i="4" s="1"/>
  <c r="G86" i="4"/>
  <c r="F86" i="4"/>
  <c r="G85" i="4"/>
  <c r="F85" i="4"/>
  <c r="H85" i="4" s="1"/>
  <c r="G84" i="4"/>
  <c r="F84" i="4"/>
  <c r="F83" i="4"/>
  <c r="G83" i="4"/>
  <c r="H83" i="4" s="1"/>
  <c r="G82" i="4"/>
  <c r="F82" i="4"/>
  <c r="G81" i="4"/>
  <c r="F81" i="4"/>
  <c r="H81" i="4" s="1"/>
  <c r="G80" i="4"/>
  <c r="F80" i="4"/>
  <c r="G79" i="4"/>
  <c r="F79" i="4"/>
  <c r="H79" i="4" s="1"/>
  <c r="G78" i="4"/>
  <c r="F78" i="4"/>
  <c r="G77" i="4"/>
  <c r="F77" i="4"/>
  <c r="H77" i="4" s="1"/>
  <c r="G76" i="4"/>
  <c r="F76" i="4"/>
  <c r="G75" i="4"/>
  <c r="F75" i="4"/>
  <c r="H75" i="4" s="1"/>
  <c r="G74" i="4"/>
  <c r="F74" i="4"/>
  <c r="G73" i="4"/>
  <c r="F73" i="4"/>
  <c r="H73" i="4" s="1"/>
  <c r="G72" i="4"/>
  <c r="F72" i="4"/>
  <c r="G71" i="4"/>
  <c r="F71" i="4"/>
  <c r="H71" i="4" s="1"/>
  <c r="G70" i="4"/>
  <c r="F70" i="4"/>
  <c r="G69" i="4"/>
  <c r="F69" i="4"/>
  <c r="H69" i="4" s="1"/>
  <c r="G68" i="4"/>
  <c r="F68" i="4"/>
  <c r="G67" i="4"/>
  <c r="F67" i="4"/>
  <c r="H67" i="4" s="1"/>
  <c r="G66" i="4"/>
  <c r="F66" i="4"/>
  <c r="G65" i="4"/>
  <c r="F65" i="4"/>
  <c r="H65" i="4" s="1"/>
  <c r="G64" i="4"/>
  <c r="F64" i="4"/>
  <c r="G63" i="4"/>
  <c r="F63" i="4"/>
  <c r="H63" i="4" s="1"/>
  <c r="G62" i="4"/>
  <c r="F62" i="4"/>
  <c r="G61" i="4"/>
  <c r="F61" i="4"/>
  <c r="H61" i="4" s="1"/>
  <c r="G60" i="4"/>
  <c r="F60" i="4"/>
  <c r="G59" i="4"/>
  <c r="F59" i="4"/>
  <c r="H59" i="4" s="1"/>
  <c r="G58" i="4"/>
  <c r="F58" i="4"/>
  <c r="G57" i="4"/>
  <c r="F57" i="4"/>
  <c r="H57" i="4" s="1"/>
  <c r="G56" i="4"/>
  <c r="F56" i="4"/>
  <c r="G55" i="4"/>
  <c r="F55" i="4"/>
  <c r="H55" i="4" s="1"/>
  <c r="G54" i="4"/>
  <c r="F54" i="4"/>
  <c r="G53" i="4"/>
  <c r="F53" i="4"/>
  <c r="H53" i="4" s="1"/>
  <c r="G52" i="4"/>
  <c r="F52" i="4"/>
  <c r="G51" i="4"/>
  <c r="F51" i="4"/>
  <c r="H51" i="4" s="1"/>
  <c r="G50" i="4"/>
  <c r="F50" i="4"/>
  <c r="G49" i="4"/>
  <c r="F49" i="4"/>
  <c r="H49" i="4" s="1"/>
  <c r="G48" i="4"/>
  <c r="F48" i="4"/>
  <c r="G47" i="4"/>
  <c r="F47" i="4"/>
  <c r="H47" i="4" s="1"/>
  <c r="G46" i="4"/>
  <c r="F46" i="4"/>
  <c r="G45" i="4"/>
  <c r="F45" i="4"/>
  <c r="H45" i="4" s="1"/>
  <c r="G44" i="4"/>
  <c r="F44" i="4"/>
  <c r="G43" i="4"/>
  <c r="F43" i="4"/>
  <c r="H43" i="4" s="1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H42" i="4" s="1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H26" i="4" s="1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G3" i="4"/>
  <c r="G6" i="4"/>
  <c r="G4" i="4"/>
  <c r="G2" i="4"/>
  <c r="G7" i="4"/>
  <c r="G8" i="4"/>
  <c r="G9" i="4"/>
  <c r="G10" i="4"/>
  <c r="F3" i="4"/>
  <c r="H3" i="4" s="1"/>
  <c r="F6" i="4"/>
  <c r="H6" i="4" s="1"/>
  <c r="F4" i="4"/>
  <c r="H4" i="4" s="1"/>
  <c r="F2" i="4"/>
  <c r="H2" i="4" s="1"/>
  <c r="F7" i="4"/>
  <c r="H7" i="4" s="1"/>
  <c r="F8" i="4"/>
  <c r="H8" i="4" s="1"/>
  <c r="F9" i="4"/>
  <c r="H9" i="4" s="1"/>
  <c r="F10" i="4"/>
  <c r="H10" i="4" s="1"/>
  <c r="G5" i="4"/>
  <c r="F5" i="4"/>
  <c r="G158" i="2"/>
  <c r="H158" i="2"/>
  <c r="I158" i="2"/>
  <c r="M158" i="2" s="1"/>
  <c r="G108" i="2"/>
  <c r="H108" i="2"/>
  <c r="I108" i="2"/>
  <c r="M108" i="2" s="1"/>
  <c r="G109" i="2"/>
  <c r="H109" i="2"/>
  <c r="I109" i="2"/>
  <c r="M109" i="2" s="1"/>
  <c r="G110" i="2"/>
  <c r="H110" i="2"/>
  <c r="I110" i="2"/>
  <c r="M110" i="2" s="1"/>
  <c r="G111" i="2"/>
  <c r="H111" i="2"/>
  <c r="I111" i="2"/>
  <c r="M111" i="2" s="1"/>
  <c r="G112" i="2"/>
  <c r="H112" i="2"/>
  <c r="I112" i="2"/>
  <c r="M112" i="2" s="1"/>
  <c r="G113" i="2"/>
  <c r="H113" i="2"/>
  <c r="I113" i="2"/>
  <c r="M113" i="2" s="1"/>
  <c r="G114" i="2"/>
  <c r="H114" i="2"/>
  <c r="I114" i="2"/>
  <c r="M114" i="2" s="1"/>
  <c r="G115" i="2"/>
  <c r="H115" i="2"/>
  <c r="I115" i="2"/>
  <c r="M115" i="2" s="1"/>
  <c r="G116" i="2"/>
  <c r="H116" i="2"/>
  <c r="I116" i="2"/>
  <c r="M116" i="2" s="1"/>
  <c r="G117" i="2"/>
  <c r="H117" i="2"/>
  <c r="I117" i="2"/>
  <c r="M117" i="2" s="1"/>
  <c r="G118" i="2"/>
  <c r="H118" i="2"/>
  <c r="I118" i="2"/>
  <c r="M118" i="2" s="1"/>
  <c r="G119" i="2"/>
  <c r="H119" i="2"/>
  <c r="I119" i="2"/>
  <c r="M119" i="2" s="1"/>
  <c r="G120" i="2"/>
  <c r="H120" i="2"/>
  <c r="I120" i="2"/>
  <c r="M120" i="2" s="1"/>
  <c r="G121" i="2"/>
  <c r="H121" i="2"/>
  <c r="I121" i="2"/>
  <c r="M121" i="2" s="1"/>
  <c r="G122" i="2"/>
  <c r="H122" i="2"/>
  <c r="I122" i="2"/>
  <c r="M122" i="2" s="1"/>
  <c r="G123" i="2"/>
  <c r="H123" i="2"/>
  <c r="I123" i="2"/>
  <c r="M123" i="2" s="1"/>
  <c r="G124" i="2"/>
  <c r="H124" i="2"/>
  <c r="I124" i="2"/>
  <c r="M124" i="2" s="1"/>
  <c r="G125" i="2"/>
  <c r="H125" i="2"/>
  <c r="I125" i="2"/>
  <c r="M125" i="2" s="1"/>
  <c r="G126" i="2"/>
  <c r="H126" i="2"/>
  <c r="I126" i="2"/>
  <c r="M126" i="2" s="1"/>
  <c r="G127" i="2"/>
  <c r="H127" i="2"/>
  <c r="I127" i="2"/>
  <c r="M127" i="2" s="1"/>
  <c r="G128" i="2"/>
  <c r="H128" i="2"/>
  <c r="I128" i="2"/>
  <c r="M128" i="2" s="1"/>
  <c r="G129" i="2"/>
  <c r="H129" i="2"/>
  <c r="I129" i="2"/>
  <c r="M129" i="2" s="1"/>
  <c r="G130" i="2"/>
  <c r="H130" i="2"/>
  <c r="I130" i="2"/>
  <c r="M130" i="2" s="1"/>
  <c r="G131" i="2"/>
  <c r="H131" i="2"/>
  <c r="I131" i="2"/>
  <c r="M131" i="2" s="1"/>
  <c r="G132" i="2"/>
  <c r="H132" i="2"/>
  <c r="I132" i="2"/>
  <c r="M132" i="2" s="1"/>
  <c r="G133" i="2"/>
  <c r="H133" i="2"/>
  <c r="I133" i="2"/>
  <c r="M133" i="2" s="1"/>
  <c r="G134" i="2"/>
  <c r="H134" i="2"/>
  <c r="I134" i="2"/>
  <c r="M134" i="2" s="1"/>
  <c r="G135" i="2"/>
  <c r="H135" i="2"/>
  <c r="I135" i="2"/>
  <c r="M135" i="2" s="1"/>
  <c r="G136" i="2"/>
  <c r="H136" i="2"/>
  <c r="I136" i="2"/>
  <c r="M136" i="2" s="1"/>
  <c r="G137" i="2"/>
  <c r="H137" i="2"/>
  <c r="I137" i="2"/>
  <c r="M137" i="2" s="1"/>
  <c r="G138" i="2"/>
  <c r="H138" i="2"/>
  <c r="I138" i="2"/>
  <c r="M138" i="2" s="1"/>
  <c r="G139" i="2"/>
  <c r="H139" i="2"/>
  <c r="I139" i="2"/>
  <c r="M139" i="2" s="1"/>
  <c r="G140" i="2"/>
  <c r="H140" i="2"/>
  <c r="I140" i="2"/>
  <c r="M140" i="2" s="1"/>
  <c r="G141" i="2"/>
  <c r="H141" i="2"/>
  <c r="I141" i="2"/>
  <c r="M141" i="2" s="1"/>
  <c r="G142" i="2"/>
  <c r="H142" i="2"/>
  <c r="I142" i="2"/>
  <c r="M142" i="2" s="1"/>
  <c r="G143" i="2"/>
  <c r="H143" i="2"/>
  <c r="I143" i="2"/>
  <c r="M143" i="2" s="1"/>
  <c r="G144" i="2"/>
  <c r="H144" i="2"/>
  <c r="I144" i="2"/>
  <c r="M144" i="2" s="1"/>
  <c r="G145" i="2"/>
  <c r="H145" i="2"/>
  <c r="I145" i="2"/>
  <c r="M145" i="2" s="1"/>
  <c r="G146" i="2"/>
  <c r="H146" i="2"/>
  <c r="I146" i="2"/>
  <c r="M146" i="2" s="1"/>
  <c r="G147" i="2"/>
  <c r="H147" i="2"/>
  <c r="I147" i="2"/>
  <c r="M147" i="2" s="1"/>
  <c r="G148" i="2"/>
  <c r="H148" i="2"/>
  <c r="I148" i="2"/>
  <c r="M148" i="2" s="1"/>
  <c r="G149" i="2"/>
  <c r="H149" i="2"/>
  <c r="I149" i="2"/>
  <c r="M149" i="2" s="1"/>
  <c r="G151" i="2"/>
  <c r="H151" i="2"/>
  <c r="I151" i="2"/>
  <c r="M151" i="2" s="1"/>
  <c r="G152" i="2"/>
  <c r="H152" i="2"/>
  <c r="I152" i="2"/>
  <c r="M152" i="2" s="1"/>
  <c r="G153" i="2"/>
  <c r="H153" i="2"/>
  <c r="I153" i="2"/>
  <c r="M153" i="2" s="1"/>
  <c r="G154" i="2"/>
  <c r="H154" i="2"/>
  <c r="I154" i="2"/>
  <c r="M154" i="2" s="1"/>
  <c r="G155" i="2"/>
  <c r="H155" i="2"/>
  <c r="I155" i="2"/>
  <c r="M155" i="2" s="1"/>
  <c r="G156" i="2"/>
  <c r="H156" i="2"/>
  <c r="I156" i="2"/>
  <c r="M156" i="2" s="1"/>
  <c r="G157" i="2"/>
  <c r="H157" i="2"/>
  <c r="I157" i="2"/>
  <c r="M157" i="2" s="1"/>
  <c r="G92" i="2"/>
  <c r="H92" i="2"/>
  <c r="I92" i="2"/>
  <c r="M92" i="2" s="1"/>
  <c r="G93" i="2"/>
  <c r="H93" i="2"/>
  <c r="I93" i="2"/>
  <c r="M93" i="2" s="1"/>
  <c r="G94" i="2"/>
  <c r="H94" i="2"/>
  <c r="I94" i="2"/>
  <c r="M94" i="2" s="1"/>
  <c r="G95" i="2"/>
  <c r="H95" i="2"/>
  <c r="I95" i="2"/>
  <c r="M95" i="2" s="1"/>
  <c r="G96" i="2"/>
  <c r="H96" i="2"/>
  <c r="I96" i="2"/>
  <c r="M96" i="2" s="1"/>
  <c r="G97" i="2"/>
  <c r="H97" i="2"/>
  <c r="I97" i="2"/>
  <c r="M97" i="2" s="1"/>
  <c r="G98" i="2"/>
  <c r="H98" i="2"/>
  <c r="I98" i="2"/>
  <c r="M98" i="2" s="1"/>
  <c r="G99" i="2"/>
  <c r="H99" i="2"/>
  <c r="I99" i="2"/>
  <c r="M99" i="2" s="1"/>
  <c r="G100" i="2"/>
  <c r="H100" i="2"/>
  <c r="I100" i="2"/>
  <c r="M100" i="2" s="1"/>
  <c r="G101" i="2"/>
  <c r="H101" i="2"/>
  <c r="I101" i="2"/>
  <c r="M101" i="2" s="1"/>
  <c r="G102" i="2"/>
  <c r="H102" i="2"/>
  <c r="I102" i="2"/>
  <c r="M102" i="2" s="1"/>
  <c r="G103" i="2"/>
  <c r="H103" i="2"/>
  <c r="I103" i="2"/>
  <c r="M103" i="2" s="1"/>
  <c r="G104" i="2"/>
  <c r="H104" i="2"/>
  <c r="I104" i="2"/>
  <c r="M104" i="2" s="1"/>
  <c r="G105" i="2"/>
  <c r="H105" i="2"/>
  <c r="I105" i="2"/>
  <c r="M105" i="2" s="1"/>
  <c r="G106" i="2"/>
  <c r="H106" i="2"/>
  <c r="I106" i="2"/>
  <c r="M106" i="2" s="1"/>
  <c r="G107" i="2"/>
  <c r="H107" i="2"/>
  <c r="I107" i="2"/>
  <c r="M107" i="2" s="1"/>
  <c r="G91" i="2"/>
  <c r="H91" i="2"/>
  <c r="I91" i="2"/>
  <c r="M91" i="2" s="1"/>
  <c r="G88" i="2"/>
  <c r="H88" i="2"/>
  <c r="I88" i="2"/>
  <c r="M88" i="2" s="1"/>
  <c r="G89" i="2"/>
  <c r="H89" i="2"/>
  <c r="I89" i="2"/>
  <c r="M89" i="2" s="1"/>
  <c r="G90" i="2"/>
  <c r="H90" i="2"/>
  <c r="I90" i="2"/>
  <c r="M90" i="2" s="1"/>
  <c r="G85" i="2"/>
  <c r="H85" i="2"/>
  <c r="I85" i="2"/>
  <c r="M85" i="2" s="1"/>
  <c r="G86" i="2"/>
  <c r="H86" i="2"/>
  <c r="I86" i="2"/>
  <c r="M86" i="2" s="1"/>
  <c r="G87" i="2"/>
  <c r="H87" i="2"/>
  <c r="I87" i="2"/>
  <c r="M87" i="2" s="1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I3" i="2"/>
  <c r="M3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73" i="2"/>
  <c r="M73" i="2" s="1"/>
  <c r="I74" i="2"/>
  <c r="M74" i="2" s="1"/>
  <c r="I75" i="2"/>
  <c r="M75" i="2" s="1"/>
  <c r="I76" i="2"/>
  <c r="M76" i="2" s="1"/>
  <c r="I77" i="2"/>
  <c r="M77" i="2" s="1"/>
  <c r="I78" i="2"/>
  <c r="M78" i="2" s="1"/>
  <c r="I79" i="2"/>
  <c r="M79" i="2" s="1"/>
  <c r="I80" i="2"/>
  <c r="M80" i="2" s="1"/>
  <c r="I81" i="2"/>
  <c r="M81" i="2" s="1"/>
  <c r="I82" i="2"/>
  <c r="M82" i="2" s="1"/>
  <c r="I83" i="2"/>
  <c r="M83" i="2" s="1"/>
  <c r="I84" i="2"/>
  <c r="M84" i="2" s="1"/>
  <c r="I2" i="2"/>
  <c r="M2" i="2" s="1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35" i="2"/>
  <c r="H35" i="2"/>
  <c r="G36" i="2"/>
  <c r="H36" i="2"/>
  <c r="G33" i="2"/>
  <c r="H33" i="2"/>
  <c r="G34" i="2"/>
  <c r="H34" i="2"/>
  <c r="G32" i="2"/>
  <c r="H3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H3" i="2"/>
  <c r="H4" i="2"/>
  <c r="H5" i="2"/>
  <c r="H6" i="2"/>
  <c r="H7" i="2"/>
  <c r="H2" i="2"/>
  <c r="G3" i="2"/>
  <c r="G4" i="2"/>
  <c r="G5" i="2"/>
  <c r="G6" i="2"/>
  <c r="G7" i="2"/>
  <c r="G8" i="2"/>
  <c r="G9" i="2"/>
  <c r="G10" i="2"/>
  <c r="G11" i="2"/>
  <c r="G2" i="2"/>
  <c r="N3" i="1"/>
  <c r="N4" i="1"/>
  <c r="N5" i="1"/>
  <c r="N6" i="1"/>
  <c r="N7" i="1"/>
  <c r="N8" i="1"/>
  <c r="N9" i="1"/>
  <c r="N10" i="1"/>
  <c r="N11" i="1"/>
  <c r="N12" i="1"/>
  <c r="N13" i="1"/>
  <c r="N2" i="1"/>
  <c r="N17" i="1"/>
  <c r="N18" i="1"/>
  <c r="N19" i="1"/>
  <c r="N20" i="1"/>
  <c r="N21" i="1"/>
  <c r="N22" i="1"/>
  <c r="N23" i="1"/>
  <c r="N24" i="1"/>
  <c r="N25" i="1"/>
  <c r="N16" i="1"/>
  <c r="H5" i="4" l="1"/>
  <c r="H31" i="4"/>
  <c r="H27" i="4"/>
  <c r="H23" i="4"/>
  <c r="H19" i="4"/>
  <c r="H15" i="4"/>
  <c r="H11" i="4"/>
  <c r="H39" i="4"/>
  <c r="H35" i="4"/>
  <c r="H54" i="4"/>
  <c r="H62" i="4"/>
  <c r="H70" i="4"/>
  <c r="H78" i="4"/>
  <c r="H33" i="4"/>
  <c r="H29" i="4"/>
  <c r="H25" i="4"/>
  <c r="H21" i="4"/>
  <c r="H17" i="4"/>
  <c r="H13" i="4"/>
  <c r="H41" i="4"/>
  <c r="H37" i="4"/>
  <c r="H46" i="4"/>
  <c r="H50" i="4"/>
  <c r="H58" i="4"/>
  <c r="H66" i="4"/>
  <c r="H74" i="4"/>
  <c r="H82" i="4"/>
  <c r="H86" i="4"/>
  <c r="H90" i="4"/>
  <c r="H94" i="4"/>
  <c r="H34" i="4"/>
  <c r="H30" i="4"/>
  <c r="H22" i="4"/>
  <c r="H18" i="4"/>
  <c r="H14" i="4"/>
  <c r="H38" i="4"/>
  <c r="T97" i="4"/>
  <c r="H32" i="4"/>
  <c r="H28" i="4"/>
  <c r="H24" i="4"/>
  <c r="H20" i="4"/>
  <c r="H16" i="4"/>
  <c r="H12" i="4"/>
  <c r="H40" i="4"/>
  <c r="H36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O97" i="4"/>
  <c r="S97" i="4"/>
  <c r="V97" i="4"/>
  <c r="N97" i="4"/>
  <c r="P97" i="4"/>
  <c r="U97" i="4"/>
  <c r="Q97" i="4"/>
  <c r="R97" i="4"/>
</calcChain>
</file>

<file path=xl/sharedStrings.xml><?xml version="1.0" encoding="utf-8"?>
<sst xmlns="http://schemas.openxmlformats.org/spreadsheetml/2006/main" count="1554" uniqueCount="401">
  <si>
    <t>гостиная</t>
  </si>
  <si>
    <t>спальня</t>
  </si>
  <si>
    <t>кухня</t>
  </si>
  <si>
    <t>столовая</t>
  </si>
  <si>
    <t>гардероб</t>
  </si>
  <si>
    <t>ванная</t>
  </si>
  <si>
    <t>кабинет</t>
  </si>
  <si>
    <t>библиотека</t>
  </si>
  <si>
    <t>гараж</t>
  </si>
  <si>
    <t>бассейн</t>
  </si>
  <si>
    <t>сад</t>
  </si>
  <si>
    <t>галерея</t>
  </si>
  <si>
    <t>хижина</t>
  </si>
  <si>
    <t>маленький домик</t>
  </si>
  <si>
    <t>уютный домик</t>
  </si>
  <si>
    <t>средний дом</t>
  </si>
  <si>
    <t>большой дом</t>
  </si>
  <si>
    <t>особняк</t>
  </si>
  <si>
    <t>усадьба</t>
  </si>
  <si>
    <t>фазенда</t>
  </si>
  <si>
    <t>x</t>
  </si>
  <si>
    <t>вилла</t>
  </si>
  <si>
    <t>дворец</t>
  </si>
  <si>
    <t>room</t>
  </si>
  <si>
    <t>thing</t>
  </si>
  <si>
    <t>house</t>
  </si>
  <si>
    <t>room_id</t>
  </si>
  <si>
    <t>house_id</t>
  </si>
  <si>
    <t>thing_id</t>
  </si>
  <si>
    <t>плита</t>
  </si>
  <si>
    <t>холодильник</t>
  </si>
  <si>
    <t>вытяжка</t>
  </si>
  <si>
    <t>микроволновая печь</t>
  </si>
  <si>
    <t>чайник</t>
  </si>
  <si>
    <t>посудомоечная машина</t>
  </si>
  <si>
    <t>раковина и смеситель</t>
  </si>
  <si>
    <t>посуда для плиты</t>
  </si>
  <si>
    <t>interior_id</t>
  </si>
  <si>
    <t>ваза</t>
  </si>
  <si>
    <t>посуда</t>
  </si>
  <si>
    <t>картина</t>
  </si>
  <si>
    <t>кухонная тумба</t>
  </si>
  <si>
    <t>кухонный стол</t>
  </si>
  <si>
    <t>кухонный стул</t>
  </si>
  <si>
    <t>кухонный шкафчик</t>
  </si>
  <si>
    <t>кухонный шкафчик с полками</t>
  </si>
  <si>
    <t>приборы для приговления</t>
  </si>
  <si>
    <t>стены</t>
  </si>
  <si>
    <t>светильник</t>
  </si>
  <si>
    <t>кровать</t>
  </si>
  <si>
    <t>прикроватная тумба</t>
  </si>
  <si>
    <t>большая картина</t>
  </si>
  <si>
    <t>зеркало</t>
  </si>
  <si>
    <t>комод</t>
  </si>
  <si>
    <t>высокий комод</t>
  </si>
  <si>
    <t>шкаф</t>
  </si>
  <si>
    <t>унитаз</t>
  </si>
  <si>
    <t>зеркало для ванной</t>
  </si>
  <si>
    <t>шкафчик для ванной</t>
  </si>
  <si>
    <t>тумба для ванной</t>
  </si>
  <si>
    <t>ванна</t>
  </si>
  <si>
    <t>комод для ванной</t>
  </si>
  <si>
    <t>биде</t>
  </si>
  <si>
    <t>стиральная машина</t>
  </si>
  <si>
    <t>фен</t>
  </si>
  <si>
    <t>полка с полотенцами</t>
  </si>
  <si>
    <t>аксессуар для ванной</t>
  </si>
  <si>
    <t>аксессуар для спальни</t>
  </si>
  <si>
    <t>аксессуар для кухни</t>
  </si>
  <si>
    <t>умывальник и смеситель</t>
  </si>
  <si>
    <t>диван</t>
  </si>
  <si>
    <t>камин</t>
  </si>
  <si>
    <t>кресло</t>
  </si>
  <si>
    <t>журнальный столик</t>
  </si>
  <si>
    <t>тумба под тв</t>
  </si>
  <si>
    <t>тв</t>
  </si>
  <si>
    <t>полка над тв</t>
  </si>
  <si>
    <t>аксессуар для гостиной</t>
  </si>
  <si>
    <t>стол для столовой</t>
  </si>
  <si>
    <t>сервант</t>
  </si>
  <si>
    <t>аксессуар для столовой</t>
  </si>
  <si>
    <t>высокая ваза</t>
  </si>
  <si>
    <t>браслет</t>
  </si>
  <si>
    <t>украшение</t>
  </si>
  <si>
    <t>маленькое украшение</t>
  </si>
  <si>
    <t>обувь</t>
  </si>
  <si>
    <t>верхняя одежда</t>
  </si>
  <si>
    <t>сумки</t>
  </si>
  <si>
    <t>белье</t>
  </si>
  <si>
    <t>одежда</t>
  </si>
  <si>
    <t>аксессуары</t>
  </si>
  <si>
    <t>часы</t>
  </si>
  <si>
    <t>купальные принадлежности</t>
  </si>
  <si>
    <t>перчатки</t>
  </si>
  <si>
    <t>головной убор</t>
  </si>
  <si>
    <t>галстук</t>
  </si>
  <si>
    <t>зонт</t>
  </si>
  <si>
    <t>рабочий стол</t>
  </si>
  <si>
    <t>шкаф для кабинета</t>
  </si>
  <si>
    <t>оттоманка</t>
  </si>
  <si>
    <t>ноутбук</t>
  </si>
  <si>
    <t>тумба для кабинета</t>
  </si>
  <si>
    <t>оружие</t>
  </si>
  <si>
    <t>рабочее кресло</t>
  </si>
  <si>
    <t>аксессуар для кабинета</t>
  </si>
  <si>
    <t>машина</t>
  </si>
  <si>
    <t>колеса</t>
  </si>
  <si>
    <t>авто-инструменты</t>
  </si>
  <si>
    <t>аксессуары для гаража</t>
  </si>
  <si>
    <t>книги</t>
  </si>
  <si>
    <t>книжный шкаф</t>
  </si>
  <si>
    <t>скульптура</t>
  </si>
  <si>
    <t>столик</t>
  </si>
  <si>
    <t>аксессуар для библиотеки</t>
  </si>
  <si>
    <t>спортзал и бассейн</t>
  </si>
  <si>
    <t>беговая дорожка</t>
  </si>
  <si>
    <t>лежак</t>
  </si>
  <si>
    <t>спортинвентарь</t>
  </si>
  <si>
    <t>тренажеры, штанги</t>
  </si>
  <si>
    <t>аксессуары для спортзала</t>
  </si>
  <si>
    <t>зонт для бассейна</t>
  </si>
  <si>
    <t>растение</t>
  </si>
  <si>
    <t>фонтан</t>
  </si>
  <si>
    <t>скамья для сада</t>
  </si>
  <si>
    <t>фонарь для сада</t>
  </si>
  <si>
    <t>y</t>
  </si>
  <si>
    <t>width</t>
  </si>
  <si>
    <t>height</t>
  </si>
  <si>
    <t>layer</t>
  </si>
  <si>
    <t>name</t>
  </si>
  <si>
    <t>id</t>
  </si>
  <si>
    <t>kitchen</t>
  </si>
  <si>
    <t>bedroom</t>
  </si>
  <si>
    <t>bathroom</t>
  </si>
  <si>
    <t>canteen</t>
  </si>
  <si>
    <t>wardrobe</t>
  </si>
  <si>
    <t>cabinet</t>
  </si>
  <si>
    <t>garage</t>
  </si>
  <si>
    <t>library</t>
  </si>
  <si>
    <t>garden</t>
  </si>
  <si>
    <t>gallery</t>
  </si>
  <si>
    <t>gympool</t>
  </si>
  <si>
    <t>livingroom</t>
  </si>
  <si>
    <t>"kitchen"</t>
  </si>
  <si>
    <t>"bedroom"</t>
  </si>
  <si>
    <t>"bathroom"</t>
  </si>
  <si>
    <t>"livingroom"</t>
  </si>
  <si>
    <t>"canteen"</t>
  </si>
  <si>
    <t>"wardrobe"</t>
  </si>
  <si>
    <t>"cabinet"</t>
  </si>
  <si>
    <t>"garage"</t>
  </si>
  <si>
    <t>"library"</t>
  </si>
  <si>
    <t>"gympool"</t>
  </si>
  <si>
    <t>"garden"</t>
  </si>
  <si>
    <t>"gallery"</t>
  </si>
  <si>
    <t>мебель</t>
  </si>
  <si>
    <t>техника</t>
  </si>
  <si>
    <t>искусство</t>
  </si>
  <si>
    <t>сантехника</t>
  </si>
  <si>
    <t>ювелир</t>
  </si>
  <si>
    <t>машины</t>
  </si>
  <si>
    <t>query thing</t>
  </si>
  <si>
    <t>project name</t>
  </si>
  <si>
    <t>Скоровар</t>
  </si>
  <si>
    <t>Ретро</t>
  </si>
  <si>
    <t>Молот</t>
  </si>
  <si>
    <t>Стимол</t>
  </si>
  <si>
    <t>Граненые стаканчики</t>
  </si>
  <si>
    <t>Поварешка</t>
  </si>
  <si>
    <t>Кастрюлька</t>
  </si>
  <si>
    <t>Классик</t>
  </si>
  <si>
    <t>Трилипс</t>
  </si>
  <si>
    <t>Инресит</t>
  </si>
  <si>
    <t>Пионы</t>
  </si>
  <si>
    <t>Старлетт</t>
  </si>
  <si>
    <t>Обои в цветочек</t>
  </si>
  <si>
    <t>Лампа Ильича</t>
  </si>
  <si>
    <t>Самсколотил</t>
  </si>
  <si>
    <t>Дамсунг</t>
  </si>
  <si>
    <t>Пейзажик</t>
  </si>
  <si>
    <t>Терочка</t>
  </si>
  <si>
    <t>Кремчик</t>
  </si>
  <si>
    <t>Шампунька</t>
  </si>
  <si>
    <t>Трон</t>
  </si>
  <si>
    <t>С полочкой</t>
  </si>
  <si>
    <t>Чугунстиль</t>
  </si>
  <si>
    <t>С ящичком</t>
  </si>
  <si>
    <t>Ромента</t>
  </si>
  <si>
    <t>Пронусси</t>
  </si>
  <si>
    <t>Махровые красные</t>
  </si>
  <si>
    <t>Трон2</t>
  </si>
  <si>
    <t>Пыжик</t>
  </si>
  <si>
    <t>Радуга</t>
  </si>
  <si>
    <t>Стеклянная</t>
  </si>
  <si>
    <t>Из кирпичей</t>
  </si>
  <si>
    <t>Рамка деревянная</t>
  </si>
  <si>
    <t>Соусница белая</t>
  </si>
  <si>
    <t>Венера</t>
  </si>
  <si>
    <t>Красное платье</t>
  </si>
  <si>
    <t>Синие туфли</t>
  </si>
  <si>
    <t>Шапка-ушанка</t>
  </si>
  <si>
    <t>БикиниПлюс</t>
  </si>
  <si>
    <t>Гручи</t>
  </si>
  <si>
    <t>Пуховик</t>
  </si>
  <si>
    <t>Сканер</t>
  </si>
  <si>
    <t>Ремешок зеленый</t>
  </si>
  <si>
    <t>Стринги розовые</t>
  </si>
  <si>
    <t>В горошек</t>
  </si>
  <si>
    <t>Меховые варежки</t>
  </si>
  <si>
    <t>Красная трость</t>
  </si>
  <si>
    <t>Кувейт</t>
  </si>
  <si>
    <t>Перо и чернильница</t>
  </si>
  <si>
    <t>Беново</t>
  </si>
  <si>
    <t>Рапира</t>
  </si>
  <si>
    <t>Невроле</t>
  </si>
  <si>
    <t>Ногия</t>
  </si>
  <si>
    <t>Разводной ключ на 15</t>
  </si>
  <si>
    <t>Щетка для стекол</t>
  </si>
  <si>
    <t>Ромео и джульетта</t>
  </si>
  <si>
    <t>Дионис</t>
  </si>
  <si>
    <t>Лупа</t>
  </si>
  <si>
    <t>Скоробег</t>
  </si>
  <si>
    <t>Штанга на 30</t>
  </si>
  <si>
    <t>Ракетки</t>
  </si>
  <si>
    <t>Гирька</t>
  </si>
  <si>
    <t>Остров</t>
  </si>
  <si>
    <t>Лягушатник</t>
  </si>
  <si>
    <t>Верона</t>
  </si>
  <si>
    <t>Кипарис</t>
  </si>
  <si>
    <t>микроэлектроника</t>
  </si>
  <si>
    <t>металл</t>
  </si>
  <si>
    <t>дерево</t>
  </si>
  <si>
    <t>ткань, кожа, бумага</t>
  </si>
  <si>
    <t>камень, стекло, керамика</t>
  </si>
  <si>
    <t>Тонкий с красными фианитами</t>
  </si>
  <si>
    <t>Серьги с красными фианитами</t>
  </si>
  <si>
    <t>Кольцо с красным фианитом</t>
  </si>
  <si>
    <t>химия, краски</t>
  </si>
  <si>
    <t>пластик, резина</t>
  </si>
  <si>
    <t>цена</t>
  </si>
  <si>
    <t>Рыбка</t>
  </si>
  <si>
    <t>Табуретка Самсколотил</t>
  </si>
  <si>
    <t>+ к зп</t>
  </si>
  <si>
    <t>+ к плодовитости</t>
  </si>
  <si>
    <t>100</t>
  </si>
  <si>
    <t>30</t>
  </si>
  <si>
    <t>комфорт</t>
  </si>
  <si>
    <t>90</t>
  </si>
  <si>
    <t>10</t>
  </si>
  <si>
    <t>20</t>
  </si>
  <si>
    <t>40</t>
  </si>
  <si>
    <t>50</t>
  </si>
  <si>
    <t>60</t>
  </si>
  <si>
    <t>70</t>
  </si>
  <si>
    <t>80</t>
  </si>
  <si>
    <t>3</t>
  </si>
  <si>
    <t>6</t>
  </si>
  <si>
    <t>9</t>
  </si>
  <si>
    <t>12</t>
  </si>
  <si>
    <t>18</t>
  </si>
  <si>
    <t>0</t>
  </si>
  <si>
    <t>2</t>
  </si>
  <si>
    <t>4</t>
  </si>
  <si>
    <t>8</t>
  </si>
  <si>
    <t>14</t>
  </si>
  <si>
    <t>16</t>
  </si>
  <si>
    <t>1</t>
  </si>
  <si>
    <t>5</t>
  </si>
  <si>
    <t>7</t>
  </si>
  <si>
    <t>+ к кол-ву пар</t>
  </si>
  <si>
    <t>+ к анкетам невест</t>
  </si>
  <si>
    <t>здание</t>
  </si>
  <si>
    <t>бафф</t>
  </si>
  <si>
    <t xml:space="preserve">продуктовый магазин </t>
  </si>
  <si>
    <t xml:space="preserve">лесопилка </t>
  </si>
  <si>
    <t xml:space="preserve"> покупка ресурсов "дерево"</t>
  </si>
  <si>
    <t xml:space="preserve">мастерская </t>
  </si>
  <si>
    <t xml:space="preserve"> покупка ресурсов "металл"</t>
  </si>
  <si>
    <t xml:space="preserve">предприятие </t>
  </si>
  <si>
    <t xml:space="preserve"> покупка ресурсов "пластик"</t>
  </si>
  <si>
    <t xml:space="preserve">цех </t>
  </si>
  <si>
    <t xml:space="preserve"> покупка ресурсов "микроэлектроника"</t>
  </si>
  <si>
    <t xml:space="preserve">фабрика </t>
  </si>
  <si>
    <t xml:space="preserve"> покупка ресурсов "одежда"</t>
  </si>
  <si>
    <t xml:space="preserve">карьер </t>
  </si>
  <si>
    <t xml:space="preserve"> покупка ресурсов "камень"</t>
  </si>
  <si>
    <t xml:space="preserve">хим.завод </t>
  </si>
  <si>
    <t xml:space="preserve"> покупка ресурсов "химия"</t>
  </si>
  <si>
    <t xml:space="preserve">школа логики </t>
  </si>
  <si>
    <t xml:space="preserve"> повышает интеллект выбранного персонажа на 1. закупка сырья, производство баффов на след.ход</t>
  </si>
  <si>
    <t xml:space="preserve">школа обаяния </t>
  </si>
  <si>
    <t xml:space="preserve"> повышает харизму выбранного персонажа на 1</t>
  </si>
  <si>
    <t xml:space="preserve">школа спорта </t>
  </si>
  <si>
    <t xml:space="preserve"> повышает силу выбранного персонажа на 1</t>
  </si>
  <si>
    <t xml:space="preserve">школа искусств </t>
  </si>
  <si>
    <t xml:space="preserve"> повышает творчество выбранного персонажа на 1</t>
  </si>
  <si>
    <t xml:space="preserve">школа профориентации </t>
  </si>
  <si>
    <t xml:space="preserve"> сменить призвание</t>
  </si>
  <si>
    <t xml:space="preserve">курсы повышения квалификации </t>
  </si>
  <si>
    <t xml:space="preserve">курорт </t>
  </si>
  <si>
    <t xml:space="preserve"> исправление обычной части тела у выбранного персонажа</t>
  </si>
  <si>
    <t xml:space="preserve">генетическая лаборатория </t>
  </si>
  <si>
    <t xml:space="preserve"> клонировать персонажа</t>
  </si>
  <si>
    <t xml:space="preserve">банк </t>
  </si>
  <si>
    <t xml:space="preserve"> кредит или депозит на ход</t>
  </si>
  <si>
    <t xml:space="preserve">дет.дом </t>
  </si>
  <si>
    <t xml:space="preserve"> взять приемного ребенка</t>
  </si>
  <si>
    <t>описание</t>
  </si>
  <si>
    <t>продает, тип</t>
  </si>
  <si>
    <t>продает, что</t>
  </si>
  <si>
    <t>ресурс</t>
  </si>
  <si>
    <t>food</t>
  </si>
  <si>
    <t>wood</t>
  </si>
  <si>
    <t>metall</t>
  </si>
  <si>
    <t>plastic</t>
  </si>
  <si>
    <t>microelectronics</t>
  </si>
  <si>
    <t>cloth</t>
  </si>
  <si>
    <t>stone</t>
  </si>
  <si>
    <t>chemical</t>
  </si>
  <si>
    <t>действие</t>
  </si>
  <si>
    <t>интеллект</t>
  </si>
  <si>
    <t>харизма</t>
  </si>
  <si>
    <t>сила</t>
  </si>
  <si>
    <t>творчество</t>
  </si>
  <si>
    <t>повышение навыка</t>
  </si>
  <si>
    <t>призвание</t>
  </si>
  <si>
    <t>изменение</t>
  </si>
  <si>
    <t>часть тела</t>
  </si>
  <si>
    <t>клонирование</t>
  </si>
  <si>
    <t>кредит или депозит</t>
  </si>
  <si>
    <t>деньги</t>
  </si>
  <si>
    <t>приемыш</t>
  </si>
  <si>
    <t>пара</t>
  </si>
  <si>
    <t>доминант отца</t>
  </si>
  <si>
    <t>доминант матери</t>
  </si>
  <si>
    <t>генетическая модификация</t>
  </si>
  <si>
    <t>бафф на сыновей</t>
  </si>
  <si>
    <t>бафф на дочерей</t>
  </si>
  <si>
    <t xml:space="preserve"> покупка ресурсов "продукты". </t>
  </si>
  <si>
    <t>производство</t>
  </si>
  <si>
    <t>закупка сырья, производство ресурсов на след.ход</t>
  </si>
  <si>
    <t>закупка сырья, производство услуг на след.ход</t>
  </si>
  <si>
    <t>service</t>
  </si>
  <si>
    <t>res_food</t>
  </si>
  <si>
    <t>res_wood</t>
  </si>
  <si>
    <t>res_metall</t>
  </si>
  <si>
    <t>res_plastic</t>
  </si>
  <si>
    <t>res_microelectronics</t>
  </si>
  <si>
    <t>res_cloth</t>
  </si>
  <si>
    <t>res_stone</t>
  </si>
  <si>
    <t>res_chemical</t>
  </si>
  <si>
    <t>кол-во</t>
  </si>
  <si>
    <t>200</t>
  </si>
  <si>
    <t>owner</t>
  </si>
  <si>
    <t>omletik</t>
  </si>
  <si>
    <t>Покупка ресурсов: фирма, кол-во, купить</t>
  </si>
  <si>
    <t>Услуги: фирма, персонаж, применить</t>
  </si>
  <si>
    <t>Навыки: фирма, персонаж, применить</t>
  </si>
  <si>
    <t>ch_nose_1</t>
  </si>
  <si>
    <t>ch_vocation_1</t>
  </si>
  <si>
    <t>inc_creativity_1</t>
  </si>
  <si>
    <t>inc_strength_1</t>
  </si>
  <si>
    <t>inc_charisma_1</t>
  </si>
  <si>
    <t>inc_intellect_1</t>
  </si>
  <si>
    <t>copy</t>
  </si>
  <si>
    <t>Увеличение семьи: фирма, применить</t>
  </si>
  <si>
    <t>random_child</t>
  </si>
  <si>
    <t>inc_pairs</t>
  </si>
  <si>
    <t>Покупка баффов: фирма, кол-во, купить</t>
  </si>
  <si>
    <t xml:space="preserve"> +50% к зп</t>
  </si>
  <si>
    <t>buff_salary</t>
  </si>
  <si>
    <t>buff_child</t>
  </si>
  <si>
    <t>buff_fertility</t>
  </si>
  <si>
    <t>buff_father</t>
  </si>
  <si>
    <t>buff_mother</t>
  </si>
  <si>
    <t>buff_genmod</t>
  </si>
  <si>
    <t>buff_son</t>
  </si>
  <si>
    <t>buff_daughter</t>
  </si>
  <si>
    <t>плодовитости</t>
  </si>
  <si>
    <t>+1 ребенок</t>
  </si>
  <si>
    <t>парк отдыха</t>
  </si>
  <si>
    <t>бойцовский клуб</t>
  </si>
  <si>
    <t>курсы рукоделия</t>
  </si>
  <si>
    <t>клиника пластической хирургии</t>
  </si>
  <si>
    <t>апартаменты</t>
  </si>
  <si>
    <t>спа-салон</t>
  </si>
  <si>
    <t>стадион</t>
  </si>
  <si>
    <t>+1 невеста на ход</t>
  </si>
  <si>
    <t>inc_fiancee</t>
  </si>
  <si>
    <t>+1 пара на ход</t>
  </si>
  <si>
    <t>лаборатория облучения</t>
  </si>
  <si>
    <t>money</t>
  </si>
  <si>
    <t>1000</t>
  </si>
  <si>
    <t>500</t>
  </si>
  <si>
    <t>15</t>
  </si>
  <si>
    <t>5000</t>
  </si>
  <si>
    <t>2500</t>
  </si>
  <si>
    <t>невеста</t>
  </si>
  <si>
    <t>2000</t>
  </si>
  <si>
    <t>1500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</si>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</sst>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5" borderId="0" xfId="0" applyFill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A27" sqref="A27"/>
    </sheetView>
  </sheetViews>
  <sheetFormatPr defaultRowHeight="15" x14ac:dyDescent="0.25"/>
  <cols>
    <col min="1" max="1" width="26.28515625" customWidth="1"/>
    <col min="14" max="14" width="60.140625" customWidth="1"/>
  </cols>
  <sheetData>
    <row r="1" spans="1:20" x14ac:dyDescent="0.2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22</v>
      </c>
    </row>
    <row r="2" spans="1:20" x14ac:dyDescent="0.25">
      <c r="A2" s="1" t="s">
        <v>2</v>
      </c>
      <c r="B2">
        <v>1</v>
      </c>
      <c r="C2" t="s">
        <v>20</v>
      </c>
      <c r="M2">
        <v>1</v>
      </c>
      <c r="N2" t="str">
        <f>"INSERT INTO `room`(`name`, `house_id`) VALUES ('"&amp;A2&amp;"',"&amp;M2&amp;");"</f>
        <v>INSERT INTO `room`(`name`, `house_id`) VALUES ('кухня',1);</v>
      </c>
      <c r="O2" t="s">
        <v>131</v>
      </c>
      <c r="R2" t="str">
        <f>""""&amp;O2&amp;""""</f>
        <v>"kitchen"</v>
      </c>
      <c r="T2" t="s">
        <v>143</v>
      </c>
    </row>
    <row r="3" spans="1:20" x14ac:dyDescent="0.25">
      <c r="A3" s="1" t="s">
        <v>1</v>
      </c>
      <c r="B3">
        <v>2</v>
      </c>
      <c r="C3" t="s">
        <v>20</v>
      </c>
      <c r="M3">
        <v>1</v>
      </c>
      <c r="N3" t="str">
        <f t="shared" ref="N3:N13" si="0">"INSERT INTO `room`(`name`, `house_id`) VALUES ('"&amp;A3&amp;"',"&amp;M3&amp;");"</f>
        <v>INSERT INTO `room`(`name`, `house_id`) VALUES ('спальня',1);</v>
      </c>
      <c r="O3" t="s">
        <v>132</v>
      </c>
      <c r="R3" t="str">
        <f t="shared" ref="R3:R13" si="1">""""&amp;O3&amp;""""</f>
        <v>"bedroom"</v>
      </c>
      <c r="T3" t="s">
        <v>144</v>
      </c>
    </row>
    <row r="4" spans="1:20" x14ac:dyDescent="0.25">
      <c r="A4" s="1" t="s">
        <v>5</v>
      </c>
      <c r="B4">
        <v>3</v>
      </c>
      <c r="C4" t="s">
        <v>20</v>
      </c>
      <c r="M4">
        <v>1</v>
      </c>
      <c r="N4" t="str">
        <f t="shared" si="0"/>
        <v>INSERT INTO `room`(`name`, `house_id`) VALUES ('ванная',1);</v>
      </c>
      <c r="O4" t="s">
        <v>133</v>
      </c>
      <c r="R4" t="str">
        <f t="shared" si="1"/>
        <v>"bathroom"</v>
      </c>
      <c r="T4" t="s">
        <v>145</v>
      </c>
    </row>
    <row r="5" spans="1:20" x14ac:dyDescent="0.25">
      <c r="A5" s="1" t="s">
        <v>0</v>
      </c>
      <c r="B5">
        <v>4</v>
      </c>
      <c r="D5" t="s">
        <v>20</v>
      </c>
      <c r="M5">
        <v>2</v>
      </c>
      <c r="N5" t="str">
        <f t="shared" si="0"/>
        <v>INSERT INTO `room`(`name`, `house_id`) VALUES ('гостиная',2);</v>
      </c>
      <c r="O5" t="s">
        <v>142</v>
      </c>
      <c r="R5" t="str">
        <f t="shared" si="1"/>
        <v>"livingroom"</v>
      </c>
      <c r="T5" t="s">
        <v>146</v>
      </c>
    </row>
    <row r="6" spans="1:20" x14ac:dyDescent="0.25">
      <c r="A6" s="1" t="s">
        <v>3</v>
      </c>
      <c r="B6">
        <v>5</v>
      </c>
      <c r="E6" t="s">
        <v>20</v>
      </c>
      <c r="M6">
        <v>3</v>
      </c>
      <c r="N6" t="str">
        <f t="shared" si="0"/>
        <v>INSERT INTO `room`(`name`, `house_id`) VALUES ('столовая',3);</v>
      </c>
      <c r="O6" t="s">
        <v>134</v>
      </c>
      <c r="R6" t="str">
        <f t="shared" si="1"/>
        <v>"canteen"</v>
      </c>
      <c r="T6" t="s">
        <v>147</v>
      </c>
    </row>
    <row r="7" spans="1:20" x14ac:dyDescent="0.25">
      <c r="A7" s="1" t="s">
        <v>4</v>
      </c>
      <c r="B7">
        <v>6</v>
      </c>
      <c r="F7" t="s">
        <v>20</v>
      </c>
      <c r="M7">
        <v>4</v>
      </c>
      <c r="N7" t="str">
        <f t="shared" si="0"/>
        <v>INSERT INTO `room`(`name`, `house_id`) VALUES ('гардероб',4);</v>
      </c>
      <c r="O7" t="s">
        <v>135</v>
      </c>
      <c r="R7" t="str">
        <f t="shared" si="1"/>
        <v>"wardrobe"</v>
      </c>
      <c r="T7" t="s">
        <v>148</v>
      </c>
    </row>
    <row r="8" spans="1:20" x14ac:dyDescent="0.25">
      <c r="A8" s="1" t="s">
        <v>6</v>
      </c>
      <c r="B8">
        <v>7</v>
      </c>
      <c r="G8" t="s">
        <v>20</v>
      </c>
      <c r="M8">
        <v>5</v>
      </c>
      <c r="N8" t="str">
        <f t="shared" si="0"/>
        <v>INSERT INTO `room`(`name`, `house_id`) VALUES ('кабинет',5);</v>
      </c>
      <c r="O8" t="s">
        <v>136</v>
      </c>
      <c r="R8" t="str">
        <f t="shared" si="1"/>
        <v>"cabinet"</v>
      </c>
      <c r="T8" t="s">
        <v>149</v>
      </c>
    </row>
    <row r="9" spans="1:20" x14ac:dyDescent="0.25">
      <c r="A9" s="1" t="s">
        <v>8</v>
      </c>
      <c r="B9">
        <v>8</v>
      </c>
      <c r="H9" t="s">
        <v>20</v>
      </c>
      <c r="M9">
        <v>6</v>
      </c>
      <c r="N9" t="str">
        <f t="shared" si="0"/>
        <v>INSERT INTO `room`(`name`, `house_id`) VALUES ('гараж',6);</v>
      </c>
      <c r="O9" t="s">
        <v>137</v>
      </c>
      <c r="R9" t="str">
        <f t="shared" si="1"/>
        <v>"garage"</v>
      </c>
      <c r="T9" t="s">
        <v>150</v>
      </c>
    </row>
    <row r="10" spans="1:20" x14ac:dyDescent="0.25">
      <c r="A10" s="1" t="s">
        <v>7</v>
      </c>
      <c r="B10">
        <v>9</v>
      </c>
      <c r="I10" t="s">
        <v>20</v>
      </c>
      <c r="M10">
        <v>7</v>
      </c>
      <c r="N10" t="str">
        <f t="shared" si="0"/>
        <v>INSERT INTO `room`(`name`, `house_id`) VALUES ('библиотека',7);</v>
      </c>
      <c r="O10" t="s">
        <v>138</v>
      </c>
      <c r="R10" t="str">
        <f t="shared" si="1"/>
        <v>"library"</v>
      </c>
      <c r="T10" t="s">
        <v>151</v>
      </c>
    </row>
    <row r="11" spans="1:20" x14ac:dyDescent="0.25">
      <c r="A11" s="1" t="s">
        <v>114</v>
      </c>
      <c r="B11">
        <v>10</v>
      </c>
      <c r="J11" t="s">
        <v>20</v>
      </c>
      <c r="M11">
        <v>8</v>
      </c>
      <c r="N11" t="str">
        <f t="shared" si="0"/>
        <v>INSERT INTO `room`(`name`, `house_id`) VALUES ('спортзал и бассейн',8);</v>
      </c>
      <c r="O11" t="s">
        <v>141</v>
      </c>
      <c r="R11" t="str">
        <f t="shared" si="1"/>
        <v>"gympool"</v>
      </c>
      <c r="T11" t="s">
        <v>152</v>
      </c>
    </row>
    <row r="12" spans="1:20" x14ac:dyDescent="0.25">
      <c r="A12" s="1" t="s">
        <v>10</v>
      </c>
      <c r="B12">
        <v>11</v>
      </c>
      <c r="K12" t="s">
        <v>20</v>
      </c>
      <c r="M12">
        <v>9</v>
      </c>
      <c r="N12" t="str">
        <f t="shared" si="0"/>
        <v>INSERT INTO `room`(`name`, `house_id`) VALUES ('сад',9);</v>
      </c>
      <c r="O12" t="s">
        <v>139</v>
      </c>
      <c r="R12" t="str">
        <f t="shared" si="1"/>
        <v>"garden"</v>
      </c>
      <c r="T12" t="s">
        <v>153</v>
      </c>
    </row>
    <row r="13" spans="1:20" x14ac:dyDescent="0.25">
      <c r="A13" s="1" t="s">
        <v>11</v>
      </c>
      <c r="B13">
        <v>12</v>
      </c>
      <c r="L13" t="s">
        <v>20</v>
      </c>
      <c r="M13">
        <v>10</v>
      </c>
      <c r="N13" t="str">
        <f t="shared" si="0"/>
        <v>INSERT INTO `room`(`name`, `house_id`) VALUES ('галерея',10);</v>
      </c>
      <c r="O13" t="s">
        <v>140</v>
      </c>
      <c r="R13" t="str">
        <f t="shared" si="1"/>
        <v>"gallery"</v>
      </c>
      <c r="T13" t="s">
        <v>154</v>
      </c>
    </row>
    <row r="14" spans="1:20" x14ac:dyDescent="0.25">
      <c r="A14" s="1"/>
    </row>
    <row r="15" spans="1:20" x14ac:dyDescent="0.25">
      <c r="A15" s="1"/>
    </row>
    <row r="16" spans="1:20" x14ac:dyDescent="0.25">
      <c r="A16" t="s">
        <v>12</v>
      </c>
      <c r="B16">
        <v>1</v>
      </c>
      <c r="N16" t="str">
        <f>"INSERT INTO `house`(`name`) VALUES ('"&amp;A16&amp;"');"</f>
        <v>INSERT INTO `house`(`name`) VALUES ('хижина');</v>
      </c>
    </row>
    <row r="17" spans="1:14" x14ac:dyDescent="0.25">
      <c r="A17" t="s">
        <v>13</v>
      </c>
      <c r="B17">
        <v>2</v>
      </c>
      <c r="N17" t="str">
        <f t="shared" ref="N17:N25" si="2">"INSERT INTO `house`(`name`) VALUES ('"&amp;A17&amp;"');"</f>
        <v>INSERT INTO `house`(`name`) VALUES ('маленький домик');</v>
      </c>
    </row>
    <row r="18" spans="1:14" x14ac:dyDescent="0.25">
      <c r="A18" t="s">
        <v>14</v>
      </c>
      <c r="B18">
        <v>3</v>
      </c>
      <c r="N18" t="str">
        <f t="shared" si="2"/>
        <v>INSERT INTO `house`(`name`) VALUES ('уютный домик');</v>
      </c>
    </row>
    <row r="19" spans="1:14" x14ac:dyDescent="0.25">
      <c r="A19" t="s">
        <v>15</v>
      </c>
      <c r="B19">
        <v>4</v>
      </c>
      <c r="N19" t="str">
        <f t="shared" si="2"/>
        <v>INSERT INTO `house`(`name`) VALUES ('средний дом');</v>
      </c>
    </row>
    <row r="20" spans="1:14" x14ac:dyDescent="0.25">
      <c r="A20" t="s">
        <v>16</v>
      </c>
      <c r="B20">
        <v>5</v>
      </c>
      <c r="N20" t="str">
        <f t="shared" si="2"/>
        <v>INSERT INTO `house`(`name`) VALUES ('большой дом');</v>
      </c>
    </row>
    <row r="21" spans="1:14" x14ac:dyDescent="0.25">
      <c r="A21" t="s">
        <v>17</v>
      </c>
      <c r="B21">
        <v>6</v>
      </c>
      <c r="N21" t="str">
        <f t="shared" si="2"/>
        <v>INSERT INTO `house`(`name`) VALUES ('особняк');</v>
      </c>
    </row>
    <row r="22" spans="1:14" x14ac:dyDescent="0.25">
      <c r="A22" t="s">
        <v>18</v>
      </c>
      <c r="B22">
        <v>7</v>
      </c>
      <c r="N22" t="str">
        <f t="shared" si="2"/>
        <v>INSERT INTO `house`(`name`) VALUES ('усадьба');</v>
      </c>
    </row>
    <row r="23" spans="1:14" x14ac:dyDescent="0.25">
      <c r="A23" t="s">
        <v>19</v>
      </c>
      <c r="B23">
        <v>8</v>
      </c>
      <c r="N23" t="str">
        <f t="shared" si="2"/>
        <v>INSERT INTO `house`(`name`) VALUES ('фазенда');</v>
      </c>
    </row>
    <row r="24" spans="1:14" x14ac:dyDescent="0.25">
      <c r="A24" t="s">
        <v>21</v>
      </c>
      <c r="B24">
        <v>9</v>
      </c>
      <c r="N24" t="str">
        <f t="shared" si="2"/>
        <v>INSERT INTO `house`(`name`) VALUES ('вилла');</v>
      </c>
    </row>
    <row r="25" spans="1:14" x14ac:dyDescent="0.25">
      <c r="A25" t="s">
        <v>22</v>
      </c>
      <c r="B25">
        <v>10</v>
      </c>
      <c r="N25" t="str">
        <f t="shared" si="2"/>
        <v>INSERT INTO `house`(`name`) VALUES ('дворец');</v>
      </c>
    </row>
    <row r="39" spans="2:2" x14ac:dyDescent="0.25">
      <c r="B39" t="s">
        <v>154</v>
      </c>
    </row>
  </sheetData>
  <customSheetViews>
    <customSheetView guid="{23CD0E48-2E0F-4EDD-8614-F8719D27C4A8}">
      <selection activeCell="A12" sqref="A12:XFD12"/>
      <pageMargins left="0.7" right="0.7" top="0.75" bottom="0.75" header="0.3" footer="0.3"/>
      <pageSetup paperSize="9" orientation="portrait" horizontalDpi="1200" verticalDpi="1200" r:id="rId1"/>
    </customSheetView>
  </customSheetView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topLeftCell="A73" workbookViewId="0">
      <selection activeCell="B100" sqref="B100"/>
    </sheetView>
  </sheetViews>
  <sheetFormatPr defaultRowHeight="15" x14ac:dyDescent="0.25"/>
  <cols>
    <col min="1" max="1" width="5.140625" customWidth="1"/>
    <col min="2" max="2" width="27.7109375" customWidth="1"/>
    <col min="4" max="7" width="9.140625" customWidth="1"/>
    <col min="8" max="8" width="13" customWidth="1"/>
    <col min="9" max="10" width="9.140625" customWidth="1"/>
    <col min="11" max="11" width="14" customWidth="1"/>
    <col min="12" max="22" width="9.140625" customWidth="1"/>
    <col min="24" max="24" width="18.42578125" customWidth="1"/>
    <col min="25" max="25" width="9.140625" style="5"/>
    <col min="26" max="26" width="9.140625" style="6"/>
    <col min="27" max="27" width="9.140625" style="4"/>
    <col min="28" max="28" width="9.140625" style="2"/>
    <col min="29" max="29" width="15.140625" style="7" customWidth="1"/>
    <col min="30" max="30" width="9.140625" style="3"/>
    <col min="31" max="31" width="9.140625" style="8"/>
    <col min="34" max="34" width="146.85546875" customWidth="1"/>
  </cols>
  <sheetData>
    <row r="1" spans="1:34" x14ac:dyDescent="0.25">
      <c r="B1" t="s">
        <v>129</v>
      </c>
      <c r="C1" t="s">
        <v>130</v>
      </c>
      <c r="F1" t="s">
        <v>126</v>
      </c>
      <c r="G1" t="s">
        <v>127</v>
      </c>
      <c r="H1" t="s">
        <v>161</v>
      </c>
      <c r="X1" t="s">
        <v>162</v>
      </c>
      <c r="Y1" s="5" t="s">
        <v>231</v>
      </c>
      <c r="Z1" s="6" t="s">
        <v>230</v>
      </c>
      <c r="AA1" s="4" t="s">
        <v>238</v>
      </c>
      <c r="AB1" s="2" t="s">
        <v>229</v>
      </c>
      <c r="AC1" s="7" t="s">
        <v>232</v>
      </c>
      <c r="AD1" s="3" t="s">
        <v>233</v>
      </c>
      <c r="AE1" s="8" t="s">
        <v>237</v>
      </c>
      <c r="AF1" t="s">
        <v>239</v>
      </c>
    </row>
    <row r="2" spans="1:34" x14ac:dyDescent="0.25">
      <c r="A2">
        <v>1</v>
      </c>
      <c r="B2" t="s">
        <v>43</v>
      </c>
      <c r="C2">
        <v>5</v>
      </c>
      <c r="D2">
        <v>2</v>
      </c>
      <c r="E2">
        <v>3</v>
      </c>
      <c r="F2">
        <f t="shared" ref="F2:G5" si="0">D2*45</f>
        <v>90</v>
      </c>
      <c r="G2">
        <f t="shared" si="0"/>
        <v>135</v>
      </c>
      <c r="H2" t="str">
        <f>"INSERT INTO `thing`(`name`, `width`, `height`) VALUES ('"&amp;B2&amp;"',"&amp;F2&amp;","&amp;G2&amp;");"</f>
        <v>INSERT INTO `thing`(`name`, `width`, `height`) VALUES ('кухонный стул',90,135);</v>
      </c>
      <c r="I2" t="s">
        <v>155</v>
      </c>
      <c r="J2">
        <f t="shared" ref="J2:J33" si="1">VLOOKUP(I2,$L$101:$M$109,2,FALSE)</f>
        <v>1</v>
      </c>
      <c r="K2" t="str">
        <f>"UPDATE `thing` SET `craft_branch_id`="&amp;J2&amp;" WHERE `id`="&amp;C2&amp;";"</f>
        <v>UPDATE `thing` SET `craft_branch_id`=1 WHERE `id`=5;</v>
      </c>
      <c r="M2" t="s">
        <v>158</v>
      </c>
      <c r="N2">
        <f>IF(I4=$N$5,1,0)</f>
        <v>1</v>
      </c>
      <c r="O2">
        <f>IF(I4=$O$5,1,0)</f>
        <v>0</v>
      </c>
      <c r="P2">
        <f>IF(I4=$P$5,1,0)</f>
        <v>0</v>
      </c>
      <c r="Q2">
        <f>IF(I4=$Q$5,1,0)</f>
        <v>0</v>
      </c>
      <c r="R2">
        <f>IF(I4=$R$5,1,0)</f>
        <v>0</v>
      </c>
      <c r="S2">
        <f>IF(I4=$S$5,1,0)</f>
        <v>0</v>
      </c>
      <c r="T2">
        <f>IF(I4=$T$5,1,0)</f>
        <v>0</v>
      </c>
      <c r="U2">
        <f>IF(I4=$U$5,1,0)</f>
        <v>0</v>
      </c>
      <c r="V2">
        <f>IF(I4=$V$5,1,0)</f>
        <v>0</v>
      </c>
      <c r="X2" t="s">
        <v>241</v>
      </c>
      <c r="Y2" s="5">
        <v>40</v>
      </c>
      <c r="Z2" s="6">
        <v>4</v>
      </c>
      <c r="AA2" s="4">
        <v>0</v>
      </c>
      <c r="AB2" s="2">
        <v>0</v>
      </c>
      <c r="AC2" s="7">
        <v>0</v>
      </c>
      <c r="AD2" s="3">
        <v>0</v>
      </c>
      <c r="AE2" s="8">
        <v>0</v>
      </c>
      <c r="AF2">
        <f ca="1">A2*250+RANDBETWEEN(100,1000)</f>
        <v>522</v>
      </c>
      <c r="AG2">
        <v>926</v>
      </c>
      <c r="AH2" t="str">
        <f>"INSERT INTO `project`(`thing_id`, `name`, `cost`, `wood`, `metall`, `plastic`, `microelectronics`, `cloth`, `stone`,`chemical`) VALUES ("&amp;C2&amp;",'"&amp;X2&amp;"',"&amp;AG2&amp;","&amp;Y2&amp;","&amp;Z2&amp;","&amp;AA2&amp;","&amp;AB2&amp;","&amp;AC2&amp;","&amp;AD2&amp;","&amp;AE2&amp;");"</f>
        <v>INSERT INTO `project`(`thing_id`, `name`, `cost`, `wood`, `metall`, `plastic`, `microelectronics`, `cloth`, `stone`,`chemical`) VALUES (5,'Табуретка Самсколотил',926,40,4,0,0,0,0,0);</v>
      </c>
    </row>
    <row r="3" spans="1:34" x14ac:dyDescent="0.25">
      <c r="A3">
        <v>2</v>
      </c>
      <c r="B3" t="s">
        <v>41</v>
      </c>
      <c r="C3">
        <v>2</v>
      </c>
      <c r="D3">
        <v>2</v>
      </c>
      <c r="E3">
        <v>3</v>
      </c>
      <c r="F3">
        <f t="shared" si="0"/>
        <v>90</v>
      </c>
      <c r="G3">
        <f t="shared" si="0"/>
        <v>135</v>
      </c>
      <c r="H3" t="str">
        <f>"INSERT INTO `thing`(`name`, `width`, `height`) VALUES ('"&amp;B3&amp;"',"&amp;F3&amp;","&amp;G3&amp;");"</f>
        <v>INSERT INTO `thing`(`name`, `width`, `height`) VALUES ('кухонная тумба',90,135);</v>
      </c>
      <c r="I3" t="s">
        <v>155</v>
      </c>
      <c r="J3">
        <f t="shared" si="1"/>
        <v>1</v>
      </c>
      <c r="K3" t="str">
        <f>"UPDATE `thing` SET `craft_branch_id`="&amp;J3&amp;" WHERE `id`="&amp;C3&amp;";"</f>
        <v>UPDATE `thing` SET `craft_branch_id`=1 WHERE `id`=2;</v>
      </c>
      <c r="M3" t="s">
        <v>156</v>
      </c>
      <c r="N3">
        <f>IF(I5=$N$5,1,0)</f>
        <v>0</v>
      </c>
      <c r="O3">
        <f>IF(I5=$O$5,1,0)</f>
        <v>1</v>
      </c>
      <c r="P3">
        <f>IF(I5=$P$5,1,0)</f>
        <v>0</v>
      </c>
      <c r="Q3">
        <f>IF(I5=$Q$5,1,0)</f>
        <v>0</v>
      </c>
      <c r="R3">
        <f>IF(I5=$R$5,1,0)</f>
        <v>0</v>
      </c>
      <c r="S3">
        <f>IF(I5=$S$5,1,0)</f>
        <v>0</v>
      </c>
      <c r="T3">
        <f>IF(I5=$T$5,1,0)</f>
        <v>0</v>
      </c>
      <c r="U3">
        <f>IF(I5=$U$5,1,0)</f>
        <v>0</v>
      </c>
      <c r="V3">
        <f>IF(I5=$V$5,1,0)</f>
        <v>0</v>
      </c>
      <c r="X3" t="s">
        <v>177</v>
      </c>
      <c r="Y3" s="5">
        <v>60</v>
      </c>
      <c r="Z3" s="6">
        <v>8</v>
      </c>
      <c r="AA3" s="4">
        <v>0</v>
      </c>
      <c r="AB3" s="2">
        <v>0</v>
      </c>
      <c r="AC3" s="7">
        <v>0</v>
      </c>
      <c r="AD3" s="3">
        <v>0</v>
      </c>
      <c r="AE3" s="8">
        <v>0</v>
      </c>
      <c r="AF3">
        <f t="shared" ref="AF3:AF66" ca="1" si="2">A3*250+RANDBETWEEN(100,1000)</f>
        <v>1011</v>
      </c>
      <c r="AG3">
        <v>750</v>
      </c>
      <c r="AH3" t="str">
        <f t="shared" ref="AH3:AH66" si="3">"INSERT INTO `project`(`thing_id`, `name`, `cost`, `wood`, `metall`, `plastic`, `microelectronics`, `cloth`, `stone`,`chemical`) VALUES ("&amp;C3&amp;",'"&amp;X3&amp;"',"&amp;AG3&amp;","&amp;Y3&amp;","&amp;Z3&amp;","&amp;AA3&amp;","&amp;AB3&amp;","&amp;AC3&amp;","&amp;AD3&amp;","&amp;AE3&amp;");"</f>
        <v>INSERT INTO `project`(`thing_id`, `name`, `cost`, `wood`, `metall`, `plastic`, `microelectronics`, `cloth`, `stone`,`chemical`) VALUES (2,'Самсколотил',750,60,8,0,0,0,0,0);</v>
      </c>
    </row>
    <row r="4" spans="1:34" x14ac:dyDescent="0.25">
      <c r="A4">
        <v>3</v>
      </c>
      <c r="B4" t="s">
        <v>42</v>
      </c>
      <c r="C4">
        <v>4</v>
      </c>
      <c r="D4">
        <v>4</v>
      </c>
      <c r="E4">
        <v>3</v>
      </c>
      <c r="F4">
        <f t="shared" si="0"/>
        <v>180</v>
      </c>
      <c r="G4">
        <f t="shared" si="0"/>
        <v>135</v>
      </c>
      <c r="H4" t="str">
        <f>"INSERT INTO `thing`(`name`, `width`, `height`) VALUES ('"&amp;B4&amp;"',"&amp;F4&amp;","&amp;G4&amp;");"</f>
        <v>INSERT INTO `thing`(`name`, `width`, `height`) VALUES ('кухонный стол',180,135);</v>
      </c>
      <c r="I4" t="s">
        <v>155</v>
      </c>
      <c r="J4">
        <f t="shared" si="1"/>
        <v>1</v>
      </c>
      <c r="K4" t="str">
        <f>"UPDATE `thing` SET `craft_branch_id`="&amp;J4&amp;" WHERE `id`="&amp;C4&amp;";"</f>
        <v>UPDATE `thing` SET `craft_branch_id`=1 WHERE `id`=4;</v>
      </c>
      <c r="M4" t="s">
        <v>157</v>
      </c>
      <c r="N4">
        <f>IF(I6=$N$5,1,0)</f>
        <v>0</v>
      </c>
      <c r="O4">
        <f>IF(I6=$O$5,1,0)</f>
        <v>0</v>
      </c>
      <c r="P4">
        <f>IF(I6=$P$5,1,0)</f>
        <v>0</v>
      </c>
      <c r="Q4">
        <f>IF(I6=$Q$5,1,0)</f>
        <v>0</v>
      </c>
      <c r="R4">
        <f>IF(I6=$R$5,1,0)</f>
        <v>1</v>
      </c>
      <c r="S4">
        <f>IF(I6=$S$5,1,0)</f>
        <v>0</v>
      </c>
      <c r="T4">
        <f>IF(I6=$T$5,1,0)</f>
        <v>0</v>
      </c>
      <c r="U4">
        <f>IF(I6=$U$5,1,0)</f>
        <v>0</v>
      </c>
      <c r="V4">
        <f>IF(I6=$V$5,1,0)</f>
        <v>0</v>
      </c>
      <c r="X4" t="s">
        <v>177</v>
      </c>
      <c r="Y4" s="5">
        <v>80</v>
      </c>
      <c r="Z4" s="6">
        <v>4</v>
      </c>
      <c r="AA4" s="4">
        <v>0</v>
      </c>
      <c r="AB4" s="2">
        <v>0</v>
      </c>
      <c r="AC4" s="7">
        <v>0</v>
      </c>
      <c r="AD4" s="3">
        <v>0</v>
      </c>
      <c r="AE4" s="8">
        <v>0</v>
      </c>
      <c r="AF4">
        <f t="shared" ca="1" si="2"/>
        <v>1508</v>
      </c>
      <c r="AG4">
        <v>1275</v>
      </c>
      <c r="AH4" t="str">
        <f t="shared" si="3"/>
        <v>INSERT INTO `project`(`thing_id`, `name`, `cost`, `wood`, `metall`, `plastic`, `microelectronics`, `cloth`, `stone`,`chemical`) VALUES (4,'Самсколотил',1275,80,4,0,0,0,0,0);</v>
      </c>
    </row>
    <row r="5" spans="1:34" x14ac:dyDescent="0.25">
      <c r="A5">
        <v>4</v>
      </c>
      <c r="B5" t="s">
        <v>29</v>
      </c>
      <c r="C5">
        <v>1</v>
      </c>
      <c r="D5">
        <v>2</v>
      </c>
      <c r="E5">
        <v>3</v>
      </c>
      <c r="F5">
        <f t="shared" si="0"/>
        <v>90</v>
      </c>
      <c r="G5">
        <f t="shared" si="0"/>
        <v>135</v>
      </c>
      <c r="H5" t="str">
        <f>"INSERT INTO `thing`(`name`, `width`, `height`) VALUES ('"&amp;B5&amp;"',"&amp;F5&amp;","&amp;G5&amp;");"</f>
        <v>INSERT INTO `thing`(`name`, `width`, `height`) VALUES ('плита',90,135);</v>
      </c>
      <c r="I5" t="s">
        <v>156</v>
      </c>
      <c r="J5">
        <f t="shared" si="1"/>
        <v>2</v>
      </c>
      <c r="K5" t="str">
        <f>"UPDATE `thing` SET `craft_branch_id`="&amp;J5&amp;" WHERE `id`="&amp;C5&amp;";"</f>
        <v>UPDATE `thing` SET `craft_branch_id`=2 WHERE `id`=1;</v>
      </c>
      <c r="M5" t="s">
        <v>155</v>
      </c>
      <c r="N5" t="s">
        <v>155</v>
      </c>
      <c r="O5" t="s">
        <v>156</v>
      </c>
      <c r="P5" t="s">
        <v>39</v>
      </c>
      <c r="Q5" t="s">
        <v>157</v>
      </c>
      <c r="R5" t="s">
        <v>158</v>
      </c>
      <c r="S5" t="s">
        <v>89</v>
      </c>
      <c r="T5" t="s">
        <v>159</v>
      </c>
      <c r="U5" t="s">
        <v>102</v>
      </c>
      <c r="V5" t="s">
        <v>160</v>
      </c>
      <c r="X5" t="s">
        <v>163</v>
      </c>
      <c r="Y5" s="5">
        <v>0</v>
      </c>
      <c r="Z5" s="6">
        <v>60</v>
      </c>
      <c r="AA5" s="4">
        <v>20</v>
      </c>
      <c r="AB5" s="2">
        <v>10</v>
      </c>
      <c r="AC5" s="7">
        <v>0</v>
      </c>
      <c r="AD5" s="3">
        <v>0</v>
      </c>
      <c r="AE5" s="8">
        <v>0</v>
      </c>
      <c r="AF5">
        <f t="shared" ca="1" si="2"/>
        <v>1882</v>
      </c>
      <c r="AG5">
        <v>1307</v>
      </c>
      <c r="AH5" t="str">
        <f t="shared" si="3"/>
        <v>INSERT INTO `project`(`thing_id`, `name`, `cost`, `wood`, `metall`, `plastic`, `microelectronics`, `cloth`, `stone`,`chemical`) VALUES (1,'Скоровар',1307,0,60,20,10,0,0,0);</v>
      </c>
    </row>
    <row r="6" spans="1:34" x14ac:dyDescent="0.25">
      <c r="A6">
        <v>5</v>
      </c>
      <c r="B6" t="s">
        <v>35</v>
      </c>
      <c r="C6">
        <v>3</v>
      </c>
      <c r="D6">
        <v>2</v>
      </c>
      <c r="E6">
        <v>3</v>
      </c>
      <c r="F6">
        <f t="shared" ref="F6:F10" si="4">D6*45</f>
        <v>90</v>
      </c>
      <c r="G6">
        <f t="shared" ref="G6:G10" si="5">E6*45</f>
        <v>135</v>
      </c>
      <c r="H6" t="str">
        <f t="shared" ref="H6:H66" si="6">"INSERT INTO `thing`(`name`, `width`, `height`) VALUES ('"&amp;B6&amp;"',"&amp;F6&amp;","&amp;G6&amp;");"</f>
        <v>INSERT INTO `thing`(`name`, `width`, `height`) VALUES ('раковина и смеситель',90,135);</v>
      </c>
      <c r="I6" t="s">
        <v>158</v>
      </c>
      <c r="J6">
        <f t="shared" si="1"/>
        <v>5</v>
      </c>
      <c r="K6" t="str">
        <f t="shared" ref="K6:K66" si="7">"UPDATE `thing` SET `craft_branch_id`="&amp;J6&amp;" WHERE `id`="&amp;C6&amp;";"</f>
        <v>UPDATE `thing` SET `craft_branch_id`=5 WHERE `id`=3;</v>
      </c>
      <c r="M6" t="s">
        <v>39</v>
      </c>
      <c r="N6">
        <f>IF(I3=$N$5,1,0)</f>
        <v>1</v>
      </c>
      <c r="O6">
        <f>IF(I3=$O$5,1,0)</f>
        <v>0</v>
      </c>
      <c r="P6">
        <f>IF(I3=$P$5,1,0)</f>
        <v>0</v>
      </c>
      <c r="Q6">
        <f>IF(I3=$Q$5,1,0)</f>
        <v>0</v>
      </c>
      <c r="R6">
        <f>IF(I3=$R$5,1,0)</f>
        <v>0</v>
      </c>
      <c r="S6">
        <f>IF(I3=$S$5,1,0)</f>
        <v>0</v>
      </c>
      <c r="T6">
        <f>IF(I3=$T$5,1,0)</f>
        <v>0</v>
      </c>
      <c r="U6">
        <f>IF(I3=$U$5,1,0)</f>
        <v>0</v>
      </c>
      <c r="V6">
        <f>IF(I3=$V$5,1,0)</f>
        <v>0</v>
      </c>
      <c r="X6" t="s">
        <v>165</v>
      </c>
      <c r="Y6" s="5">
        <v>0</v>
      </c>
      <c r="Z6" s="6">
        <v>40</v>
      </c>
      <c r="AA6" s="4">
        <v>10</v>
      </c>
      <c r="AB6" s="2">
        <v>0</v>
      </c>
      <c r="AC6" s="7">
        <v>0</v>
      </c>
      <c r="AD6" s="3">
        <v>0</v>
      </c>
      <c r="AE6" s="8">
        <v>0</v>
      </c>
      <c r="AF6">
        <f t="shared" ca="1" si="2"/>
        <v>2005</v>
      </c>
      <c r="AG6">
        <v>1458</v>
      </c>
      <c r="AH6" t="str">
        <f t="shared" si="3"/>
        <v>INSERT INTO `project`(`thing_id`, `name`, `cost`, `wood`, `metall`, `plastic`, `microelectronics`, `cloth`, `stone`,`chemical`) VALUES (3,'Молот',1458,0,40,10,0,0,0,0);</v>
      </c>
    </row>
    <row r="7" spans="1:34" x14ac:dyDescent="0.25">
      <c r="A7">
        <v>6</v>
      </c>
      <c r="B7" t="s">
        <v>30</v>
      </c>
      <c r="C7">
        <v>6</v>
      </c>
      <c r="D7">
        <v>3</v>
      </c>
      <c r="E7">
        <v>9</v>
      </c>
      <c r="F7">
        <f t="shared" si="4"/>
        <v>135</v>
      </c>
      <c r="G7">
        <f t="shared" si="5"/>
        <v>405</v>
      </c>
      <c r="H7" t="str">
        <f t="shared" si="6"/>
        <v>INSERT INTO `thing`(`name`, `width`, `height`) VALUES ('холодильник',135,405);</v>
      </c>
      <c r="I7" t="s">
        <v>156</v>
      </c>
      <c r="J7">
        <f t="shared" si="1"/>
        <v>2</v>
      </c>
      <c r="K7" t="str">
        <f t="shared" si="7"/>
        <v>UPDATE `thing` SET `craft_branch_id`=2 WHERE `id`=6;</v>
      </c>
      <c r="M7" t="s">
        <v>89</v>
      </c>
      <c r="N7">
        <f>IF(I2=$N$5,1,0)</f>
        <v>1</v>
      </c>
      <c r="O7">
        <f>IF(I2=$O$5,1,0)</f>
        <v>0</v>
      </c>
      <c r="P7">
        <f>IF(I2=$P$5,1,0)</f>
        <v>0</v>
      </c>
      <c r="Q7">
        <f>IF(I2=$Q$5,1,0)</f>
        <v>0</v>
      </c>
      <c r="R7">
        <f>IF(I2=$R$5,1,0)</f>
        <v>0</v>
      </c>
      <c r="S7">
        <f>IF(I2=$S$5,1,0)</f>
        <v>0</v>
      </c>
      <c r="T7">
        <f>IF(I2=$T$5,1,0)</f>
        <v>0</v>
      </c>
      <c r="U7">
        <f>IF(I2=$U$5,1,0)</f>
        <v>0</v>
      </c>
      <c r="V7">
        <f>IF(I2=$V$5,1,0)</f>
        <v>0</v>
      </c>
      <c r="X7" t="s">
        <v>166</v>
      </c>
      <c r="Y7" s="5">
        <v>0</v>
      </c>
      <c r="Z7" s="6">
        <v>20</v>
      </c>
      <c r="AA7" s="4">
        <v>40</v>
      </c>
      <c r="AB7" s="2">
        <v>30</v>
      </c>
      <c r="AC7" s="7">
        <v>0</v>
      </c>
      <c r="AD7" s="3">
        <v>0</v>
      </c>
      <c r="AE7" s="8">
        <v>0</v>
      </c>
      <c r="AF7">
        <f t="shared" ca="1" si="2"/>
        <v>2181</v>
      </c>
      <c r="AG7">
        <v>1653</v>
      </c>
      <c r="AH7" t="str">
        <f t="shared" si="3"/>
        <v>INSERT INTO `project`(`thing_id`, `name`, `cost`, `wood`, `metall`, `plastic`, `microelectronics`, `cloth`, `stone`,`chemical`) VALUES (6,'Стимол',1653,0,20,40,30,0,0,0);</v>
      </c>
    </row>
    <row r="8" spans="1:34" x14ac:dyDescent="0.25">
      <c r="A8">
        <v>7</v>
      </c>
      <c r="B8" t="s">
        <v>44</v>
      </c>
      <c r="C8">
        <v>7</v>
      </c>
      <c r="D8">
        <v>2</v>
      </c>
      <c r="E8">
        <v>3</v>
      </c>
      <c r="F8">
        <f t="shared" si="4"/>
        <v>90</v>
      </c>
      <c r="G8">
        <f t="shared" si="5"/>
        <v>135</v>
      </c>
      <c r="H8" t="str">
        <f t="shared" si="6"/>
        <v>INSERT INTO `thing`(`name`, `width`, `height`) VALUES ('кухонный шкафчик',90,135);</v>
      </c>
      <c r="I8" t="s">
        <v>155</v>
      </c>
      <c r="J8">
        <f t="shared" si="1"/>
        <v>1</v>
      </c>
      <c r="K8" t="str">
        <f t="shared" si="7"/>
        <v>UPDATE `thing` SET `craft_branch_id`=1 WHERE `id`=7;</v>
      </c>
      <c r="M8" t="s">
        <v>159</v>
      </c>
      <c r="N8">
        <f t="shared" ref="N8:N67" si="8">IF(I7=$N$5,1,0)</f>
        <v>0</v>
      </c>
      <c r="O8">
        <f t="shared" ref="O8:O67" si="9">IF(I7=$O$5,1,0)</f>
        <v>1</v>
      </c>
      <c r="P8">
        <f t="shared" ref="P8:P67" si="10">IF(I7=$P$5,1,0)</f>
        <v>0</v>
      </c>
      <c r="Q8">
        <f t="shared" ref="Q8:Q67" si="11">IF(I7=$Q$5,1,0)</f>
        <v>0</v>
      </c>
      <c r="R8">
        <f t="shared" ref="R8:R67" si="12">IF(I7=$R$5,1,0)</f>
        <v>0</v>
      </c>
      <c r="S8">
        <f t="shared" ref="S8:S67" si="13">IF(I7=$S$5,1,0)</f>
        <v>0</v>
      </c>
      <c r="T8">
        <f t="shared" ref="T8:T67" si="14">IF(I7=$T$5,1,0)</f>
        <v>0</v>
      </c>
      <c r="U8">
        <f t="shared" ref="U8:U67" si="15">IF(I7=$U$5,1,0)</f>
        <v>0</v>
      </c>
      <c r="V8">
        <f t="shared" ref="V8:V67" si="16">IF(I7=$V$5,1,0)</f>
        <v>0</v>
      </c>
      <c r="X8" t="s">
        <v>177</v>
      </c>
      <c r="Y8" s="5">
        <v>60</v>
      </c>
      <c r="Z8" s="6">
        <v>8</v>
      </c>
      <c r="AA8" s="4">
        <v>0</v>
      </c>
      <c r="AB8" s="2">
        <v>0</v>
      </c>
      <c r="AC8" s="7">
        <v>0</v>
      </c>
      <c r="AD8" s="3">
        <v>0</v>
      </c>
      <c r="AE8" s="8">
        <v>0</v>
      </c>
      <c r="AF8">
        <f t="shared" ca="1" si="2"/>
        <v>2028</v>
      </c>
      <c r="AG8">
        <v>2715</v>
      </c>
      <c r="AH8" t="str">
        <f t="shared" si="3"/>
        <v>INSERT INTO `project`(`thing_id`, `name`, `cost`, `wood`, `metall`, `plastic`, `microelectronics`, `cloth`, `stone`,`chemical`) VALUES (7,'Самсколотил',2715,60,8,0,0,0,0,0);</v>
      </c>
    </row>
    <row r="9" spans="1:34" x14ac:dyDescent="0.25">
      <c r="A9">
        <v>8</v>
      </c>
      <c r="B9" t="s">
        <v>45</v>
      </c>
      <c r="C9">
        <v>8</v>
      </c>
      <c r="D9">
        <v>2</v>
      </c>
      <c r="E9">
        <v>3</v>
      </c>
      <c r="F9">
        <f t="shared" si="4"/>
        <v>90</v>
      </c>
      <c r="G9">
        <f t="shared" si="5"/>
        <v>135</v>
      </c>
      <c r="H9" t="str">
        <f t="shared" si="6"/>
        <v>INSERT INTO `thing`(`name`, `width`, `height`) VALUES ('кухонный шкафчик с полками',90,135);</v>
      </c>
      <c r="I9" t="s">
        <v>155</v>
      </c>
      <c r="J9">
        <f t="shared" si="1"/>
        <v>1</v>
      </c>
      <c r="K9" t="str">
        <f t="shared" si="7"/>
        <v>UPDATE `thing` SET `craft_branch_id`=1 WHERE `id`=8;</v>
      </c>
      <c r="M9" t="s">
        <v>102</v>
      </c>
      <c r="N9">
        <f t="shared" si="8"/>
        <v>1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X9" t="s">
        <v>177</v>
      </c>
      <c r="Y9" s="5">
        <v>50</v>
      </c>
      <c r="Z9" s="6">
        <v>8</v>
      </c>
      <c r="AA9" s="4">
        <v>0</v>
      </c>
      <c r="AB9" s="2">
        <v>0</v>
      </c>
      <c r="AC9" s="7">
        <v>0</v>
      </c>
      <c r="AD9" s="3">
        <v>0</v>
      </c>
      <c r="AE9" s="8">
        <v>0</v>
      </c>
      <c r="AF9">
        <f t="shared" ca="1" si="2"/>
        <v>2666</v>
      </c>
      <c r="AG9">
        <v>2540</v>
      </c>
      <c r="AH9" t="str">
        <f t="shared" si="3"/>
        <v>INSERT INTO `project`(`thing_id`, `name`, `cost`, `wood`, `metall`, `plastic`, `microelectronics`, `cloth`, `stone`,`chemical`) VALUES (8,'Самсколотил',2540,50,8,0,0,0,0,0);</v>
      </c>
    </row>
    <row r="10" spans="1:34" x14ac:dyDescent="0.25">
      <c r="A10">
        <v>9</v>
      </c>
      <c r="B10" t="s">
        <v>39</v>
      </c>
      <c r="C10">
        <v>9</v>
      </c>
      <c r="D10">
        <v>2</v>
      </c>
      <c r="E10">
        <v>1</v>
      </c>
      <c r="F10">
        <f t="shared" si="4"/>
        <v>90</v>
      </c>
      <c r="G10">
        <f t="shared" si="5"/>
        <v>45</v>
      </c>
      <c r="H10" t="str">
        <f t="shared" si="6"/>
        <v>INSERT INTO `thing`(`name`, `width`, `height`) VALUES ('посуда',90,45);</v>
      </c>
      <c r="I10" t="s">
        <v>39</v>
      </c>
      <c r="J10">
        <f t="shared" si="1"/>
        <v>3</v>
      </c>
      <c r="K10" t="str">
        <f t="shared" si="7"/>
        <v>UPDATE `thing` SET `craft_branch_id`=3 WHERE `id`=9;</v>
      </c>
      <c r="M10" t="s">
        <v>160</v>
      </c>
      <c r="N10">
        <f t="shared" si="8"/>
        <v>1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  <c r="U10">
        <f t="shared" si="15"/>
        <v>0</v>
      </c>
      <c r="V10">
        <f t="shared" si="16"/>
        <v>0</v>
      </c>
      <c r="X10" t="s">
        <v>167</v>
      </c>
      <c r="Y10" s="5">
        <v>0</v>
      </c>
      <c r="Z10" s="6">
        <v>0</v>
      </c>
      <c r="AA10" s="4">
        <v>0</v>
      </c>
      <c r="AB10" s="2">
        <v>0</v>
      </c>
      <c r="AC10" s="7">
        <v>0</v>
      </c>
      <c r="AD10" s="3">
        <v>10</v>
      </c>
      <c r="AE10" s="8">
        <v>0</v>
      </c>
      <c r="AF10">
        <f t="shared" ca="1" si="2"/>
        <v>2452</v>
      </c>
      <c r="AG10">
        <v>3126</v>
      </c>
      <c r="AH10" t="str">
        <f t="shared" si="3"/>
        <v>INSERT INTO `project`(`thing_id`, `name`, `cost`, `wood`, `metall`, `plastic`, `microelectronics`, `cloth`, `stone`,`chemical`) VALUES (9,'Граненые стаканчики',3126,0,0,0,0,0,10,0);</v>
      </c>
    </row>
    <row r="11" spans="1:34" x14ac:dyDescent="0.25">
      <c r="A11">
        <v>10</v>
      </c>
      <c r="B11" t="s">
        <v>46</v>
      </c>
      <c r="C11">
        <v>10</v>
      </c>
      <c r="D11">
        <v>2</v>
      </c>
      <c r="E11">
        <v>2</v>
      </c>
      <c r="F11">
        <f t="shared" ref="F11:F35" si="17">D11*45</f>
        <v>90</v>
      </c>
      <c r="G11">
        <f t="shared" ref="G11:G35" si="18">E11*45</f>
        <v>90</v>
      </c>
      <c r="H11" t="str">
        <f t="shared" si="6"/>
        <v>INSERT INTO `thing`(`name`, `width`, `height`) VALUES ('приборы для приговления',90,90);</v>
      </c>
      <c r="I11" t="s">
        <v>39</v>
      </c>
      <c r="J11">
        <f t="shared" si="1"/>
        <v>3</v>
      </c>
      <c r="K11" t="str">
        <f t="shared" si="7"/>
        <v>UPDATE `thing` SET `craft_branch_id`=3 WHERE `id`=10;</v>
      </c>
      <c r="N11">
        <f t="shared" si="8"/>
        <v>0</v>
      </c>
      <c r="O11">
        <f t="shared" si="9"/>
        <v>0</v>
      </c>
      <c r="P11">
        <f t="shared" si="10"/>
        <v>1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X11" t="s">
        <v>168</v>
      </c>
      <c r="Y11" s="5">
        <v>0</v>
      </c>
      <c r="Z11" s="6">
        <v>10</v>
      </c>
      <c r="AA11" s="4">
        <v>0</v>
      </c>
      <c r="AB11" s="2">
        <v>0</v>
      </c>
      <c r="AC11" s="7">
        <v>0</v>
      </c>
      <c r="AD11" s="3">
        <v>0</v>
      </c>
      <c r="AE11" s="8">
        <v>0</v>
      </c>
      <c r="AF11">
        <f t="shared" ca="1" si="2"/>
        <v>2639</v>
      </c>
      <c r="AG11">
        <v>2740</v>
      </c>
      <c r="AH11" t="str">
        <f t="shared" si="3"/>
        <v>INSERT INTO `project`(`thing_id`, `name`, `cost`, `wood`, `metall`, `plastic`, `microelectronics`, `cloth`, `stone`,`chemical`) VALUES (10,'Поварешка',2740,0,10,0,0,0,0,0);</v>
      </c>
    </row>
    <row r="12" spans="1:34" x14ac:dyDescent="0.25">
      <c r="A12">
        <v>11</v>
      </c>
      <c r="B12" t="s">
        <v>36</v>
      </c>
      <c r="C12">
        <v>11</v>
      </c>
      <c r="D12">
        <v>2</v>
      </c>
      <c r="E12">
        <v>1</v>
      </c>
      <c r="F12">
        <f t="shared" si="17"/>
        <v>90</v>
      </c>
      <c r="G12">
        <f t="shared" si="18"/>
        <v>45</v>
      </c>
      <c r="H12" t="str">
        <f t="shared" si="6"/>
        <v>INSERT INTO `thing`(`name`, `width`, `height`) VALUES ('посуда для плиты',90,45);</v>
      </c>
      <c r="I12" t="s">
        <v>39</v>
      </c>
      <c r="J12">
        <f t="shared" si="1"/>
        <v>3</v>
      </c>
      <c r="K12" t="str">
        <f t="shared" si="7"/>
        <v>UPDATE `thing` SET `craft_branch_id`=3 WHERE `id`=11;</v>
      </c>
      <c r="N12">
        <f t="shared" si="8"/>
        <v>0</v>
      </c>
      <c r="O12">
        <f t="shared" si="9"/>
        <v>0</v>
      </c>
      <c r="P12">
        <f t="shared" si="10"/>
        <v>1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  <c r="V12">
        <f t="shared" si="16"/>
        <v>0</v>
      </c>
      <c r="X12" t="s">
        <v>169</v>
      </c>
      <c r="Y12" s="5">
        <v>0</v>
      </c>
      <c r="Z12" s="6">
        <v>10</v>
      </c>
      <c r="AA12" s="4">
        <v>0</v>
      </c>
      <c r="AB12" s="2">
        <v>0</v>
      </c>
      <c r="AC12" s="7">
        <v>0</v>
      </c>
      <c r="AD12" s="3">
        <v>0</v>
      </c>
      <c r="AE12" s="8">
        <v>0</v>
      </c>
      <c r="AF12">
        <f t="shared" ca="1" si="2"/>
        <v>3497</v>
      </c>
      <c r="AG12">
        <v>2980</v>
      </c>
      <c r="AH12" t="str">
        <f t="shared" si="3"/>
        <v>INSERT INTO `project`(`thing_id`, `name`, `cost`, `wood`, `metall`, `plastic`, `microelectronics`, `cloth`, `stone`,`chemical`) VALUES (11,'Кастрюлька',2980,0,10,0,0,0,0,0);</v>
      </c>
    </row>
    <row r="13" spans="1:34" x14ac:dyDescent="0.25">
      <c r="A13">
        <v>12</v>
      </c>
      <c r="B13" t="s">
        <v>38</v>
      </c>
      <c r="C13">
        <v>12</v>
      </c>
      <c r="D13">
        <v>1</v>
      </c>
      <c r="E13">
        <v>2</v>
      </c>
      <c r="F13">
        <f t="shared" si="17"/>
        <v>45</v>
      </c>
      <c r="G13">
        <f t="shared" si="18"/>
        <v>90</v>
      </c>
      <c r="H13" t="str">
        <f t="shared" si="6"/>
        <v>INSERT INTO `thing`(`name`, `width`, `height`) VALUES ('ваза',45,90);</v>
      </c>
      <c r="I13" t="s">
        <v>39</v>
      </c>
      <c r="J13">
        <f t="shared" si="1"/>
        <v>3</v>
      </c>
      <c r="K13" t="str">
        <f t="shared" si="7"/>
        <v>UPDATE `thing` SET `craft_branch_id`=3 WHERE `id`=12;</v>
      </c>
      <c r="N13">
        <f t="shared" si="8"/>
        <v>0</v>
      </c>
      <c r="O13">
        <f t="shared" si="9"/>
        <v>0</v>
      </c>
      <c r="P13">
        <f t="shared" si="10"/>
        <v>1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X13" t="s">
        <v>170</v>
      </c>
      <c r="Y13" s="5">
        <v>0</v>
      </c>
      <c r="Z13" s="6">
        <v>0</v>
      </c>
      <c r="AA13" s="4">
        <v>0</v>
      </c>
      <c r="AB13" s="2">
        <v>0</v>
      </c>
      <c r="AC13" s="7">
        <v>0</v>
      </c>
      <c r="AD13" s="3">
        <v>20</v>
      </c>
      <c r="AE13" s="8">
        <v>0</v>
      </c>
      <c r="AF13">
        <f t="shared" ca="1" si="2"/>
        <v>3586</v>
      </c>
      <c r="AG13">
        <v>3524</v>
      </c>
      <c r="AH13" t="str">
        <f t="shared" si="3"/>
        <v>INSERT INTO `project`(`thing_id`, `name`, `cost`, `wood`, `metall`, `plastic`, `microelectronics`, `cloth`, `stone`,`chemical`) VALUES (12,'Классик',3524,0,0,0,0,0,20,0);</v>
      </c>
    </row>
    <row r="14" spans="1:34" x14ac:dyDescent="0.25">
      <c r="A14">
        <v>13</v>
      </c>
      <c r="B14" t="s">
        <v>32</v>
      </c>
      <c r="C14">
        <v>13</v>
      </c>
      <c r="D14">
        <v>2</v>
      </c>
      <c r="E14">
        <v>2</v>
      </c>
      <c r="F14">
        <f t="shared" si="17"/>
        <v>90</v>
      </c>
      <c r="G14">
        <f t="shared" si="18"/>
        <v>90</v>
      </c>
      <c r="H14" t="str">
        <f t="shared" si="6"/>
        <v>INSERT INTO `thing`(`name`, `width`, `height`) VALUES ('микроволновая печь',90,90);</v>
      </c>
      <c r="I14" t="s">
        <v>156</v>
      </c>
      <c r="J14">
        <f t="shared" si="1"/>
        <v>2</v>
      </c>
      <c r="K14" t="str">
        <f t="shared" si="7"/>
        <v>UPDATE `thing` SET `craft_branch_id`=2 WHERE `id`=13;</v>
      </c>
      <c r="N14">
        <f t="shared" si="8"/>
        <v>0</v>
      </c>
      <c r="O14">
        <f t="shared" si="9"/>
        <v>0</v>
      </c>
      <c r="P14">
        <f t="shared" si="10"/>
        <v>1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X14" t="s">
        <v>178</v>
      </c>
      <c r="Y14" s="5">
        <v>0</v>
      </c>
      <c r="Z14" s="6">
        <v>40</v>
      </c>
      <c r="AA14" s="4">
        <v>20</v>
      </c>
      <c r="AB14" s="2">
        <v>20</v>
      </c>
      <c r="AC14" s="7">
        <v>0</v>
      </c>
      <c r="AD14" s="3">
        <v>0</v>
      </c>
      <c r="AE14" s="8">
        <v>0</v>
      </c>
      <c r="AF14">
        <f t="shared" ca="1" si="2"/>
        <v>3890</v>
      </c>
      <c r="AG14">
        <v>3977</v>
      </c>
      <c r="AH14" t="str">
        <f t="shared" si="3"/>
        <v>INSERT INTO `project`(`thing_id`, `name`, `cost`, `wood`, `metall`, `plastic`, `microelectronics`, `cloth`, `stone`,`chemical`) VALUES (13,'Дамсунг',3977,0,40,20,20,0,0,0);</v>
      </c>
    </row>
    <row r="15" spans="1:34" x14ac:dyDescent="0.25">
      <c r="A15">
        <v>14</v>
      </c>
      <c r="B15" t="s">
        <v>33</v>
      </c>
      <c r="C15">
        <v>14</v>
      </c>
      <c r="D15">
        <v>1</v>
      </c>
      <c r="E15">
        <v>2</v>
      </c>
      <c r="F15">
        <f t="shared" si="17"/>
        <v>45</v>
      </c>
      <c r="G15">
        <f t="shared" si="18"/>
        <v>90</v>
      </c>
      <c r="H15" t="str">
        <f t="shared" si="6"/>
        <v>INSERT INTO `thing`(`name`, `width`, `height`) VALUES ('чайник',45,90);</v>
      </c>
      <c r="I15" t="s">
        <v>156</v>
      </c>
      <c r="J15">
        <f t="shared" si="1"/>
        <v>2</v>
      </c>
      <c r="K15" t="str">
        <f t="shared" si="7"/>
        <v>UPDATE `thing` SET `craft_branch_id`=2 WHERE `id`=14;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>
        <f t="shared" si="15"/>
        <v>0</v>
      </c>
      <c r="V15">
        <f t="shared" si="16"/>
        <v>0</v>
      </c>
      <c r="X15" t="s">
        <v>171</v>
      </c>
      <c r="Y15" s="5">
        <v>0</v>
      </c>
      <c r="Z15" s="6">
        <v>10</v>
      </c>
      <c r="AA15" s="4">
        <v>20</v>
      </c>
      <c r="AB15" s="2">
        <v>10</v>
      </c>
      <c r="AC15" s="7">
        <v>0</v>
      </c>
      <c r="AD15" s="3">
        <v>0</v>
      </c>
      <c r="AE15" s="8">
        <v>0</v>
      </c>
      <c r="AF15">
        <f t="shared" ca="1" si="2"/>
        <v>3936</v>
      </c>
      <c r="AG15">
        <v>3948</v>
      </c>
      <c r="AH15" t="str">
        <f t="shared" si="3"/>
        <v>INSERT INTO `project`(`thing_id`, `name`, `cost`, `wood`, `metall`, `plastic`, `microelectronics`, `cloth`, `stone`,`chemical`) VALUES (14,'Трилипс',3948,0,10,20,10,0,0,0);</v>
      </c>
    </row>
    <row r="16" spans="1:34" x14ac:dyDescent="0.25">
      <c r="A16">
        <v>15</v>
      </c>
      <c r="B16" t="s">
        <v>34</v>
      </c>
      <c r="C16">
        <v>15</v>
      </c>
      <c r="D16">
        <v>2</v>
      </c>
      <c r="E16">
        <v>3</v>
      </c>
      <c r="F16">
        <f t="shared" si="17"/>
        <v>90</v>
      </c>
      <c r="G16">
        <f t="shared" si="18"/>
        <v>135</v>
      </c>
      <c r="H16" t="str">
        <f t="shared" si="6"/>
        <v>INSERT INTO `thing`(`name`, `width`, `height`) VALUES ('посудомоечная машина',90,135);</v>
      </c>
      <c r="I16" t="s">
        <v>156</v>
      </c>
      <c r="J16">
        <f t="shared" si="1"/>
        <v>2</v>
      </c>
      <c r="K16" t="str">
        <f t="shared" si="7"/>
        <v>UPDATE `thing` SET `craft_branch_id`=2 WHERE `id`=15;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X16" t="s">
        <v>172</v>
      </c>
      <c r="Y16" s="5">
        <v>0</v>
      </c>
      <c r="Z16" s="6">
        <v>30</v>
      </c>
      <c r="AA16" s="4">
        <v>30</v>
      </c>
      <c r="AB16" s="2">
        <v>20</v>
      </c>
      <c r="AC16" s="7">
        <v>0</v>
      </c>
      <c r="AD16" s="3">
        <v>0</v>
      </c>
      <c r="AE16" s="8">
        <v>0</v>
      </c>
      <c r="AF16">
        <f t="shared" ca="1" si="2"/>
        <v>4300</v>
      </c>
      <c r="AG16">
        <v>4237</v>
      </c>
      <c r="AH16" t="str">
        <f t="shared" si="3"/>
        <v>INSERT INTO `project`(`thing_id`, `name`, `cost`, `wood`, `metall`, `plastic`, `microelectronics`, `cloth`, `stone`,`chemical`) VALUES (15,'Инресит',4237,0,30,30,20,0,0,0);</v>
      </c>
    </row>
    <row r="17" spans="1:34" x14ac:dyDescent="0.25">
      <c r="A17">
        <v>16</v>
      </c>
      <c r="B17" t="s">
        <v>40</v>
      </c>
      <c r="C17">
        <v>16</v>
      </c>
      <c r="D17">
        <v>4</v>
      </c>
      <c r="E17">
        <v>2</v>
      </c>
      <c r="F17">
        <f t="shared" si="17"/>
        <v>180</v>
      </c>
      <c r="G17">
        <f t="shared" si="18"/>
        <v>90</v>
      </c>
      <c r="H17" t="str">
        <f t="shared" si="6"/>
        <v>INSERT INTO `thing`(`name`, `width`, `height`) VALUES ('картина',180,90);</v>
      </c>
      <c r="I17" t="s">
        <v>157</v>
      </c>
      <c r="J17">
        <f t="shared" si="1"/>
        <v>4</v>
      </c>
      <c r="K17" t="str">
        <f t="shared" si="7"/>
        <v>UPDATE `thing` SET `craft_branch_id`=4 WHERE `id`=16;</v>
      </c>
      <c r="N17">
        <f t="shared" si="8"/>
        <v>0</v>
      </c>
      <c r="O17">
        <f t="shared" si="9"/>
        <v>1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0</v>
      </c>
      <c r="X17" t="s">
        <v>173</v>
      </c>
      <c r="Y17" s="5">
        <v>10</v>
      </c>
      <c r="Z17" s="6">
        <v>0</v>
      </c>
      <c r="AA17" s="4">
        <v>0</v>
      </c>
      <c r="AB17" s="2">
        <v>0</v>
      </c>
      <c r="AC17" s="7">
        <v>30</v>
      </c>
      <c r="AD17" s="3">
        <v>0</v>
      </c>
      <c r="AE17" s="8">
        <v>0</v>
      </c>
      <c r="AF17">
        <f t="shared" ca="1" si="2"/>
        <v>4975</v>
      </c>
      <c r="AG17">
        <v>4519</v>
      </c>
      <c r="AH17" t="str">
        <f t="shared" si="3"/>
        <v>INSERT INTO `project`(`thing_id`, `name`, `cost`, `wood`, `metall`, `plastic`, `microelectronics`, `cloth`, `stone`,`chemical`) VALUES (16,'Пионы',4519,10,0,0,0,30,0,0);</v>
      </c>
    </row>
    <row r="18" spans="1:34" x14ac:dyDescent="0.25">
      <c r="A18">
        <v>17</v>
      </c>
      <c r="B18" t="s">
        <v>31</v>
      </c>
      <c r="C18">
        <v>17</v>
      </c>
      <c r="D18">
        <v>2</v>
      </c>
      <c r="E18">
        <v>3</v>
      </c>
      <c r="F18">
        <f t="shared" si="17"/>
        <v>90</v>
      </c>
      <c r="G18">
        <f t="shared" si="18"/>
        <v>135</v>
      </c>
      <c r="H18" t="str">
        <f t="shared" si="6"/>
        <v>INSERT INTO `thing`(`name`, `width`, `height`) VALUES ('вытяжка',90,135);</v>
      </c>
      <c r="I18" t="s">
        <v>156</v>
      </c>
      <c r="J18">
        <f t="shared" si="1"/>
        <v>2</v>
      </c>
      <c r="K18" t="str">
        <f t="shared" si="7"/>
        <v>UPDATE `thing` SET `craft_branch_id`=2 WHERE `id`=17;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1</v>
      </c>
      <c r="R18">
        <f t="shared" si="12"/>
        <v>0</v>
      </c>
      <c r="S18">
        <f t="shared" si="13"/>
        <v>0</v>
      </c>
      <c r="T18">
        <f t="shared" si="14"/>
        <v>0</v>
      </c>
      <c r="U18">
        <f t="shared" si="15"/>
        <v>0</v>
      </c>
      <c r="V18">
        <f t="shared" si="16"/>
        <v>0</v>
      </c>
      <c r="X18" t="s">
        <v>174</v>
      </c>
      <c r="Y18" s="5">
        <v>0</v>
      </c>
      <c r="Z18" s="6">
        <v>20</v>
      </c>
      <c r="AA18" s="4">
        <v>20</v>
      </c>
      <c r="AB18" s="2">
        <v>10</v>
      </c>
      <c r="AC18" s="7">
        <v>0</v>
      </c>
      <c r="AD18" s="3">
        <v>0</v>
      </c>
      <c r="AE18" s="8">
        <v>0</v>
      </c>
      <c r="AF18">
        <f t="shared" ca="1" si="2"/>
        <v>4935</v>
      </c>
      <c r="AG18">
        <v>4616</v>
      </c>
      <c r="AH18" t="str">
        <f t="shared" si="3"/>
        <v>INSERT INTO `project`(`thing_id`, `name`, `cost`, `wood`, `metall`, `plastic`, `microelectronics`, `cloth`, `stone`,`chemical`) VALUES (17,'Старлетт',4616,0,20,20,10,0,0,0);</v>
      </c>
    </row>
    <row r="19" spans="1:34" x14ac:dyDescent="0.25">
      <c r="A19">
        <v>18</v>
      </c>
      <c r="B19" t="s">
        <v>47</v>
      </c>
      <c r="C19">
        <v>18</v>
      </c>
      <c r="D19">
        <v>1</v>
      </c>
      <c r="E19">
        <v>9</v>
      </c>
      <c r="F19">
        <f t="shared" si="17"/>
        <v>45</v>
      </c>
      <c r="G19">
        <f t="shared" si="18"/>
        <v>405</v>
      </c>
      <c r="H19" t="str">
        <f t="shared" si="6"/>
        <v>INSERT INTO `thing`(`name`, `width`, `height`) VALUES ('стены',45,405);</v>
      </c>
      <c r="I19" t="s">
        <v>155</v>
      </c>
      <c r="J19">
        <f t="shared" si="1"/>
        <v>1</v>
      </c>
      <c r="K19" t="str">
        <f t="shared" si="7"/>
        <v>UPDATE `thing` SET `craft_branch_id`=1 WHERE `id`=18;</v>
      </c>
      <c r="N19">
        <f t="shared" si="8"/>
        <v>0</v>
      </c>
      <c r="O19">
        <f t="shared" si="9"/>
        <v>1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V19">
        <f t="shared" si="16"/>
        <v>0</v>
      </c>
      <c r="X19" t="s">
        <v>175</v>
      </c>
      <c r="Y19" s="5">
        <v>0</v>
      </c>
      <c r="Z19" s="6">
        <v>0</v>
      </c>
      <c r="AA19" s="4">
        <v>0</v>
      </c>
      <c r="AB19" s="2">
        <v>0</v>
      </c>
      <c r="AC19" s="7">
        <v>30</v>
      </c>
      <c r="AD19" s="3">
        <v>0</v>
      </c>
      <c r="AE19" s="8">
        <v>20</v>
      </c>
      <c r="AF19">
        <f t="shared" ca="1" si="2"/>
        <v>5205</v>
      </c>
      <c r="AG19">
        <v>5326</v>
      </c>
      <c r="AH19" t="str">
        <f t="shared" si="3"/>
        <v>INSERT INTO `project`(`thing_id`, `name`, `cost`, `wood`, `metall`, `plastic`, `microelectronics`, `cloth`, `stone`,`chemical`) VALUES (18,'Обои в цветочек',5326,0,0,0,0,30,0,20);</v>
      </c>
    </row>
    <row r="20" spans="1:34" x14ac:dyDescent="0.25">
      <c r="A20">
        <v>19</v>
      </c>
      <c r="B20" t="s">
        <v>48</v>
      </c>
      <c r="C20">
        <v>19</v>
      </c>
      <c r="D20">
        <v>1</v>
      </c>
      <c r="E20">
        <v>2</v>
      </c>
      <c r="F20">
        <f t="shared" si="17"/>
        <v>45</v>
      </c>
      <c r="G20">
        <f t="shared" si="18"/>
        <v>90</v>
      </c>
      <c r="H20" t="str">
        <f t="shared" si="6"/>
        <v>INSERT INTO `thing`(`name`, `width`, `height`) VALUES ('светильник',45,90);</v>
      </c>
      <c r="I20" t="s">
        <v>156</v>
      </c>
      <c r="J20">
        <f t="shared" si="1"/>
        <v>2</v>
      </c>
      <c r="K20" t="str">
        <f t="shared" si="7"/>
        <v>UPDATE `thing` SET `craft_branch_id`=2 WHERE `id`=19;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X20" t="s">
        <v>176</v>
      </c>
      <c r="Y20" s="5">
        <v>0</v>
      </c>
      <c r="Z20" s="6">
        <v>10</v>
      </c>
      <c r="AA20" s="4">
        <v>0</v>
      </c>
      <c r="AB20" s="2">
        <v>0</v>
      </c>
      <c r="AC20" s="7">
        <v>0</v>
      </c>
      <c r="AD20" s="3">
        <v>10</v>
      </c>
      <c r="AE20" s="8">
        <v>0</v>
      </c>
      <c r="AF20">
        <f t="shared" ca="1" si="2"/>
        <v>5108</v>
      </c>
      <c r="AG20">
        <v>5212</v>
      </c>
      <c r="AH20" t="str">
        <f t="shared" si="3"/>
        <v>INSERT INTO `project`(`thing_id`, `name`, `cost`, `wood`, `metall`, `plastic`, `microelectronics`, `cloth`, `stone`,`chemical`) VALUES (19,'Лампа Ильича',5212,0,10,0,0,0,10,0);</v>
      </c>
    </row>
    <row r="21" spans="1:34" x14ac:dyDescent="0.25">
      <c r="A21">
        <v>20</v>
      </c>
      <c r="B21" t="s">
        <v>49</v>
      </c>
      <c r="C21">
        <v>20</v>
      </c>
      <c r="D21">
        <v>6</v>
      </c>
      <c r="E21">
        <v>3</v>
      </c>
      <c r="F21">
        <f t="shared" si="17"/>
        <v>270</v>
      </c>
      <c r="G21">
        <f t="shared" si="18"/>
        <v>135</v>
      </c>
      <c r="H21" t="str">
        <f t="shared" si="6"/>
        <v>INSERT INTO `thing`(`name`, `width`, `height`) VALUES ('кровать',270,135);</v>
      </c>
      <c r="I21" t="s">
        <v>155</v>
      </c>
      <c r="J21">
        <f t="shared" si="1"/>
        <v>1</v>
      </c>
      <c r="K21" t="str">
        <f t="shared" si="7"/>
        <v>UPDATE `thing` SET `craft_branch_id`=1 WHERE `id`=20;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  <c r="U21">
        <f t="shared" si="15"/>
        <v>0</v>
      </c>
      <c r="V21">
        <f t="shared" si="16"/>
        <v>0</v>
      </c>
      <c r="X21" t="s">
        <v>177</v>
      </c>
      <c r="Y21" s="5">
        <v>100</v>
      </c>
      <c r="Z21" s="6">
        <v>10</v>
      </c>
      <c r="AA21" s="4">
        <v>0</v>
      </c>
      <c r="AB21" s="2">
        <v>0</v>
      </c>
      <c r="AC21" s="7">
        <v>0</v>
      </c>
      <c r="AD21" s="3">
        <v>0</v>
      </c>
      <c r="AE21" s="8">
        <v>0</v>
      </c>
      <c r="AF21">
        <f t="shared" ca="1" si="2"/>
        <v>5976</v>
      </c>
      <c r="AG21">
        <v>5946</v>
      </c>
      <c r="AH21" t="str">
        <f t="shared" si="3"/>
        <v>INSERT INTO `project`(`thing_id`, `name`, `cost`, `wood`, `metall`, `plastic`, `microelectronics`, `cloth`, `stone`,`chemical`) VALUES (20,'Самсколотил',5946,100,10,0,0,0,0,0);</v>
      </c>
    </row>
    <row r="22" spans="1:34" x14ac:dyDescent="0.25">
      <c r="A22">
        <v>21</v>
      </c>
      <c r="B22" t="s">
        <v>50</v>
      </c>
      <c r="C22">
        <v>21</v>
      </c>
      <c r="D22">
        <v>2</v>
      </c>
      <c r="E22">
        <v>2</v>
      </c>
      <c r="F22">
        <f t="shared" si="17"/>
        <v>90</v>
      </c>
      <c r="G22">
        <f t="shared" si="18"/>
        <v>90</v>
      </c>
      <c r="H22" t="str">
        <f t="shared" si="6"/>
        <v>INSERT INTO `thing`(`name`, `width`, `height`) VALUES ('прикроватная тумба',90,90);</v>
      </c>
      <c r="I22" t="s">
        <v>155</v>
      </c>
      <c r="J22">
        <f t="shared" si="1"/>
        <v>1</v>
      </c>
      <c r="K22" t="str">
        <f t="shared" si="7"/>
        <v>UPDATE `thing` SET `craft_branch_id`=1 WHERE `id`=21;</v>
      </c>
      <c r="N22">
        <f t="shared" si="8"/>
        <v>1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si="15"/>
        <v>0</v>
      </c>
      <c r="V22">
        <f t="shared" si="16"/>
        <v>0</v>
      </c>
      <c r="X22" t="s">
        <v>177</v>
      </c>
      <c r="Y22" s="5">
        <v>30</v>
      </c>
      <c r="Z22" s="6">
        <v>2</v>
      </c>
      <c r="AA22" s="4">
        <v>0</v>
      </c>
      <c r="AB22" s="2">
        <v>0</v>
      </c>
      <c r="AC22" s="7">
        <v>0</v>
      </c>
      <c r="AD22" s="3">
        <v>0</v>
      </c>
      <c r="AE22" s="8">
        <v>0</v>
      </c>
      <c r="AF22">
        <f t="shared" ca="1" si="2"/>
        <v>5895</v>
      </c>
      <c r="AG22">
        <v>5912</v>
      </c>
      <c r="AH22" t="str">
        <f t="shared" si="3"/>
        <v>INSERT INTO `project`(`thing_id`, `name`, `cost`, `wood`, `metall`, `plastic`, `microelectronics`, `cloth`, `stone`,`chemical`) VALUES (21,'Самсколотил',5912,30,2,0,0,0,0,0);</v>
      </c>
    </row>
    <row r="23" spans="1:34" x14ac:dyDescent="0.25">
      <c r="A23">
        <v>22</v>
      </c>
      <c r="B23" t="s">
        <v>53</v>
      </c>
      <c r="C23">
        <v>22</v>
      </c>
      <c r="D23">
        <v>4</v>
      </c>
      <c r="E23">
        <v>3</v>
      </c>
      <c r="F23">
        <f t="shared" si="17"/>
        <v>180</v>
      </c>
      <c r="G23">
        <f t="shared" si="18"/>
        <v>135</v>
      </c>
      <c r="H23" t="str">
        <f t="shared" si="6"/>
        <v>INSERT INTO `thing`(`name`, `width`, `height`) VALUES ('комод',180,135);</v>
      </c>
      <c r="I23" t="s">
        <v>155</v>
      </c>
      <c r="J23">
        <f t="shared" si="1"/>
        <v>1</v>
      </c>
      <c r="K23" t="str">
        <f t="shared" si="7"/>
        <v>UPDATE `thing` SET `craft_branch_id`=1 WHERE `id`=22;</v>
      </c>
      <c r="N23">
        <f t="shared" si="8"/>
        <v>1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  <c r="V23">
        <f t="shared" si="16"/>
        <v>0</v>
      </c>
      <c r="X23" t="s">
        <v>177</v>
      </c>
      <c r="Y23" s="5">
        <v>80</v>
      </c>
      <c r="Z23" s="6">
        <v>20</v>
      </c>
      <c r="AA23" s="4">
        <v>0</v>
      </c>
      <c r="AB23" s="2">
        <v>0</v>
      </c>
      <c r="AC23" s="7">
        <v>0</v>
      </c>
      <c r="AD23" s="3">
        <v>0</v>
      </c>
      <c r="AE23" s="8">
        <v>0</v>
      </c>
      <c r="AF23">
        <f t="shared" ca="1" si="2"/>
        <v>6082</v>
      </c>
      <c r="AG23">
        <v>5936</v>
      </c>
      <c r="AH23" t="str">
        <f t="shared" si="3"/>
        <v>INSERT INTO `project`(`thing_id`, `name`, `cost`, `wood`, `metall`, `plastic`, `microelectronics`, `cloth`, `stone`,`chemical`) VALUES (22,'Самсколотил',5936,80,20,0,0,0,0,0);</v>
      </c>
    </row>
    <row r="24" spans="1:34" x14ac:dyDescent="0.25">
      <c r="A24">
        <v>23</v>
      </c>
      <c r="B24" t="s">
        <v>54</v>
      </c>
      <c r="C24">
        <v>23</v>
      </c>
      <c r="D24">
        <v>2</v>
      </c>
      <c r="E24">
        <v>5</v>
      </c>
      <c r="F24">
        <f t="shared" si="17"/>
        <v>90</v>
      </c>
      <c r="G24">
        <f t="shared" si="18"/>
        <v>225</v>
      </c>
      <c r="H24" t="str">
        <f t="shared" si="6"/>
        <v>INSERT INTO `thing`(`name`, `width`, `height`) VALUES ('высокий комод',90,225);</v>
      </c>
      <c r="I24" t="s">
        <v>155</v>
      </c>
      <c r="J24">
        <f t="shared" si="1"/>
        <v>1</v>
      </c>
      <c r="K24" t="str">
        <f t="shared" si="7"/>
        <v>UPDATE `thing` SET `craft_branch_id`=1 WHERE `id`=23;</v>
      </c>
      <c r="N24">
        <f t="shared" si="8"/>
        <v>1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  <c r="U24">
        <f t="shared" si="15"/>
        <v>0</v>
      </c>
      <c r="V24">
        <f t="shared" si="16"/>
        <v>0</v>
      </c>
      <c r="X24" t="s">
        <v>177</v>
      </c>
      <c r="Y24" s="5">
        <v>80</v>
      </c>
      <c r="Z24" s="6">
        <v>20</v>
      </c>
      <c r="AA24" s="4">
        <v>0</v>
      </c>
      <c r="AB24" s="2">
        <v>0</v>
      </c>
      <c r="AC24" s="7">
        <v>0</v>
      </c>
      <c r="AD24" s="3">
        <v>0</v>
      </c>
      <c r="AE24" s="8">
        <v>0</v>
      </c>
      <c r="AF24">
        <f t="shared" ca="1" si="2"/>
        <v>6170</v>
      </c>
      <c r="AG24">
        <v>6212</v>
      </c>
      <c r="AH24" t="str">
        <f t="shared" si="3"/>
        <v>INSERT INTO `project`(`thing_id`, `name`, `cost`, `wood`, `metall`, `plastic`, `microelectronics`, `cloth`, `stone`,`chemical`) VALUES (23,'Самсколотил',6212,80,20,0,0,0,0,0);</v>
      </c>
    </row>
    <row r="25" spans="1:34" x14ac:dyDescent="0.25">
      <c r="A25">
        <v>24</v>
      </c>
      <c r="B25" t="s">
        <v>52</v>
      </c>
      <c r="C25">
        <v>24</v>
      </c>
      <c r="D25">
        <v>4</v>
      </c>
      <c r="E25">
        <v>2</v>
      </c>
      <c r="F25">
        <f t="shared" si="17"/>
        <v>180</v>
      </c>
      <c r="G25">
        <f t="shared" si="18"/>
        <v>90</v>
      </c>
      <c r="H25" t="str">
        <f t="shared" si="6"/>
        <v>INSERT INTO `thing`(`name`, `width`, `height`) VALUES ('зеркало',180,90);</v>
      </c>
      <c r="I25" t="s">
        <v>155</v>
      </c>
      <c r="J25">
        <f t="shared" si="1"/>
        <v>1</v>
      </c>
      <c r="K25" t="str">
        <f t="shared" si="7"/>
        <v>UPDATE `thing` SET `craft_branch_id`=1 WHERE `id`=24;</v>
      </c>
      <c r="N25">
        <f t="shared" si="8"/>
        <v>1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0</v>
      </c>
      <c r="U25">
        <f t="shared" si="15"/>
        <v>0</v>
      </c>
      <c r="V25">
        <f t="shared" si="16"/>
        <v>0</v>
      </c>
      <c r="X25" t="s">
        <v>164</v>
      </c>
      <c r="Y25" s="5">
        <v>0</v>
      </c>
      <c r="Z25" s="6">
        <v>0</v>
      </c>
      <c r="AA25" s="4">
        <v>0</v>
      </c>
      <c r="AB25" s="2">
        <v>0</v>
      </c>
      <c r="AC25" s="7">
        <v>0</v>
      </c>
      <c r="AD25" s="3">
        <v>30</v>
      </c>
      <c r="AE25" s="8">
        <v>0</v>
      </c>
      <c r="AF25">
        <f t="shared" ca="1" si="2"/>
        <v>6476</v>
      </c>
      <c r="AG25">
        <v>6811</v>
      </c>
      <c r="AH25" t="str">
        <f t="shared" si="3"/>
        <v>INSERT INTO `project`(`thing_id`, `name`, `cost`, `wood`, `metall`, `plastic`, `microelectronics`, `cloth`, `stone`,`chemical`) VALUES (24,'Ретро',6811,0,0,0,0,0,30,0);</v>
      </c>
    </row>
    <row r="26" spans="1:34" x14ac:dyDescent="0.25">
      <c r="A26">
        <v>25</v>
      </c>
      <c r="B26" t="s">
        <v>55</v>
      </c>
      <c r="C26">
        <v>25</v>
      </c>
      <c r="D26">
        <v>5</v>
      </c>
      <c r="E26">
        <v>9</v>
      </c>
      <c r="F26">
        <f t="shared" si="17"/>
        <v>225</v>
      </c>
      <c r="G26">
        <f t="shared" si="18"/>
        <v>405</v>
      </c>
      <c r="H26" t="str">
        <f t="shared" si="6"/>
        <v>INSERT INTO `thing`(`name`, `width`, `height`) VALUES ('шкаф',225,405);</v>
      </c>
      <c r="I26" t="s">
        <v>155</v>
      </c>
      <c r="J26">
        <f t="shared" si="1"/>
        <v>1</v>
      </c>
      <c r="K26" t="str">
        <f t="shared" si="7"/>
        <v>UPDATE `thing` SET `craft_branch_id`=1 WHERE `id`=25;</v>
      </c>
      <c r="N26">
        <f t="shared" si="8"/>
        <v>1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  <c r="U26">
        <f t="shared" si="15"/>
        <v>0</v>
      </c>
      <c r="V26">
        <f t="shared" si="16"/>
        <v>0</v>
      </c>
      <c r="X26" t="s">
        <v>177</v>
      </c>
      <c r="Y26" s="5">
        <v>150</v>
      </c>
      <c r="Z26" s="6">
        <v>30</v>
      </c>
      <c r="AA26" s="4">
        <v>0</v>
      </c>
      <c r="AB26" s="2">
        <v>0</v>
      </c>
      <c r="AC26" s="7">
        <v>0</v>
      </c>
      <c r="AD26" s="3">
        <v>0</v>
      </c>
      <c r="AE26" s="8">
        <v>0</v>
      </c>
      <c r="AF26">
        <f t="shared" ca="1" si="2"/>
        <v>7086</v>
      </c>
      <c r="AG26">
        <v>6764</v>
      </c>
      <c r="AH26" t="str">
        <f t="shared" si="3"/>
        <v>INSERT INTO `project`(`thing_id`, `name`, `cost`, `wood`, `metall`, `plastic`, `microelectronics`, `cloth`, `stone`,`chemical`) VALUES (25,'Самсколотил',6764,150,30,0,0,0,0,0);</v>
      </c>
    </row>
    <row r="27" spans="1:34" x14ac:dyDescent="0.25">
      <c r="A27">
        <v>26</v>
      </c>
      <c r="B27" t="s">
        <v>51</v>
      </c>
      <c r="C27">
        <v>26</v>
      </c>
      <c r="D27">
        <v>4</v>
      </c>
      <c r="E27">
        <v>4</v>
      </c>
      <c r="F27">
        <f t="shared" si="17"/>
        <v>180</v>
      </c>
      <c r="G27">
        <f t="shared" si="18"/>
        <v>180</v>
      </c>
      <c r="H27" t="str">
        <f t="shared" si="6"/>
        <v>INSERT INTO `thing`(`name`, `width`, `height`) VALUES ('большая картина',180,180);</v>
      </c>
      <c r="I27" t="s">
        <v>157</v>
      </c>
      <c r="J27">
        <f t="shared" si="1"/>
        <v>4</v>
      </c>
      <c r="K27" t="str">
        <f t="shared" si="7"/>
        <v>UPDATE `thing` SET `craft_branch_id`=4 WHERE `id`=26;</v>
      </c>
      <c r="N27">
        <f t="shared" si="8"/>
        <v>1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  <c r="U27">
        <f t="shared" si="15"/>
        <v>0</v>
      </c>
      <c r="V27">
        <f t="shared" si="16"/>
        <v>0</v>
      </c>
      <c r="X27" t="s">
        <v>179</v>
      </c>
      <c r="Y27" s="5">
        <v>0</v>
      </c>
      <c r="Z27" s="6">
        <v>0</v>
      </c>
      <c r="AA27" s="4">
        <v>0</v>
      </c>
      <c r="AB27" s="2">
        <v>0</v>
      </c>
      <c r="AC27" s="7">
        <v>60</v>
      </c>
      <c r="AD27" s="3">
        <v>0</v>
      </c>
      <c r="AE27" s="8">
        <v>0</v>
      </c>
      <c r="AF27">
        <f t="shared" ca="1" si="2"/>
        <v>7440</v>
      </c>
      <c r="AG27">
        <v>7289</v>
      </c>
      <c r="AH27" t="str">
        <f t="shared" si="3"/>
        <v>INSERT INTO `project`(`thing_id`, `name`, `cost`, `wood`, `metall`, `plastic`, `microelectronics`, `cloth`, `stone`,`chemical`) VALUES (26,'Пейзажик',7289,0,0,0,0,60,0,0);</v>
      </c>
    </row>
    <row r="28" spans="1:34" x14ac:dyDescent="0.25">
      <c r="A28">
        <v>27</v>
      </c>
      <c r="B28" t="s">
        <v>68</v>
      </c>
      <c r="C28">
        <v>27</v>
      </c>
      <c r="D28">
        <v>1</v>
      </c>
      <c r="E28">
        <v>1</v>
      </c>
      <c r="F28">
        <f t="shared" si="17"/>
        <v>45</v>
      </c>
      <c r="G28">
        <f t="shared" si="18"/>
        <v>45</v>
      </c>
      <c r="H28" t="str">
        <f t="shared" si="6"/>
        <v>INSERT INTO `thing`(`name`, `width`, `height`) VALUES ('аксессуар для кухни',45,45);</v>
      </c>
      <c r="I28" t="s">
        <v>155</v>
      </c>
      <c r="J28">
        <f t="shared" si="1"/>
        <v>1</v>
      </c>
      <c r="K28" t="str">
        <f t="shared" si="7"/>
        <v>UPDATE `thing` SET `craft_branch_id`=1 WHERE `id`=27;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1</v>
      </c>
      <c r="R28">
        <f t="shared" si="12"/>
        <v>0</v>
      </c>
      <c r="S28">
        <f t="shared" si="13"/>
        <v>0</v>
      </c>
      <c r="T28">
        <f t="shared" si="14"/>
        <v>0</v>
      </c>
      <c r="U28">
        <f t="shared" si="15"/>
        <v>0</v>
      </c>
      <c r="V28">
        <f t="shared" si="16"/>
        <v>0</v>
      </c>
      <c r="X28" t="s">
        <v>180</v>
      </c>
      <c r="Y28" s="5">
        <v>0</v>
      </c>
      <c r="Z28" s="6">
        <v>5</v>
      </c>
      <c r="AA28" s="4">
        <v>0</v>
      </c>
      <c r="AB28" s="2">
        <v>0</v>
      </c>
      <c r="AC28" s="7">
        <v>0</v>
      </c>
      <c r="AD28" s="3">
        <v>0</v>
      </c>
      <c r="AE28" s="8">
        <v>0</v>
      </c>
      <c r="AF28">
        <f t="shared" ca="1" si="2"/>
        <v>7043</v>
      </c>
      <c r="AG28">
        <v>7106</v>
      </c>
      <c r="AH28" t="str">
        <f t="shared" si="3"/>
        <v>INSERT INTO `project`(`thing_id`, `name`, `cost`, `wood`, `metall`, `plastic`, `microelectronics`, `cloth`, `stone`,`chemical`) VALUES (27,'Терочка',7106,0,5,0,0,0,0,0);</v>
      </c>
    </row>
    <row r="29" spans="1:34" x14ac:dyDescent="0.25">
      <c r="A29">
        <v>28</v>
      </c>
      <c r="B29" t="s">
        <v>67</v>
      </c>
      <c r="C29">
        <v>28</v>
      </c>
      <c r="D29">
        <v>1</v>
      </c>
      <c r="E29">
        <v>1</v>
      </c>
      <c r="F29">
        <f t="shared" si="17"/>
        <v>45</v>
      </c>
      <c r="G29">
        <f t="shared" si="18"/>
        <v>45</v>
      </c>
      <c r="H29" t="str">
        <f t="shared" si="6"/>
        <v>INSERT INTO `thing`(`name`, `width`, `height`) VALUES ('аксессуар для спальни',45,45);</v>
      </c>
      <c r="I29" t="s">
        <v>155</v>
      </c>
      <c r="J29">
        <f t="shared" si="1"/>
        <v>1</v>
      </c>
      <c r="K29" t="str">
        <f t="shared" si="7"/>
        <v>UPDATE `thing` SET `craft_branch_id`=1 WHERE `id`=28;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  <c r="U29">
        <f t="shared" si="15"/>
        <v>0</v>
      </c>
      <c r="V29">
        <f t="shared" si="16"/>
        <v>0</v>
      </c>
      <c r="X29" t="s">
        <v>181</v>
      </c>
      <c r="Y29" s="5">
        <v>0</v>
      </c>
      <c r="Z29" s="6">
        <v>0</v>
      </c>
      <c r="AA29" s="4">
        <v>0</v>
      </c>
      <c r="AB29" s="2">
        <v>0</v>
      </c>
      <c r="AC29" s="7">
        <v>0</v>
      </c>
      <c r="AD29" s="3">
        <v>0</v>
      </c>
      <c r="AE29" s="8">
        <v>10</v>
      </c>
      <c r="AF29">
        <f t="shared" ca="1" si="2"/>
        <v>7129</v>
      </c>
      <c r="AG29">
        <v>7254</v>
      </c>
      <c r="AH29" t="str">
        <f t="shared" si="3"/>
        <v>INSERT INTO `project`(`thing_id`, `name`, `cost`, `wood`, `metall`, `plastic`, `microelectronics`, `cloth`, `stone`,`chemical`) VALUES (28,'Кремчик',7254,0,0,0,0,0,0,10);</v>
      </c>
    </row>
    <row r="30" spans="1:34" x14ac:dyDescent="0.25">
      <c r="A30">
        <v>29</v>
      </c>
      <c r="B30" t="s">
        <v>66</v>
      </c>
      <c r="C30">
        <v>29</v>
      </c>
      <c r="D30">
        <v>1</v>
      </c>
      <c r="E30">
        <v>1</v>
      </c>
      <c r="F30">
        <f t="shared" si="17"/>
        <v>45</v>
      </c>
      <c r="G30">
        <f t="shared" si="18"/>
        <v>45</v>
      </c>
      <c r="H30" t="str">
        <f t="shared" si="6"/>
        <v>INSERT INTO `thing`(`name`, `width`, `height`) VALUES ('аксессуар для ванной',45,45);</v>
      </c>
      <c r="I30" t="s">
        <v>155</v>
      </c>
      <c r="J30">
        <f t="shared" si="1"/>
        <v>1</v>
      </c>
      <c r="K30" t="str">
        <f t="shared" si="7"/>
        <v>UPDATE `thing` SET `craft_branch_id`=1 WHERE `id`=29;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0</v>
      </c>
      <c r="V30">
        <f t="shared" si="16"/>
        <v>0</v>
      </c>
      <c r="X30" t="s">
        <v>182</v>
      </c>
      <c r="Y30" s="5">
        <v>0</v>
      </c>
      <c r="Z30" s="6">
        <v>0</v>
      </c>
      <c r="AA30" s="4">
        <v>0</v>
      </c>
      <c r="AB30" s="2">
        <v>0</v>
      </c>
      <c r="AC30" s="7">
        <v>0</v>
      </c>
      <c r="AD30" s="3">
        <v>0</v>
      </c>
      <c r="AE30" s="8">
        <v>20</v>
      </c>
      <c r="AF30">
        <f t="shared" ca="1" si="2"/>
        <v>7701</v>
      </c>
      <c r="AG30">
        <v>7971</v>
      </c>
      <c r="AH30" t="str">
        <f t="shared" si="3"/>
        <v>INSERT INTO `project`(`thing_id`, `name`, `cost`, `wood`, `metall`, `plastic`, `microelectronics`, `cloth`, `stone`,`chemical`) VALUES (29,'Шампунька',7971,0,0,0,0,0,0,20);</v>
      </c>
    </row>
    <row r="31" spans="1:34" x14ac:dyDescent="0.25">
      <c r="A31">
        <v>30</v>
      </c>
      <c r="B31" t="s">
        <v>56</v>
      </c>
      <c r="C31">
        <v>30</v>
      </c>
      <c r="D31">
        <v>2</v>
      </c>
      <c r="E31">
        <v>3</v>
      </c>
      <c r="F31">
        <f t="shared" si="17"/>
        <v>90</v>
      </c>
      <c r="G31">
        <f t="shared" si="18"/>
        <v>135</v>
      </c>
      <c r="H31" t="str">
        <f t="shared" si="6"/>
        <v>INSERT INTO `thing`(`name`, `width`, `height`) VALUES ('унитаз',90,135);</v>
      </c>
      <c r="I31" t="s">
        <v>158</v>
      </c>
      <c r="J31">
        <f t="shared" si="1"/>
        <v>5</v>
      </c>
      <c r="K31" t="str">
        <f t="shared" si="7"/>
        <v>UPDATE `thing` SET `craft_branch_id`=5 WHERE `id`=30;</v>
      </c>
      <c r="N31">
        <f t="shared" si="8"/>
        <v>1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T31">
        <f t="shared" si="14"/>
        <v>0</v>
      </c>
      <c r="U31">
        <f t="shared" si="15"/>
        <v>0</v>
      </c>
      <c r="V31">
        <f t="shared" si="16"/>
        <v>0</v>
      </c>
      <c r="X31" t="s">
        <v>183</v>
      </c>
      <c r="Y31" s="5">
        <v>0</v>
      </c>
      <c r="Z31" s="6">
        <v>10</v>
      </c>
      <c r="AA31" s="4">
        <v>0</v>
      </c>
      <c r="AB31" s="2">
        <v>0</v>
      </c>
      <c r="AC31" s="7">
        <v>0</v>
      </c>
      <c r="AD31" s="3">
        <v>50</v>
      </c>
      <c r="AE31" s="8">
        <v>0</v>
      </c>
      <c r="AF31">
        <f t="shared" ca="1" si="2"/>
        <v>8470</v>
      </c>
      <c r="AG31">
        <v>8057</v>
      </c>
      <c r="AH31" t="str">
        <f t="shared" si="3"/>
        <v>INSERT INTO `project`(`thing_id`, `name`, `cost`, `wood`, `metall`, `plastic`, `microelectronics`, `cloth`, `stone`,`chemical`) VALUES (30,'Трон',8057,0,10,0,0,0,50,0);</v>
      </c>
    </row>
    <row r="32" spans="1:34" x14ac:dyDescent="0.25">
      <c r="A32">
        <v>31</v>
      </c>
      <c r="B32" t="s">
        <v>69</v>
      </c>
      <c r="C32">
        <v>31</v>
      </c>
      <c r="D32">
        <v>2</v>
      </c>
      <c r="E32">
        <v>4</v>
      </c>
      <c r="F32">
        <f t="shared" si="17"/>
        <v>90</v>
      </c>
      <c r="G32">
        <f t="shared" si="18"/>
        <v>180</v>
      </c>
      <c r="H32" t="str">
        <f t="shared" si="6"/>
        <v>INSERT INTO `thing`(`name`, `width`, `height`) VALUES ('умывальник и смеситель',90,180);</v>
      </c>
      <c r="I32" t="s">
        <v>158</v>
      </c>
      <c r="J32">
        <f t="shared" si="1"/>
        <v>5</v>
      </c>
      <c r="K32" t="str">
        <f t="shared" si="7"/>
        <v>UPDATE `thing` SET `craft_branch_id`=5 WHERE `id`=31;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1</v>
      </c>
      <c r="S32">
        <f t="shared" si="13"/>
        <v>0</v>
      </c>
      <c r="T32">
        <f t="shared" si="14"/>
        <v>0</v>
      </c>
      <c r="U32">
        <f t="shared" si="15"/>
        <v>0</v>
      </c>
      <c r="V32">
        <f t="shared" si="16"/>
        <v>0</v>
      </c>
      <c r="X32" t="s">
        <v>165</v>
      </c>
      <c r="Y32" s="5">
        <v>0</v>
      </c>
      <c r="Z32" s="6">
        <v>10</v>
      </c>
      <c r="AA32" s="4">
        <v>0</v>
      </c>
      <c r="AB32" s="2">
        <v>0</v>
      </c>
      <c r="AC32" s="7">
        <v>0</v>
      </c>
      <c r="AD32" s="3">
        <v>20</v>
      </c>
      <c r="AE32" s="8">
        <v>0</v>
      </c>
      <c r="AF32">
        <f t="shared" ca="1" si="2"/>
        <v>7888</v>
      </c>
      <c r="AG32">
        <v>7935</v>
      </c>
      <c r="AH32" t="str">
        <f t="shared" si="3"/>
        <v>INSERT INTO `project`(`thing_id`, `name`, `cost`, `wood`, `metall`, `plastic`, `microelectronics`, `cloth`, `stone`,`chemical`) VALUES (31,'Молот',7935,0,10,0,0,0,20,0);</v>
      </c>
    </row>
    <row r="33" spans="1:34" x14ac:dyDescent="0.25">
      <c r="A33">
        <v>32</v>
      </c>
      <c r="B33" t="s">
        <v>57</v>
      </c>
      <c r="C33">
        <v>32</v>
      </c>
      <c r="D33">
        <v>2</v>
      </c>
      <c r="E33">
        <v>3</v>
      </c>
      <c r="F33">
        <f t="shared" si="17"/>
        <v>90</v>
      </c>
      <c r="G33">
        <f t="shared" si="18"/>
        <v>135</v>
      </c>
      <c r="H33" t="str">
        <f t="shared" si="6"/>
        <v>INSERT INTO `thing`(`name`, `width`, `height`) VALUES ('зеркало для ванной',90,135);</v>
      </c>
      <c r="I33" t="s">
        <v>155</v>
      </c>
      <c r="J33">
        <f t="shared" si="1"/>
        <v>1</v>
      </c>
      <c r="K33" t="str">
        <f t="shared" si="7"/>
        <v>UPDATE `thing` SET `craft_branch_id`=1 WHERE `id`=32;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1</v>
      </c>
      <c r="S33">
        <f t="shared" si="13"/>
        <v>0</v>
      </c>
      <c r="T33">
        <f t="shared" si="14"/>
        <v>0</v>
      </c>
      <c r="U33">
        <f t="shared" si="15"/>
        <v>0</v>
      </c>
      <c r="V33">
        <f t="shared" si="16"/>
        <v>0</v>
      </c>
      <c r="X33" t="s">
        <v>184</v>
      </c>
      <c r="Y33" s="5">
        <v>0</v>
      </c>
      <c r="Z33" s="6">
        <v>0</v>
      </c>
      <c r="AA33" s="4">
        <v>0</v>
      </c>
      <c r="AB33" s="2">
        <v>0</v>
      </c>
      <c r="AC33" s="7">
        <v>0</v>
      </c>
      <c r="AD33" s="3">
        <v>20</v>
      </c>
      <c r="AE33" s="8">
        <v>0</v>
      </c>
      <c r="AF33">
        <f t="shared" ca="1" si="2"/>
        <v>8960</v>
      </c>
      <c r="AG33">
        <v>8406</v>
      </c>
      <c r="AH33" t="str">
        <f t="shared" si="3"/>
        <v>INSERT INTO `project`(`thing_id`, `name`, `cost`, `wood`, `metall`, `plastic`, `microelectronics`, `cloth`, `stone`,`chemical`) VALUES (32,'С полочкой',8406,0,0,0,0,0,20,0);</v>
      </c>
    </row>
    <row r="34" spans="1:34" x14ac:dyDescent="0.25">
      <c r="A34">
        <v>33</v>
      </c>
      <c r="B34" t="s">
        <v>60</v>
      </c>
      <c r="C34">
        <v>33</v>
      </c>
      <c r="D34">
        <v>6</v>
      </c>
      <c r="E34">
        <v>3</v>
      </c>
      <c r="F34">
        <f t="shared" si="17"/>
        <v>270</v>
      </c>
      <c r="G34">
        <f t="shared" si="18"/>
        <v>135</v>
      </c>
      <c r="H34" t="str">
        <f t="shared" si="6"/>
        <v>INSERT INTO `thing`(`name`, `width`, `height`) VALUES ('ванна',270,135);</v>
      </c>
      <c r="I34" t="s">
        <v>158</v>
      </c>
      <c r="J34">
        <f t="shared" ref="J34:J65" si="19">VLOOKUP(I34,$L$101:$M$109,2,FALSE)</f>
        <v>5</v>
      </c>
      <c r="K34" t="str">
        <f t="shared" si="7"/>
        <v>UPDATE `thing` SET `craft_branch_id`=5 WHERE `id`=33;</v>
      </c>
      <c r="N34">
        <f t="shared" si="8"/>
        <v>1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  <c r="U34">
        <f t="shared" si="15"/>
        <v>0</v>
      </c>
      <c r="V34">
        <f t="shared" si="16"/>
        <v>0</v>
      </c>
      <c r="X34" t="s">
        <v>185</v>
      </c>
      <c r="Y34" s="5">
        <v>0</v>
      </c>
      <c r="Z34" s="6">
        <v>100</v>
      </c>
      <c r="AA34" s="4">
        <v>0</v>
      </c>
      <c r="AB34" s="2">
        <v>0</v>
      </c>
      <c r="AC34" s="7">
        <v>0</v>
      </c>
      <c r="AD34" s="3">
        <v>0</v>
      </c>
      <c r="AE34" s="8">
        <v>0</v>
      </c>
      <c r="AF34">
        <f t="shared" ca="1" si="2"/>
        <v>9168</v>
      </c>
      <c r="AG34">
        <v>8509</v>
      </c>
      <c r="AH34" t="str">
        <f t="shared" si="3"/>
        <v>INSERT INTO `project`(`thing_id`, `name`, `cost`, `wood`, `metall`, `plastic`, `microelectronics`, `cloth`, `stone`,`chemical`) VALUES (33,'Чугунстиль',8509,0,100,0,0,0,0,0);</v>
      </c>
    </row>
    <row r="35" spans="1:34" x14ac:dyDescent="0.25">
      <c r="A35">
        <v>34</v>
      </c>
      <c r="B35" t="s">
        <v>59</v>
      </c>
      <c r="C35">
        <v>34</v>
      </c>
      <c r="D35">
        <v>2</v>
      </c>
      <c r="E35">
        <v>3</v>
      </c>
      <c r="F35">
        <f t="shared" si="17"/>
        <v>90</v>
      </c>
      <c r="G35">
        <f t="shared" si="18"/>
        <v>135</v>
      </c>
      <c r="H35" t="str">
        <f t="shared" si="6"/>
        <v>INSERT INTO `thing`(`name`, `width`, `height`) VALUES ('тумба для ванной',90,135);</v>
      </c>
      <c r="I35" t="s">
        <v>155</v>
      </c>
      <c r="J35">
        <f t="shared" si="19"/>
        <v>1</v>
      </c>
      <c r="K35" t="str">
        <f t="shared" si="7"/>
        <v>UPDATE `thing` SET `craft_branch_id`=1 WHERE `id`=34;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1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X35" t="s">
        <v>186</v>
      </c>
      <c r="Y35" s="5">
        <v>60</v>
      </c>
      <c r="Z35" s="6">
        <v>8</v>
      </c>
      <c r="AA35" s="4">
        <v>0</v>
      </c>
      <c r="AB35" s="2">
        <v>0</v>
      </c>
      <c r="AC35" s="7">
        <v>0</v>
      </c>
      <c r="AD35" s="3">
        <v>0</v>
      </c>
      <c r="AE35" s="8">
        <v>0</v>
      </c>
      <c r="AF35">
        <f t="shared" ca="1" si="2"/>
        <v>9252</v>
      </c>
      <c r="AG35">
        <v>9347</v>
      </c>
      <c r="AH35" t="str">
        <f t="shared" si="3"/>
        <v>INSERT INTO `project`(`thing_id`, `name`, `cost`, `wood`, `metall`, `plastic`, `microelectronics`, `cloth`, `stone`,`chemical`) VALUES (34,'С ящичком',9347,60,8,0,0,0,0,0);</v>
      </c>
    </row>
    <row r="36" spans="1:34" x14ac:dyDescent="0.25">
      <c r="A36">
        <v>35</v>
      </c>
      <c r="B36" t="s">
        <v>64</v>
      </c>
      <c r="C36">
        <v>35</v>
      </c>
      <c r="D36">
        <v>1</v>
      </c>
      <c r="E36">
        <v>1</v>
      </c>
      <c r="F36">
        <f t="shared" ref="F36:F82" si="20">D36*45</f>
        <v>45</v>
      </c>
      <c r="G36">
        <f t="shared" ref="G36:G82" si="21">E36*45</f>
        <v>45</v>
      </c>
      <c r="H36" t="str">
        <f t="shared" si="6"/>
        <v>INSERT INTO `thing`(`name`, `width`, `height`) VALUES ('фен',45,45);</v>
      </c>
      <c r="I36" t="s">
        <v>156</v>
      </c>
      <c r="J36">
        <f t="shared" si="19"/>
        <v>2</v>
      </c>
      <c r="K36" t="str">
        <f t="shared" si="7"/>
        <v>UPDATE `thing` SET `craft_branch_id`=2 WHERE `id`=35;</v>
      </c>
      <c r="N36">
        <f t="shared" si="8"/>
        <v>1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0</v>
      </c>
      <c r="U36">
        <f t="shared" si="15"/>
        <v>0</v>
      </c>
      <c r="V36">
        <f t="shared" si="16"/>
        <v>0</v>
      </c>
      <c r="X36" t="s">
        <v>187</v>
      </c>
      <c r="Y36" s="5">
        <v>0</v>
      </c>
      <c r="Z36" s="6">
        <v>10</v>
      </c>
      <c r="AA36" s="4">
        <v>20</v>
      </c>
      <c r="AB36" s="2">
        <v>5</v>
      </c>
      <c r="AC36" s="7">
        <v>0</v>
      </c>
      <c r="AD36" s="3">
        <v>0</v>
      </c>
      <c r="AE36" s="8">
        <v>0</v>
      </c>
      <c r="AF36">
        <f t="shared" ca="1" si="2"/>
        <v>8915</v>
      </c>
      <c r="AG36">
        <v>9265</v>
      </c>
      <c r="AH36" t="str">
        <f t="shared" si="3"/>
        <v>INSERT INTO `project`(`thing_id`, `name`, `cost`, `wood`, `metall`, `plastic`, `microelectronics`, `cloth`, `stone`,`chemical`) VALUES (35,'Ромента',9265,0,10,20,5,0,0,0);</v>
      </c>
    </row>
    <row r="37" spans="1:34" x14ac:dyDescent="0.25">
      <c r="A37">
        <v>36</v>
      </c>
      <c r="B37" t="s">
        <v>63</v>
      </c>
      <c r="C37">
        <v>36</v>
      </c>
      <c r="D37">
        <v>2</v>
      </c>
      <c r="E37">
        <v>3</v>
      </c>
      <c r="F37">
        <f t="shared" si="20"/>
        <v>90</v>
      </c>
      <c r="G37">
        <f t="shared" si="21"/>
        <v>135</v>
      </c>
      <c r="H37" t="str">
        <f t="shared" si="6"/>
        <v>INSERT INTO `thing`(`name`, `width`, `height`) VALUES ('стиральная машина',90,135);</v>
      </c>
      <c r="I37" t="s">
        <v>156</v>
      </c>
      <c r="J37">
        <f t="shared" si="19"/>
        <v>2</v>
      </c>
      <c r="K37" t="str">
        <f t="shared" si="7"/>
        <v>UPDATE `thing` SET `craft_branch_id`=2 WHERE `id`=36;</v>
      </c>
      <c r="N37">
        <f t="shared" si="8"/>
        <v>0</v>
      </c>
      <c r="O37">
        <f t="shared" si="9"/>
        <v>1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  <c r="U37">
        <f t="shared" si="15"/>
        <v>0</v>
      </c>
      <c r="V37">
        <f t="shared" si="16"/>
        <v>0</v>
      </c>
      <c r="X37" t="s">
        <v>188</v>
      </c>
      <c r="Y37" s="5">
        <v>0</v>
      </c>
      <c r="Z37" s="6">
        <v>30</v>
      </c>
      <c r="AA37" s="4">
        <v>30</v>
      </c>
      <c r="AB37" s="2">
        <v>20</v>
      </c>
      <c r="AC37" s="7">
        <v>0</v>
      </c>
      <c r="AD37" s="3">
        <v>0</v>
      </c>
      <c r="AE37" s="8">
        <v>0</v>
      </c>
      <c r="AF37">
        <f t="shared" ca="1" si="2"/>
        <v>9631</v>
      </c>
      <c r="AG37">
        <v>9762</v>
      </c>
      <c r="AH37" t="str">
        <f t="shared" si="3"/>
        <v>INSERT INTO `project`(`thing_id`, `name`, `cost`, `wood`, `metall`, `plastic`, `microelectronics`, `cloth`, `stone`,`chemical`) VALUES (36,'Пронусси',9762,0,30,30,20,0,0,0);</v>
      </c>
    </row>
    <row r="38" spans="1:34" x14ac:dyDescent="0.25">
      <c r="A38">
        <v>37</v>
      </c>
      <c r="B38" t="s">
        <v>58</v>
      </c>
      <c r="C38">
        <v>37</v>
      </c>
      <c r="D38">
        <v>2</v>
      </c>
      <c r="E38">
        <v>3</v>
      </c>
      <c r="F38">
        <f t="shared" si="20"/>
        <v>90</v>
      </c>
      <c r="G38">
        <f t="shared" si="21"/>
        <v>135</v>
      </c>
      <c r="H38" t="str">
        <f t="shared" si="6"/>
        <v>INSERT INTO `thing`(`name`, `width`, `height`) VALUES ('шкафчик для ванной',90,135);</v>
      </c>
      <c r="I38" t="s">
        <v>155</v>
      </c>
      <c r="J38">
        <f t="shared" si="19"/>
        <v>1</v>
      </c>
      <c r="K38" t="str">
        <f t="shared" si="7"/>
        <v>UPDATE `thing` SET `craft_branch_id`=1 WHERE `id`=37;</v>
      </c>
      <c r="N38">
        <f t="shared" si="8"/>
        <v>0</v>
      </c>
      <c r="O38">
        <f t="shared" si="9"/>
        <v>1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  <c r="U38">
        <f t="shared" si="15"/>
        <v>0</v>
      </c>
      <c r="V38">
        <f t="shared" si="16"/>
        <v>0</v>
      </c>
      <c r="X38" t="s">
        <v>170</v>
      </c>
      <c r="Y38" s="5">
        <v>60</v>
      </c>
      <c r="Z38" s="6">
        <v>8</v>
      </c>
      <c r="AA38" s="4">
        <v>0</v>
      </c>
      <c r="AB38" s="2">
        <v>0</v>
      </c>
      <c r="AC38" s="7">
        <v>0</v>
      </c>
      <c r="AD38" s="3">
        <v>0</v>
      </c>
      <c r="AE38" s="8">
        <v>0</v>
      </c>
      <c r="AF38">
        <f t="shared" ca="1" si="2"/>
        <v>10052</v>
      </c>
      <c r="AG38">
        <v>9422</v>
      </c>
      <c r="AH38" t="str">
        <f t="shared" si="3"/>
        <v>INSERT INTO `project`(`thing_id`, `name`, `cost`, `wood`, `metall`, `plastic`, `microelectronics`, `cloth`, `stone`,`chemical`) VALUES (37,'Классик',9422,60,8,0,0,0,0,0);</v>
      </c>
    </row>
    <row r="39" spans="1:34" x14ac:dyDescent="0.25">
      <c r="A39">
        <v>38</v>
      </c>
      <c r="B39" t="s">
        <v>61</v>
      </c>
      <c r="C39">
        <v>38</v>
      </c>
      <c r="D39">
        <v>3</v>
      </c>
      <c r="E39">
        <v>4</v>
      </c>
      <c r="F39">
        <f t="shared" si="20"/>
        <v>135</v>
      </c>
      <c r="G39">
        <f t="shared" si="21"/>
        <v>180</v>
      </c>
      <c r="H39" t="str">
        <f t="shared" si="6"/>
        <v>INSERT INTO `thing`(`name`, `width`, `height`) VALUES ('комод для ванной',135,180);</v>
      </c>
      <c r="I39" t="s">
        <v>155</v>
      </c>
      <c r="J39">
        <f t="shared" si="19"/>
        <v>1</v>
      </c>
      <c r="K39" t="str">
        <f t="shared" si="7"/>
        <v>UPDATE `thing` SET `craft_branch_id`=1 WHERE `id`=38;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0</v>
      </c>
      <c r="U39">
        <f t="shared" si="15"/>
        <v>0</v>
      </c>
      <c r="V39">
        <f t="shared" si="16"/>
        <v>0</v>
      </c>
      <c r="X39" t="s">
        <v>170</v>
      </c>
      <c r="Y39" s="5">
        <v>80</v>
      </c>
      <c r="Z39" s="6">
        <v>20</v>
      </c>
      <c r="AA39" s="4">
        <v>0</v>
      </c>
      <c r="AB39" s="2">
        <v>0</v>
      </c>
      <c r="AC39" s="7">
        <v>0</v>
      </c>
      <c r="AD39" s="3">
        <v>0</v>
      </c>
      <c r="AE39" s="8">
        <v>0</v>
      </c>
      <c r="AF39">
        <f t="shared" ca="1" si="2"/>
        <v>10002</v>
      </c>
      <c r="AG39">
        <v>10371</v>
      </c>
      <c r="AH39" t="str">
        <f t="shared" si="3"/>
        <v>INSERT INTO `project`(`thing_id`, `name`, `cost`, `wood`, `metall`, `plastic`, `microelectronics`, `cloth`, `stone`,`chemical`) VALUES (38,'Классик',10371,80,20,0,0,0,0,0);</v>
      </c>
    </row>
    <row r="40" spans="1:34" x14ac:dyDescent="0.25">
      <c r="A40">
        <v>39</v>
      </c>
      <c r="B40" t="s">
        <v>65</v>
      </c>
      <c r="C40">
        <v>39</v>
      </c>
      <c r="D40">
        <v>2</v>
      </c>
      <c r="E40">
        <v>2</v>
      </c>
      <c r="F40">
        <f t="shared" si="20"/>
        <v>90</v>
      </c>
      <c r="G40">
        <f t="shared" si="21"/>
        <v>90</v>
      </c>
      <c r="H40" t="str">
        <f t="shared" si="6"/>
        <v>INSERT INTO `thing`(`name`, `width`, `height`) VALUES ('полка с полотенцами',90,90);</v>
      </c>
      <c r="I40" t="s">
        <v>155</v>
      </c>
      <c r="J40">
        <f t="shared" si="19"/>
        <v>1</v>
      </c>
      <c r="K40" t="str">
        <f t="shared" si="7"/>
        <v>UPDATE `thing` SET `craft_branch_id`=1 WHERE `id`=39;</v>
      </c>
      <c r="N40">
        <f t="shared" si="8"/>
        <v>1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0</v>
      </c>
      <c r="U40">
        <f t="shared" si="15"/>
        <v>0</v>
      </c>
      <c r="V40">
        <f t="shared" si="16"/>
        <v>0</v>
      </c>
      <c r="X40" t="s">
        <v>189</v>
      </c>
      <c r="Y40" s="5">
        <v>10</v>
      </c>
      <c r="Z40" s="6">
        <v>0</v>
      </c>
      <c r="AA40" s="4">
        <v>0</v>
      </c>
      <c r="AB40" s="2">
        <v>0</v>
      </c>
      <c r="AC40" s="7">
        <v>20</v>
      </c>
      <c r="AD40" s="3">
        <v>0</v>
      </c>
      <c r="AE40" s="8">
        <v>0</v>
      </c>
      <c r="AF40">
        <f t="shared" ca="1" si="2"/>
        <v>10613</v>
      </c>
      <c r="AG40">
        <v>10002</v>
      </c>
      <c r="AH40" t="str">
        <f t="shared" si="3"/>
        <v>INSERT INTO `project`(`thing_id`, `name`, `cost`, `wood`, `metall`, `plastic`, `microelectronics`, `cloth`, `stone`,`chemical`) VALUES (39,'Махровые красные',10002,10,0,0,0,20,0,0);</v>
      </c>
    </row>
    <row r="41" spans="1:34" x14ac:dyDescent="0.25">
      <c r="A41">
        <v>40</v>
      </c>
      <c r="B41" t="s">
        <v>62</v>
      </c>
      <c r="C41">
        <v>40</v>
      </c>
      <c r="D41">
        <v>2</v>
      </c>
      <c r="E41">
        <v>3</v>
      </c>
      <c r="F41">
        <f t="shared" si="20"/>
        <v>90</v>
      </c>
      <c r="G41">
        <f t="shared" si="21"/>
        <v>135</v>
      </c>
      <c r="H41" t="str">
        <f t="shared" si="6"/>
        <v>INSERT INTO `thing`(`name`, `width`, `height`) VALUES ('биде',90,135);</v>
      </c>
      <c r="I41" t="s">
        <v>158</v>
      </c>
      <c r="J41">
        <f t="shared" si="19"/>
        <v>5</v>
      </c>
      <c r="K41" t="str">
        <f t="shared" si="7"/>
        <v>UPDATE `thing` SET `craft_branch_id`=5 WHERE `id`=40;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0</v>
      </c>
      <c r="U41">
        <f t="shared" si="15"/>
        <v>0</v>
      </c>
      <c r="V41">
        <f t="shared" si="16"/>
        <v>0</v>
      </c>
      <c r="X41" t="s">
        <v>190</v>
      </c>
      <c r="Y41" s="5">
        <v>0</v>
      </c>
      <c r="Z41" s="6">
        <v>10</v>
      </c>
      <c r="AA41" s="4">
        <v>0</v>
      </c>
      <c r="AB41" s="2">
        <v>0</v>
      </c>
      <c r="AC41" s="7">
        <v>0</v>
      </c>
      <c r="AD41" s="3">
        <v>50</v>
      </c>
      <c r="AE41" s="8">
        <v>0</v>
      </c>
      <c r="AF41">
        <f t="shared" ca="1" si="2"/>
        <v>10852</v>
      </c>
      <c r="AG41">
        <v>10221</v>
      </c>
      <c r="AH41" t="str">
        <f t="shared" si="3"/>
        <v>INSERT INTO `project`(`thing_id`, `name`, `cost`, `wood`, `metall`, `plastic`, `microelectronics`, `cloth`, `stone`,`chemical`) VALUES (40,'Трон2',10221,0,10,0,0,0,50,0);</v>
      </c>
    </row>
    <row r="42" spans="1:34" x14ac:dyDescent="0.25">
      <c r="A42">
        <v>41</v>
      </c>
      <c r="B42" t="s">
        <v>70</v>
      </c>
      <c r="C42">
        <v>41</v>
      </c>
      <c r="D42">
        <v>6</v>
      </c>
      <c r="E42">
        <v>3</v>
      </c>
      <c r="F42">
        <f t="shared" si="20"/>
        <v>270</v>
      </c>
      <c r="G42">
        <f t="shared" si="21"/>
        <v>135</v>
      </c>
      <c r="H42" t="str">
        <f t="shared" si="6"/>
        <v>INSERT INTO `thing`(`name`, `width`, `height`) VALUES ('диван',270,135);</v>
      </c>
      <c r="I42" t="s">
        <v>155</v>
      </c>
      <c r="J42">
        <f t="shared" si="19"/>
        <v>1</v>
      </c>
      <c r="K42" t="str">
        <f t="shared" si="7"/>
        <v>UPDATE `thing` SET `craft_branch_id`=1 WHERE `id`=41;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12"/>
        <v>1</v>
      </c>
      <c r="S42">
        <f t="shared" si="13"/>
        <v>0</v>
      </c>
      <c r="T42">
        <f t="shared" si="14"/>
        <v>0</v>
      </c>
      <c r="U42">
        <f t="shared" si="15"/>
        <v>0</v>
      </c>
      <c r="V42">
        <f t="shared" si="16"/>
        <v>0</v>
      </c>
      <c r="X42" t="s">
        <v>191</v>
      </c>
      <c r="Y42" s="5">
        <v>80</v>
      </c>
      <c r="Z42" s="6">
        <v>5</v>
      </c>
      <c r="AA42" s="4">
        <v>0</v>
      </c>
      <c r="AB42" s="2">
        <v>0</v>
      </c>
      <c r="AC42" s="7">
        <v>60</v>
      </c>
      <c r="AD42" s="3">
        <v>0</v>
      </c>
      <c r="AE42" s="8">
        <v>0</v>
      </c>
      <c r="AF42">
        <f t="shared" ca="1" si="2"/>
        <v>11045</v>
      </c>
      <c r="AG42">
        <v>10651</v>
      </c>
      <c r="AH42" t="str">
        <f t="shared" si="3"/>
        <v>INSERT INTO `project`(`thing_id`, `name`, `cost`, `wood`, `metall`, `plastic`, `microelectronics`, `cloth`, `stone`,`chemical`) VALUES (41,'Пыжик',10651,80,5,0,0,60,0,0);</v>
      </c>
    </row>
    <row r="43" spans="1:34" x14ac:dyDescent="0.25">
      <c r="A43">
        <v>42</v>
      </c>
      <c r="B43" t="s">
        <v>73</v>
      </c>
      <c r="C43">
        <v>42</v>
      </c>
      <c r="D43">
        <v>3</v>
      </c>
      <c r="E43">
        <v>2</v>
      </c>
      <c r="F43">
        <f t="shared" si="20"/>
        <v>135</v>
      </c>
      <c r="G43">
        <f t="shared" si="21"/>
        <v>90</v>
      </c>
      <c r="H43" t="str">
        <f t="shared" si="6"/>
        <v>INSERT INTO `thing`(`name`, `width`, `height`) VALUES ('журнальный столик',135,90);</v>
      </c>
      <c r="I43" t="s">
        <v>155</v>
      </c>
      <c r="J43">
        <f t="shared" si="19"/>
        <v>1</v>
      </c>
      <c r="K43" t="str">
        <f t="shared" si="7"/>
        <v>UPDATE `thing` SET `craft_branch_id`=1 WHERE `id`=42;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X43" t="s">
        <v>177</v>
      </c>
      <c r="Y43" s="5">
        <v>40</v>
      </c>
      <c r="Z43" s="6">
        <v>5</v>
      </c>
      <c r="AA43" s="4">
        <v>0</v>
      </c>
      <c r="AB43" s="2">
        <v>0</v>
      </c>
      <c r="AC43" s="7">
        <v>0</v>
      </c>
      <c r="AD43" s="3">
        <v>0</v>
      </c>
      <c r="AE43" s="8">
        <v>0</v>
      </c>
      <c r="AF43">
        <f t="shared" ca="1" si="2"/>
        <v>10899</v>
      </c>
      <c r="AG43">
        <v>10850</v>
      </c>
      <c r="AH43" t="str">
        <f t="shared" si="3"/>
        <v>INSERT INTO `project`(`thing_id`, `name`, `cost`, `wood`, `metall`, `plastic`, `microelectronics`, `cloth`, `stone`,`chemical`) VALUES (42,'Самсколотил',10850,40,5,0,0,0,0,0);</v>
      </c>
    </row>
    <row r="44" spans="1:34" x14ac:dyDescent="0.25">
      <c r="A44">
        <v>43</v>
      </c>
      <c r="B44" t="s">
        <v>72</v>
      </c>
      <c r="C44">
        <v>43</v>
      </c>
      <c r="D44">
        <v>3</v>
      </c>
      <c r="E44">
        <v>3</v>
      </c>
      <c r="F44">
        <f t="shared" si="20"/>
        <v>135</v>
      </c>
      <c r="G44">
        <f t="shared" si="21"/>
        <v>135</v>
      </c>
      <c r="H44" t="str">
        <f t="shared" si="6"/>
        <v>INSERT INTO `thing`(`name`, `width`, `height`) VALUES ('кресло',135,135);</v>
      </c>
      <c r="I44" t="s">
        <v>155</v>
      </c>
      <c r="J44">
        <f t="shared" si="19"/>
        <v>1</v>
      </c>
      <c r="K44" t="str">
        <f t="shared" si="7"/>
        <v>UPDATE `thing` SET `craft_branch_id`=1 WHERE `id`=43;</v>
      </c>
      <c r="N44">
        <f t="shared" si="8"/>
        <v>1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0</v>
      </c>
      <c r="U44">
        <f t="shared" si="15"/>
        <v>0</v>
      </c>
      <c r="V44">
        <f t="shared" si="16"/>
        <v>0</v>
      </c>
      <c r="X44" t="s">
        <v>191</v>
      </c>
      <c r="Y44" s="5">
        <v>40</v>
      </c>
      <c r="Z44" s="6">
        <v>5</v>
      </c>
      <c r="AA44" s="4">
        <v>0</v>
      </c>
      <c r="AB44" s="2">
        <v>0</v>
      </c>
      <c r="AC44" s="7">
        <v>30</v>
      </c>
      <c r="AD44" s="3">
        <v>0</v>
      </c>
      <c r="AE44" s="8">
        <v>0</v>
      </c>
      <c r="AF44">
        <f t="shared" ca="1" si="2"/>
        <v>11527</v>
      </c>
      <c r="AG44">
        <v>10952</v>
      </c>
      <c r="AH44" t="str">
        <f t="shared" si="3"/>
        <v>INSERT INTO `project`(`thing_id`, `name`, `cost`, `wood`, `metall`, `plastic`, `microelectronics`, `cloth`, `stone`,`chemical`) VALUES (43,'Пыжик',10952,40,5,0,0,30,0,0);</v>
      </c>
    </row>
    <row r="45" spans="1:34" x14ac:dyDescent="0.25">
      <c r="A45">
        <v>44</v>
      </c>
      <c r="B45" t="s">
        <v>74</v>
      </c>
      <c r="C45">
        <v>44</v>
      </c>
      <c r="D45">
        <v>5</v>
      </c>
      <c r="E45">
        <v>2</v>
      </c>
      <c r="F45">
        <f t="shared" si="20"/>
        <v>225</v>
      </c>
      <c r="G45">
        <f t="shared" si="21"/>
        <v>90</v>
      </c>
      <c r="H45" t="str">
        <f t="shared" si="6"/>
        <v>INSERT INTO `thing`(`name`, `width`, `height`) VALUES ('тумба под тв',225,90);</v>
      </c>
      <c r="I45" t="s">
        <v>155</v>
      </c>
      <c r="J45">
        <f t="shared" si="19"/>
        <v>1</v>
      </c>
      <c r="K45" t="str">
        <f t="shared" si="7"/>
        <v>UPDATE `thing` SET `craft_branch_id`=1 WHERE `id`=44;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>
        <f t="shared" si="14"/>
        <v>0</v>
      </c>
      <c r="U45">
        <f t="shared" si="15"/>
        <v>0</v>
      </c>
      <c r="V45">
        <f t="shared" si="16"/>
        <v>0</v>
      </c>
      <c r="X45" t="s">
        <v>164</v>
      </c>
      <c r="Y45" s="5">
        <v>50</v>
      </c>
      <c r="Z45" s="6">
        <v>10</v>
      </c>
      <c r="AA45" s="4">
        <v>0</v>
      </c>
      <c r="AB45" s="2">
        <v>0</v>
      </c>
      <c r="AC45" s="7">
        <v>0</v>
      </c>
      <c r="AD45" s="3">
        <v>10</v>
      </c>
      <c r="AE45" s="8">
        <v>0</v>
      </c>
      <c r="AF45">
        <f t="shared" ca="1" si="2"/>
        <v>11413</v>
      </c>
      <c r="AG45">
        <v>11684</v>
      </c>
      <c r="AH45" t="str">
        <f t="shared" si="3"/>
        <v>INSERT INTO `project`(`thing_id`, `name`, `cost`, `wood`, `metall`, `plastic`, `microelectronics`, `cloth`, `stone`,`chemical`) VALUES (44,'Ретро',11684,50,10,0,0,0,10,0);</v>
      </c>
    </row>
    <row r="46" spans="1:34" x14ac:dyDescent="0.25">
      <c r="A46">
        <v>45</v>
      </c>
      <c r="B46" t="s">
        <v>75</v>
      </c>
      <c r="C46">
        <v>45</v>
      </c>
      <c r="D46">
        <v>5</v>
      </c>
      <c r="E46">
        <v>3</v>
      </c>
      <c r="F46">
        <f t="shared" si="20"/>
        <v>225</v>
      </c>
      <c r="G46">
        <f t="shared" si="21"/>
        <v>135</v>
      </c>
      <c r="H46" t="str">
        <f t="shared" si="6"/>
        <v>INSERT INTO `thing`(`name`, `width`, `height`) VALUES ('тв',225,135);</v>
      </c>
      <c r="I46" t="s">
        <v>156</v>
      </c>
      <c r="J46">
        <f t="shared" si="19"/>
        <v>2</v>
      </c>
      <c r="K46" t="str">
        <f t="shared" si="7"/>
        <v>UPDATE `thing` SET `craft_branch_id`=2 WHERE `id`=45;</v>
      </c>
      <c r="N46">
        <f t="shared" si="8"/>
        <v>1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0</v>
      </c>
      <c r="U46">
        <f t="shared" si="15"/>
        <v>0</v>
      </c>
      <c r="V46">
        <f t="shared" si="16"/>
        <v>0</v>
      </c>
      <c r="X46" t="s">
        <v>192</v>
      </c>
      <c r="Y46" s="5">
        <v>0</v>
      </c>
      <c r="Z46" s="6">
        <v>50</v>
      </c>
      <c r="AA46" s="4">
        <v>30</v>
      </c>
      <c r="AB46" s="2">
        <v>50</v>
      </c>
      <c r="AC46" s="7">
        <v>0</v>
      </c>
      <c r="AD46" s="3">
        <v>0</v>
      </c>
      <c r="AE46" s="8">
        <v>0</v>
      </c>
      <c r="AF46">
        <f t="shared" ca="1" si="2"/>
        <v>11469</v>
      </c>
      <c r="AG46">
        <v>11883</v>
      </c>
      <c r="AH46" t="str">
        <f t="shared" si="3"/>
        <v>INSERT INTO `project`(`thing_id`, `name`, `cost`, `wood`, `metall`, `plastic`, `microelectronics`, `cloth`, `stone`,`chemical`) VALUES (45,'Радуга',11883,0,50,30,50,0,0,0);</v>
      </c>
    </row>
    <row r="47" spans="1:34" x14ac:dyDescent="0.25">
      <c r="A47">
        <v>46</v>
      </c>
      <c r="B47" t="s">
        <v>76</v>
      </c>
      <c r="C47">
        <v>46</v>
      </c>
      <c r="D47">
        <v>5</v>
      </c>
      <c r="E47">
        <v>1</v>
      </c>
      <c r="F47">
        <f t="shared" si="20"/>
        <v>225</v>
      </c>
      <c r="G47">
        <f t="shared" si="21"/>
        <v>45</v>
      </c>
      <c r="H47" t="str">
        <f t="shared" si="6"/>
        <v>INSERT INTO `thing`(`name`, `width`, `height`) VALUES ('полка над тв',225,45);</v>
      </c>
      <c r="I47" t="s">
        <v>155</v>
      </c>
      <c r="J47">
        <f t="shared" si="19"/>
        <v>1</v>
      </c>
      <c r="K47" t="str">
        <f t="shared" si="7"/>
        <v>UPDATE `thing` SET `craft_branch_id`=1 WHERE `id`=46;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  <c r="U47">
        <f t="shared" si="15"/>
        <v>0</v>
      </c>
      <c r="V47">
        <f t="shared" si="16"/>
        <v>0</v>
      </c>
      <c r="X47" t="s">
        <v>193</v>
      </c>
      <c r="Y47" s="5">
        <v>0</v>
      </c>
      <c r="Z47" s="6">
        <v>5</v>
      </c>
      <c r="AA47" s="4">
        <v>0</v>
      </c>
      <c r="AB47" s="2">
        <v>0</v>
      </c>
      <c r="AC47" s="7">
        <v>0</v>
      </c>
      <c r="AD47" s="3">
        <v>30</v>
      </c>
      <c r="AE47" s="8">
        <v>0</v>
      </c>
      <c r="AF47">
        <f t="shared" ca="1" si="2"/>
        <v>12287</v>
      </c>
      <c r="AG47">
        <v>12492</v>
      </c>
      <c r="AH47" t="str">
        <f t="shared" si="3"/>
        <v>INSERT INTO `project`(`thing_id`, `name`, `cost`, `wood`, `metall`, `plastic`, `microelectronics`, `cloth`, `stone`,`chemical`) VALUES (46,'Стеклянная',12492,0,5,0,0,0,30,0);</v>
      </c>
    </row>
    <row r="48" spans="1:34" x14ac:dyDescent="0.25">
      <c r="A48">
        <v>47</v>
      </c>
      <c r="B48" t="s">
        <v>71</v>
      </c>
      <c r="C48">
        <v>47</v>
      </c>
      <c r="D48">
        <v>6</v>
      </c>
      <c r="E48">
        <v>4</v>
      </c>
      <c r="F48">
        <f t="shared" si="20"/>
        <v>270</v>
      </c>
      <c r="G48">
        <f t="shared" si="21"/>
        <v>180</v>
      </c>
      <c r="H48" t="str">
        <f t="shared" si="6"/>
        <v>INSERT INTO `thing`(`name`, `width`, `height`) VALUES ('камин',270,180);</v>
      </c>
      <c r="I48" t="s">
        <v>156</v>
      </c>
      <c r="J48">
        <f t="shared" si="19"/>
        <v>2</v>
      </c>
      <c r="K48" t="str">
        <f t="shared" si="7"/>
        <v>UPDATE `thing` SET `craft_branch_id`=2 WHERE `id`=47;</v>
      </c>
      <c r="N48">
        <f t="shared" si="8"/>
        <v>1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>
        <f t="shared" si="14"/>
        <v>0</v>
      </c>
      <c r="U48">
        <f t="shared" si="15"/>
        <v>0</v>
      </c>
      <c r="V48">
        <f t="shared" si="16"/>
        <v>0</v>
      </c>
      <c r="X48" t="s">
        <v>194</v>
      </c>
      <c r="Y48" s="5">
        <v>0</v>
      </c>
      <c r="Z48" s="6">
        <v>20</v>
      </c>
      <c r="AA48" s="4">
        <v>0</v>
      </c>
      <c r="AB48" s="2">
        <v>0</v>
      </c>
      <c r="AC48" s="7">
        <v>0</v>
      </c>
      <c r="AD48" s="3">
        <v>200</v>
      </c>
      <c r="AE48" s="8">
        <v>0</v>
      </c>
      <c r="AF48">
        <f t="shared" ca="1" si="2"/>
        <v>12534</v>
      </c>
      <c r="AG48">
        <v>12547</v>
      </c>
      <c r="AH48" t="str">
        <f t="shared" si="3"/>
        <v>INSERT INTO `project`(`thing_id`, `name`, `cost`, `wood`, `metall`, `plastic`, `microelectronics`, `cloth`, `stone`,`chemical`) VALUES (47,'Из кирпичей',12547,0,20,0,0,0,200,0);</v>
      </c>
    </row>
    <row r="49" spans="1:34" x14ac:dyDescent="0.25">
      <c r="A49">
        <v>48</v>
      </c>
      <c r="B49" t="s">
        <v>77</v>
      </c>
      <c r="C49">
        <v>48</v>
      </c>
      <c r="D49">
        <v>1</v>
      </c>
      <c r="E49">
        <v>1</v>
      </c>
      <c r="F49">
        <f t="shared" si="20"/>
        <v>45</v>
      </c>
      <c r="G49">
        <f t="shared" si="21"/>
        <v>45</v>
      </c>
      <c r="H49" t="str">
        <f t="shared" si="6"/>
        <v>INSERT INTO `thing`(`name`, `width`, `height`) VALUES ('аксессуар для гостиной',45,45);</v>
      </c>
      <c r="I49" t="s">
        <v>155</v>
      </c>
      <c r="J49">
        <f t="shared" si="19"/>
        <v>1</v>
      </c>
      <c r="K49" t="str">
        <f t="shared" si="7"/>
        <v>UPDATE `thing` SET `craft_branch_id`=1 WHERE `id`=48;</v>
      </c>
      <c r="N49">
        <f t="shared" si="8"/>
        <v>0</v>
      </c>
      <c r="O49">
        <f t="shared" si="9"/>
        <v>1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X49" t="s">
        <v>195</v>
      </c>
      <c r="Y49" s="5">
        <v>5</v>
      </c>
      <c r="Z49" s="6">
        <v>0</v>
      </c>
      <c r="AA49" s="4">
        <v>0</v>
      </c>
      <c r="AB49" s="2">
        <v>0</v>
      </c>
      <c r="AC49" s="7">
        <v>0</v>
      </c>
      <c r="AD49" s="3">
        <v>0</v>
      </c>
      <c r="AE49" s="8">
        <v>0</v>
      </c>
      <c r="AF49">
        <f t="shared" ca="1" si="2"/>
        <v>12641</v>
      </c>
      <c r="AG49">
        <v>12337</v>
      </c>
      <c r="AH49" t="str">
        <f t="shared" si="3"/>
        <v>INSERT INTO `project`(`thing_id`, `name`, `cost`, `wood`, `metall`, `plastic`, `microelectronics`, `cloth`, `stone`,`chemical`) VALUES (48,'Рамка деревянная',12337,5,0,0,0,0,0,0);</v>
      </c>
    </row>
    <row r="50" spans="1:34" x14ac:dyDescent="0.25">
      <c r="A50">
        <v>49</v>
      </c>
      <c r="B50" t="s">
        <v>78</v>
      </c>
      <c r="C50">
        <v>49</v>
      </c>
      <c r="D50">
        <v>6</v>
      </c>
      <c r="E50">
        <v>3</v>
      </c>
      <c r="F50">
        <f t="shared" si="20"/>
        <v>270</v>
      </c>
      <c r="G50">
        <f t="shared" si="21"/>
        <v>135</v>
      </c>
      <c r="H50" t="str">
        <f t="shared" si="6"/>
        <v>INSERT INTO `thing`(`name`, `width`, `height`) VALUES ('стол для столовой',270,135);</v>
      </c>
      <c r="I50" t="s">
        <v>155</v>
      </c>
      <c r="J50">
        <f t="shared" si="19"/>
        <v>1</v>
      </c>
      <c r="K50" t="str">
        <f t="shared" si="7"/>
        <v>UPDATE `thing` SET `craft_branch_id`=1 WHERE `id`=49;</v>
      </c>
      <c r="N50">
        <f t="shared" si="8"/>
        <v>1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0</v>
      </c>
      <c r="U50">
        <f t="shared" si="15"/>
        <v>0</v>
      </c>
      <c r="V50">
        <f t="shared" si="16"/>
        <v>0</v>
      </c>
      <c r="X50" t="s">
        <v>177</v>
      </c>
      <c r="Y50" s="5">
        <v>100</v>
      </c>
      <c r="Z50" s="6">
        <v>10</v>
      </c>
      <c r="AA50" s="4">
        <v>0</v>
      </c>
      <c r="AB50" s="2">
        <v>0</v>
      </c>
      <c r="AC50" s="7">
        <v>0</v>
      </c>
      <c r="AD50" s="3">
        <v>0</v>
      </c>
      <c r="AE50" s="8">
        <v>0</v>
      </c>
      <c r="AF50">
        <f t="shared" ca="1" si="2"/>
        <v>12533</v>
      </c>
      <c r="AG50">
        <v>12886</v>
      </c>
      <c r="AH50" t="str">
        <f t="shared" si="3"/>
        <v>INSERT INTO `project`(`thing_id`, `name`, `cost`, `wood`, `metall`, `plastic`, `microelectronics`, `cloth`, `stone`,`chemical`) VALUES (49,'Самсколотил',12886,100,10,0,0,0,0,0);</v>
      </c>
    </row>
    <row r="51" spans="1:34" x14ac:dyDescent="0.25">
      <c r="A51">
        <v>50</v>
      </c>
      <c r="B51" t="s">
        <v>79</v>
      </c>
      <c r="C51">
        <v>50</v>
      </c>
      <c r="D51">
        <v>4</v>
      </c>
      <c r="E51">
        <v>8</v>
      </c>
      <c r="F51">
        <f t="shared" si="20"/>
        <v>180</v>
      </c>
      <c r="G51">
        <f t="shared" si="21"/>
        <v>360</v>
      </c>
      <c r="H51" t="str">
        <f t="shared" si="6"/>
        <v>INSERT INTO `thing`(`name`, `width`, `height`) VALUES ('сервант',180,360);</v>
      </c>
      <c r="I51" t="s">
        <v>155</v>
      </c>
      <c r="J51">
        <f t="shared" si="19"/>
        <v>1</v>
      </c>
      <c r="K51" t="str">
        <f t="shared" si="7"/>
        <v>UPDATE `thing` SET `craft_branch_id`=1 WHERE `id`=50;</v>
      </c>
      <c r="N51">
        <f t="shared" si="8"/>
        <v>1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0</v>
      </c>
      <c r="U51">
        <f t="shared" si="15"/>
        <v>0</v>
      </c>
      <c r="V51">
        <f t="shared" si="16"/>
        <v>0</v>
      </c>
      <c r="X51" t="s">
        <v>177</v>
      </c>
      <c r="Y51" s="5">
        <v>100</v>
      </c>
      <c r="Z51" s="6">
        <v>20</v>
      </c>
      <c r="AA51" s="4">
        <v>0</v>
      </c>
      <c r="AB51" s="2">
        <v>0</v>
      </c>
      <c r="AC51" s="7">
        <v>0</v>
      </c>
      <c r="AD51" s="3">
        <v>20</v>
      </c>
      <c r="AE51" s="8">
        <v>0</v>
      </c>
      <c r="AF51">
        <f t="shared" ca="1" si="2"/>
        <v>13477</v>
      </c>
      <c r="AG51">
        <v>12955</v>
      </c>
      <c r="AH51" t="str">
        <f t="shared" si="3"/>
        <v>INSERT INTO `project`(`thing_id`, `name`, `cost`, `wood`, `metall`, `plastic`, `microelectronics`, `cloth`, `stone`,`chemical`) VALUES (50,'Самсколотил',12955,100,20,0,0,0,20,0);</v>
      </c>
    </row>
    <row r="52" spans="1:34" x14ac:dyDescent="0.25">
      <c r="A52">
        <v>51</v>
      </c>
      <c r="B52" t="s">
        <v>112</v>
      </c>
      <c r="C52">
        <v>51</v>
      </c>
      <c r="D52">
        <v>3</v>
      </c>
      <c r="E52">
        <v>3</v>
      </c>
      <c r="F52">
        <f t="shared" si="20"/>
        <v>135</v>
      </c>
      <c r="G52">
        <f t="shared" si="21"/>
        <v>135</v>
      </c>
      <c r="H52" t="str">
        <f t="shared" si="6"/>
        <v>INSERT INTO `thing`(`name`, `width`, `height`) VALUES ('столик',135,135);</v>
      </c>
      <c r="I52" t="s">
        <v>155</v>
      </c>
      <c r="J52">
        <f t="shared" si="19"/>
        <v>1</v>
      </c>
      <c r="K52" t="str">
        <f t="shared" si="7"/>
        <v>UPDATE `thing` SET `craft_branch_id`=1 WHERE `id`=51;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0</v>
      </c>
      <c r="U52">
        <f t="shared" si="15"/>
        <v>0</v>
      </c>
      <c r="V52">
        <f t="shared" si="16"/>
        <v>0</v>
      </c>
      <c r="X52" t="s">
        <v>177</v>
      </c>
      <c r="Y52" s="5">
        <v>50</v>
      </c>
      <c r="Z52" s="6">
        <v>10</v>
      </c>
      <c r="AA52" s="4">
        <v>0</v>
      </c>
      <c r="AB52" s="2">
        <v>0</v>
      </c>
      <c r="AC52" s="7">
        <v>0</v>
      </c>
      <c r="AD52" s="3">
        <v>0</v>
      </c>
      <c r="AE52" s="8">
        <v>0</v>
      </c>
      <c r="AF52">
        <f t="shared" ca="1" si="2"/>
        <v>13360</v>
      </c>
      <c r="AG52">
        <v>13066</v>
      </c>
      <c r="AH52" t="str">
        <f t="shared" si="3"/>
        <v>INSERT INTO `project`(`thing_id`, `name`, `cost`, `wood`, `metall`, `plastic`, `microelectronics`, `cloth`, `stone`,`chemical`) VALUES (51,'Самсколотил',13066,50,10,0,0,0,0,0);</v>
      </c>
    </row>
    <row r="53" spans="1:34" x14ac:dyDescent="0.25">
      <c r="A53">
        <v>52</v>
      </c>
      <c r="B53" t="s">
        <v>80</v>
      </c>
      <c r="C53">
        <v>52</v>
      </c>
      <c r="D53">
        <v>1</v>
      </c>
      <c r="E53">
        <v>1</v>
      </c>
      <c r="F53">
        <f t="shared" si="20"/>
        <v>45</v>
      </c>
      <c r="G53">
        <f t="shared" si="21"/>
        <v>45</v>
      </c>
      <c r="H53" t="str">
        <f t="shared" si="6"/>
        <v>INSERT INTO `thing`(`name`, `width`, `height`) VALUES ('аксессуар для столовой',45,45);</v>
      </c>
      <c r="I53" t="s">
        <v>155</v>
      </c>
      <c r="J53">
        <f t="shared" si="19"/>
        <v>1</v>
      </c>
      <c r="K53" t="str">
        <f t="shared" si="7"/>
        <v>UPDATE `thing` SET `craft_branch_id`=1 WHERE `id`=52;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0</v>
      </c>
      <c r="U53">
        <f t="shared" si="15"/>
        <v>0</v>
      </c>
      <c r="V53">
        <f t="shared" si="16"/>
        <v>0</v>
      </c>
      <c r="X53" t="s">
        <v>196</v>
      </c>
      <c r="Y53" s="5">
        <v>0</v>
      </c>
      <c r="Z53" s="6">
        <v>0</v>
      </c>
      <c r="AA53" s="4">
        <v>0</v>
      </c>
      <c r="AB53" s="2">
        <v>0</v>
      </c>
      <c r="AC53" s="7">
        <v>0</v>
      </c>
      <c r="AD53" s="3">
        <v>5</v>
      </c>
      <c r="AE53" s="8">
        <v>0</v>
      </c>
      <c r="AF53">
        <f t="shared" ca="1" si="2"/>
        <v>13595</v>
      </c>
      <c r="AG53">
        <v>13486</v>
      </c>
      <c r="AH53" t="str">
        <f t="shared" si="3"/>
        <v>INSERT INTO `project`(`thing_id`, `name`, `cost`, `wood`, `metall`, `plastic`, `microelectronics`, `cloth`, `stone`,`chemical`) VALUES (52,'Соусница белая',13486,0,0,0,0,0,5,0);</v>
      </c>
    </row>
    <row r="54" spans="1:34" x14ac:dyDescent="0.25">
      <c r="A54">
        <v>53</v>
      </c>
      <c r="B54" t="s">
        <v>81</v>
      </c>
      <c r="C54">
        <v>53</v>
      </c>
      <c r="D54">
        <v>1</v>
      </c>
      <c r="E54">
        <v>3</v>
      </c>
      <c r="F54">
        <f t="shared" si="20"/>
        <v>45</v>
      </c>
      <c r="G54">
        <f t="shared" si="21"/>
        <v>135</v>
      </c>
      <c r="H54" t="str">
        <f t="shared" si="6"/>
        <v>INSERT INTO `thing`(`name`, `width`, `height`) VALUES ('высокая ваза',45,135);</v>
      </c>
      <c r="I54" t="s">
        <v>39</v>
      </c>
      <c r="J54">
        <f t="shared" si="19"/>
        <v>3</v>
      </c>
      <c r="K54" t="str">
        <f t="shared" si="7"/>
        <v>UPDATE `thing` SET `craft_branch_id`=3 WHERE `id`=53;</v>
      </c>
      <c r="N54">
        <f t="shared" si="8"/>
        <v>1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0</v>
      </c>
      <c r="V54">
        <f t="shared" si="16"/>
        <v>0</v>
      </c>
      <c r="X54" t="s">
        <v>197</v>
      </c>
      <c r="Y54" s="5">
        <v>0</v>
      </c>
      <c r="Z54" s="6">
        <v>0</v>
      </c>
      <c r="AA54" s="4">
        <v>0</v>
      </c>
      <c r="AB54" s="2">
        <v>0</v>
      </c>
      <c r="AC54" s="7">
        <v>0</v>
      </c>
      <c r="AD54" s="3">
        <v>35</v>
      </c>
      <c r="AE54" s="8">
        <v>0</v>
      </c>
      <c r="AF54">
        <f t="shared" ca="1" si="2"/>
        <v>14072</v>
      </c>
      <c r="AG54">
        <v>13548</v>
      </c>
      <c r="AH54" t="str">
        <f t="shared" si="3"/>
        <v>INSERT INTO `project`(`thing_id`, `name`, `cost`, `wood`, `metall`, `plastic`, `microelectronics`, `cloth`, `stone`,`chemical`) VALUES (53,'Венера',13548,0,0,0,0,0,35,0);</v>
      </c>
    </row>
    <row r="55" spans="1:34" x14ac:dyDescent="0.25">
      <c r="A55">
        <v>54</v>
      </c>
      <c r="B55" t="s">
        <v>89</v>
      </c>
      <c r="C55">
        <v>54</v>
      </c>
      <c r="D55">
        <v>2</v>
      </c>
      <c r="E55">
        <v>4</v>
      </c>
      <c r="F55">
        <f t="shared" si="20"/>
        <v>90</v>
      </c>
      <c r="G55">
        <f t="shared" si="21"/>
        <v>180</v>
      </c>
      <c r="H55" t="str">
        <f t="shared" si="6"/>
        <v>INSERT INTO `thing`(`name`, `width`, `height`) VALUES ('одежда',90,180);</v>
      </c>
      <c r="I55" t="s">
        <v>89</v>
      </c>
      <c r="J55">
        <f t="shared" si="19"/>
        <v>6</v>
      </c>
      <c r="K55" t="str">
        <f t="shared" si="7"/>
        <v>UPDATE `thing` SET `craft_branch_id`=6 WHERE `id`=54;</v>
      </c>
      <c r="N55">
        <f t="shared" si="8"/>
        <v>0</v>
      </c>
      <c r="O55">
        <f t="shared" si="9"/>
        <v>0</v>
      </c>
      <c r="P55">
        <f t="shared" si="10"/>
        <v>1</v>
      </c>
      <c r="Q55">
        <f t="shared" si="11"/>
        <v>0</v>
      </c>
      <c r="R55">
        <f t="shared" si="12"/>
        <v>0</v>
      </c>
      <c r="S55">
        <f t="shared" si="13"/>
        <v>0</v>
      </c>
      <c r="T55">
        <f t="shared" si="14"/>
        <v>0</v>
      </c>
      <c r="U55">
        <f t="shared" si="15"/>
        <v>0</v>
      </c>
      <c r="V55">
        <f t="shared" si="16"/>
        <v>0</v>
      </c>
      <c r="X55" t="s">
        <v>198</v>
      </c>
      <c r="Y55" s="5">
        <v>0</v>
      </c>
      <c r="Z55" s="6">
        <v>0</v>
      </c>
      <c r="AA55" s="4">
        <v>0</v>
      </c>
      <c r="AB55" s="2">
        <v>0</v>
      </c>
      <c r="AC55" s="7">
        <v>60</v>
      </c>
      <c r="AD55" s="3">
        <v>0</v>
      </c>
      <c r="AE55" s="8">
        <v>10</v>
      </c>
      <c r="AF55">
        <f t="shared" ca="1" si="2"/>
        <v>14327</v>
      </c>
      <c r="AG55">
        <v>14101</v>
      </c>
      <c r="AH55" t="str">
        <f t="shared" si="3"/>
        <v>INSERT INTO `project`(`thing_id`, `name`, `cost`, `wood`, `metall`, `plastic`, `microelectronics`, `cloth`, `stone`,`chemical`) VALUES (54,'Красное платье',14101,0,0,0,0,60,0,10);</v>
      </c>
    </row>
    <row r="56" spans="1:34" x14ac:dyDescent="0.25">
      <c r="A56">
        <v>55</v>
      </c>
      <c r="B56" t="s">
        <v>85</v>
      </c>
      <c r="C56">
        <v>55</v>
      </c>
      <c r="D56">
        <v>2</v>
      </c>
      <c r="E56">
        <v>1</v>
      </c>
      <c r="F56">
        <f t="shared" si="20"/>
        <v>90</v>
      </c>
      <c r="G56">
        <f t="shared" si="21"/>
        <v>45</v>
      </c>
      <c r="H56" t="str">
        <f t="shared" si="6"/>
        <v>INSERT INTO `thing`(`name`, `width`, `height`) VALUES ('обувь',90,45);</v>
      </c>
      <c r="I56" t="s">
        <v>89</v>
      </c>
      <c r="J56">
        <f t="shared" si="19"/>
        <v>6</v>
      </c>
      <c r="K56" t="str">
        <f t="shared" si="7"/>
        <v>UPDATE `thing` SET `craft_branch_id`=6 WHERE `id`=55;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  <c r="U56">
        <f t="shared" si="15"/>
        <v>0</v>
      </c>
      <c r="V56">
        <f t="shared" si="16"/>
        <v>0</v>
      </c>
      <c r="X56" t="s">
        <v>199</v>
      </c>
      <c r="Y56" s="5">
        <v>0</v>
      </c>
      <c r="Z56" s="6">
        <v>0</v>
      </c>
      <c r="AA56" s="4">
        <v>0</v>
      </c>
      <c r="AB56" s="2">
        <v>0</v>
      </c>
      <c r="AC56" s="7">
        <v>30</v>
      </c>
      <c r="AD56" s="3">
        <v>0</v>
      </c>
      <c r="AE56" s="8">
        <v>5</v>
      </c>
      <c r="AF56">
        <f t="shared" ca="1" si="2"/>
        <v>14181</v>
      </c>
      <c r="AG56">
        <v>14717</v>
      </c>
      <c r="AH56" t="str">
        <f t="shared" si="3"/>
        <v>INSERT INTO `project`(`thing_id`, `name`, `cost`, `wood`, `metall`, `plastic`, `microelectronics`, `cloth`, `stone`,`chemical`) VALUES (55,'Синие туфли',14717,0,0,0,0,30,0,5);</v>
      </c>
    </row>
    <row r="57" spans="1:34" x14ac:dyDescent="0.25">
      <c r="A57">
        <v>56</v>
      </c>
      <c r="B57" t="s">
        <v>94</v>
      </c>
      <c r="C57">
        <v>56</v>
      </c>
      <c r="D57">
        <v>2</v>
      </c>
      <c r="E57">
        <v>1</v>
      </c>
      <c r="F57">
        <f t="shared" si="20"/>
        <v>90</v>
      </c>
      <c r="G57">
        <f t="shared" si="21"/>
        <v>45</v>
      </c>
      <c r="H57" t="str">
        <f t="shared" si="6"/>
        <v>INSERT INTO `thing`(`name`, `width`, `height`) VALUES ('головной убор',90,45);</v>
      </c>
      <c r="I57" t="s">
        <v>89</v>
      </c>
      <c r="J57">
        <f t="shared" si="19"/>
        <v>6</v>
      </c>
      <c r="K57" t="str">
        <f t="shared" si="7"/>
        <v>UPDATE `thing` SET `craft_branch_id`=6 WHERE `id`=56;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1</v>
      </c>
      <c r="T57">
        <f t="shared" si="14"/>
        <v>0</v>
      </c>
      <c r="U57">
        <f t="shared" si="15"/>
        <v>0</v>
      </c>
      <c r="V57">
        <f t="shared" si="16"/>
        <v>0</v>
      </c>
      <c r="X57" t="s">
        <v>200</v>
      </c>
      <c r="Y57" s="5">
        <v>0</v>
      </c>
      <c r="Z57" s="6">
        <v>0</v>
      </c>
      <c r="AA57" s="4">
        <v>0</v>
      </c>
      <c r="AB57" s="2">
        <v>0</v>
      </c>
      <c r="AC57" s="7">
        <v>20</v>
      </c>
      <c r="AD57" s="3">
        <v>0</v>
      </c>
      <c r="AE57" s="8">
        <v>5</v>
      </c>
      <c r="AF57">
        <f t="shared" ca="1" si="2"/>
        <v>14318</v>
      </c>
      <c r="AG57">
        <v>14401</v>
      </c>
      <c r="AH57" t="str">
        <f t="shared" si="3"/>
        <v>INSERT INTO `project`(`thing_id`, `name`, `cost`, `wood`, `metall`, `plastic`, `microelectronics`, `cloth`, `stone`,`chemical`) VALUES (56,'Шапка-ушанка',14401,0,0,0,0,20,0,5);</v>
      </c>
    </row>
    <row r="58" spans="1:34" x14ac:dyDescent="0.25">
      <c r="A58">
        <v>57</v>
      </c>
      <c r="B58" t="s">
        <v>92</v>
      </c>
      <c r="C58">
        <v>57</v>
      </c>
      <c r="D58">
        <v>2</v>
      </c>
      <c r="E58">
        <v>2</v>
      </c>
      <c r="F58">
        <f t="shared" si="20"/>
        <v>90</v>
      </c>
      <c r="G58">
        <f t="shared" si="21"/>
        <v>90</v>
      </c>
      <c r="H58" t="str">
        <f t="shared" si="6"/>
        <v>INSERT INTO `thing`(`name`, `width`, `height`) VALUES ('купальные принадлежности',90,90);</v>
      </c>
      <c r="I58" t="s">
        <v>89</v>
      </c>
      <c r="J58">
        <f t="shared" si="19"/>
        <v>6</v>
      </c>
      <c r="K58" t="str">
        <f t="shared" si="7"/>
        <v>UPDATE `thing` SET `craft_branch_id`=6 WHERE `id`=57;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T58">
        <f t="shared" si="14"/>
        <v>0</v>
      </c>
      <c r="U58">
        <f t="shared" si="15"/>
        <v>0</v>
      </c>
      <c r="V58">
        <f t="shared" si="16"/>
        <v>0</v>
      </c>
      <c r="X58" t="s">
        <v>201</v>
      </c>
      <c r="Y58" s="5">
        <v>0</v>
      </c>
      <c r="Z58" s="6">
        <v>0</v>
      </c>
      <c r="AA58" s="4">
        <v>0</v>
      </c>
      <c r="AB58" s="2">
        <v>0</v>
      </c>
      <c r="AC58" s="7">
        <v>10</v>
      </c>
      <c r="AD58" s="3">
        <v>0</v>
      </c>
      <c r="AE58" s="8">
        <v>5</v>
      </c>
      <c r="AF58">
        <f t="shared" ca="1" si="2"/>
        <v>15214</v>
      </c>
      <c r="AG58">
        <v>14592</v>
      </c>
      <c r="AH58" t="str">
        <f t="shared" si="3"/>
        <v>INSERT INTO `project`(`thing_id`, `name`, `cost`, `wood`, `metall`, `plastic`, `microelectronics`, `cloth`, `stone`,`chemical`) VALUES (57,'БикиниПлюс',14592,0,0,0,0,10,0,5);</v>
      </c>
    </row>
    <row r="59" spans="1:34" x14ac:dyDescent="0.25">
      <c r="A59">
        <v>58</v>
      </c>
      <c r="B59" t="s">
        <v>87</v>
      </c>
      <c r="C59">
        <v>58</v>
      </c>
      <c r="D59">
        <v>2</v>
      </c>
      <c r="E59">
        <v>2</v>
      </c>
      <c r="F59">
        <f t="shared" si="20"/>
        <v>90</v>
      </c>
      <c r="G59">
        <f t="shared" si="21"/>
        <v>90</v>
      </c>
      <c r="H59" t="str">
        <f t="shared" si="6"/>
        <v>INSERT INTO `thing`(`name`, `width`, `height`) VALUES ('сумки',90,90);</v>
      </c>
      <c r="I59" t="s">
        <v>89</v>
      </c>
      <c r="J59">
        <f t="shared" si="19"/>
        <v>6</v>
      </c>
      <c r="K59" t="str">
        <f t="shared" si="7"/>
        <v>UPDATE `thing` SET `craft_branch_id`=6 WHERE `id`=58;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  <c r="U59">
        <f t="shared" si="15"/>
        <v>0</v>
      </c>
      <c r="V59">
        <f t="shared" si="16"/>
        <v>0</v>
      </c>
      <c r="X59" t="s">
        <v>202</v>
      </c>
      <c r="Y59" s="5">
        <v>0</v>
      </c>
      <c r="Z59" s="6">
        <v>0</v>
      </c>
      <c r="AA59" s="4">
        <v>0</v>
      </c>
      <c r="AB59" s="2">
        <v>0</v>
      </c>
      <c r="AC59" s="7">
        <v>50</v>
      </c>
      <c r="AD59" s="3">
        <v>0</v>
      </c>
      <c r="AE59" s="8">
        <v>5</v>
      </c>
      <c r="AF59">
        <f t="shared" ca="1" si="2"/>
        <v>15040</v>
      </c>
      <c r="AG59">
        <v>15345</v>
      </c>
      <c r="AH59" t="str">
        <f t="shared" si="3"/>
        <v>INSERT INTO `project`(`thing_id`, `name`, `cost`, `wood`, `metall`, `plastic`, `microelectronics`, `cloth`, `stone`,`chemical`) VALUES (58,'Гручи',15345,0,0,0,0,50,0,5);</v>
      </c>
    </row>
    <row r="60" spans="1:34" x14ac:dyDescent="0.25">
      <c r="A60">
        <v>59</v>
      </c>
      <c r="B60" t="s">
        <v>86</v>
      </c>
      <c r="C60">
        <v>59</v>
      </c>
      <c r="D60">
        <v>2</v>
      </c>
      <c r="E60">
        <v>6</v>
      </c>
      <c r="F60">
        <f t="shared" si="20"/>
        <v>90</v>
      </c>
      <c r="G60">
        <f t="shared" si="21"/>
        <v>270</v>
      </c>
      <c r="H60" t="str">
        <f t="shared" si="6"/>
        <v>INSERT INTO `thing`(`name`, `width`, `height`) VALUES ('верхняя одежда',90,270);</v>
      </c>
      <c r="I60" t="s">
        <v>89</v>
      </c>
      <c r="J60">
        <f t="shared" si="19"/>
        <v>6</v>
      </c>
      <c r="K60" t="str">
        <f t="shared" si="7"/>
        <v>UPDATE `thing` SET `craft_branch_id`=6 WHERE `id`=59;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1</v>
      </c>
      <c r="T60">
        <f t="shared" si="14"/>
        <v>0</v>
      </c>
      <c r="U60">
        <f t="shared" si="15"/>
        <v>0</v>
      </c>
      <c r="V60">
        <f t="shared" si="16"/>
        <v>0</v>
      </c>
      <c r="X60" t="s">
        <v>203</v>
      </c>
      <c r="Y60" s="5">
        <v>0</v>
      </c>
      <c r="Z60" s="6">
        <v>0</v>
      </c>
      <c r="AA60" s="4">
        <v>0</v>
      </c>
      <c r="AB60" s="2">
        <v>0</v>
      </c>
      <c r="AC60" s="7">
        <v>85</v>
      </c>
      <c r="AD60" s="3">
        <v>0</v>
      </c>
      <c r="AE60" s="8">
        <v>10</v>
      </c>
      <c r="AF60">
        <f t="shared" ca="1" si="2"/>
        <v>15507</v>
      </c>
      <c r="AG60">
        <v>15559</v>
      </c>
      <c r="AH60" t="str">
        <f t="shared" si="3"/>
        <v>INSERT INTO `project`(`thing_id`, `name`, `cost`, `wood`, `metall`, `plastic`, `microelectronics`, `cloth`, `stone`,`chemical`) VALUES (59,'Пуховик',15559,0,0,0,0,85,0,10);</v>
      </c>
    </row>
    <row r="61" spans="1:34" x14ac:dyDescent="0.25">
      <c r="A61">
        <v>60</v>
      </c>
      <c r="B61" t="s">
        <v>91</v>
      </c>
      <c r="C61">
        <v>60</v>
      </c>
      <c r="D61">
        <v>4</v>
      </c>
      <c r="E61">
        <v>2</v>
      </c>
      <c r="F61">
        <f t="shared" si="20"/>
        <v>180</v>
      </c>
      <c r="G61">
        <f t="shared" si="21"/>
        <v>90</v>
      </c>
      <c r="H61" t="str">
        <f t="shared" si="6"/>
        <v>INSERT INTO `thing`(`name`, `width`, `height`) VALUES ('часы',180,90);</v>
      </c>
      <c r="I61" t="s">
        <v>159</v>
      </c>
      <c r="J61">
        <f t="shared" si="19"/>
        <v>7</v>
      </c>
      <c r="K61" t="str">
        <f t="shared" si="7"/>
        <v>UPDATE `thing` SET `craft_branch_id`=7 WHERE `id`=60;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1</v>
      </c>
      <c r="T61">
        <f t="shared" si="14"/>
        <v>0</v>
      </c>
      <c r="U61">
        <f t="shared" si="15"/>
        <v>0</v>
      </c>
      <c r="V61">
        <f t="shared" si="16"/>
        <v>0</v>
      </c>
      <c r="X61" t="s">
        <v>204</v>
      </c>
      <c r="Y61" s="5">
        <v>0</v>
      </c>
      <c r="Z61" s="6">
        <v>20</v>
      </c>
      <c r="AA61" s="4">
        <v>5</v>
      </c>
      <c r="AB61" s="2">
        <v>10</v>
      </c>
      <c r="AC61" s="7">
        <v>0</v>
      </c>
      <c r="AD61" s="3">
        <v>0</v>
      </c>
      <c r="AE61" s="8">
        <v>0</v>
      </c>
      <c r="AF61">
        <f t="shared" ca="1" si="2"/>
        <v>15219</v>
      </c>
      <c r="AG61">
        <v>15654</v>
      </c>
      <c r="AH61" t="str">
        <f t="shared" si="3"/>
        <v>INSERT INTO `project`(`thing_id`, `name`, `cost`, `wood`, `metall`, `plastic`, `microelectronics`, `cloth`, `stone`,`chemical`) VALUES (60,'Сканер',15654,0,20,5,10,0,0,0);</v>
      </c>
    </row>
    <row r="62" spans="1:34" x14ac:dyDescent="0.25">
      <c r="A62">
        <v>61</v>
      </c>
      <c r="B62" t="s">
        <v>82</v>
      </c>
      <c r="C62">
        <v>61</v>
      </c>
      <c r="D62">
        <v>4</v>
      </c>
      <c r="E62">
        <v>1</v>
      </c>
      <c r="F62">
        <f t="shared" si="20"/>
        <v>180</v>
      </c>
      <c r="G62">
        <f t="shared" si="21"/>
        <v>45</v>
      </c>
      <c r="H62" t="str">
        <f t="shared" si="6"/>
        <v>INSERT INTO `thing`(`name`, `width`, `height`) VALUES ('браслет',180,45);</v>
      </c>
      <c r="I62" t="s">
        <v>159</v>
      </c>
      <c r="J62">
        <f t="shared" si="19"/>
        <v>7</v>
      </c>
      <c r="K62" t="str">
        <f t="shared" si="7"/>
        <v>UPDATE `thing` SET `craft_branch_id`=7 WHERE `id`=61;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1</v>
      </c>
      <c r="U62">
        <f t="shared" si="15"/>
        <v>0</v>
      </c>
      <c r="V62">
        <f t="shared" si="16"/>
        <v>0</v>
      </c>
      <c r="X62" t="s">
        <v>234</v>
      </c>
      <c r="Y62" s="5">
        <v>0</v>
      </c>
      <c r="Z62" s="6">
        <v>30</v>
      </c>
      <c r="AA62" s="4">
        <v>0</v>
      </c>
      <c r="AB62" s="2">
        <v>0</v>
      </c>
      <c r="AC62" s="7">
        <v>0</v>
      </c>
      <c r="AD62" s="3">
        <v>10</v>
      </c>
      <c r="AE62" s="8">
        <v>0</v>
      </c>
      <c r="AF62">
        <f t="shared" ca="1" si="2"/>
        <v>15966</v>
      </c>
      <c r="AG62">
        <v>15409</v>
      </c>
      <c r="AH62" t="str">
        <f t="shared" si="3"/>
        <v>INSERT INTO `project`(`thing_id`, `name`, `cost`, `wood`, `metall`, `plastic`, `microelectronics`, `cloth`, `stone`,`chemical`) VALUES (61,'Тонкий с красными фианитами',15409,0,30,0,0,0,10,0);</v>
      </c>
    </row>
    <row r="63" spans="1:34" x14ac:dyDescent="0.25">
      <c r="A63">
        <v>62</v>
      </c>
      <c r="B63" t="s">
        <v>84</v>
      </c>
      <c r="C63">
        <v>62</v>
      </c>
      <c r="D63">
        <v>2</v>
      </c>
      <c r="E63">
        <v>1</v>
      </c>
      <c r="F63">
        <f t="shared" si="20"/>
        <v>90</v>
      </c>
      <c r="G63">
        <f t="shared" si="21"/>
        <v>45</v>
      </c>
      <c r="H63" t="str">
        <f t="shared" si="6"/>
        <v>INSERT INTO `thing`(`name`, `width`, `height`) VALUES ('маленькое украшение',90,45);</v>
      </c>
      <c r="I63" t="s">
        <v>159</v>
      </c>
      <c r="J63">
        <f t="shared" si="19"/>
        <v>7</v>
      </c>
      <c r="K63" t="str">
        <f t="shared" si="7"/>
        <v>UPDATE `thing` SET `craft_branch_id`=7 WHERE `id`=62;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1</v>
      </c>
      <c r="U63">
        <f t="shared" si="15"/>
        <v>0</v>
      </c>
      <c r="V63">
        <f t="shared" si="16"/>
        <v>0</v>
      </c>
      <c r="X63" t="s">
        <v>235</v>
      </c>
      <c r="Y63" s="5">
        <v>0</v>
      </c>
      <c r="Z63" s="6">
        <v>35</v>
      </c>
      <c r="AA63" s="4">
        <v>0</v>
      </c>
      <c r="AB63" s="2">
        <v>0</v>
      </c>
      <c r="AC63" s="7">
        <v>0</v>
      </c>
      <c r="AD63" s="3">
        <v>10</v>
      </c>
      <c r="AE63" s="8">
        <v>0</v>
      </c>
      <c r="AF63">
        <f t="shared" ca="1" si="2"/>
        <v>16377</v>
      </c>
      <c r="AG63">
        <v>16443</v>
      </c>
      <c r="AH63" t="str">
        <f t="shared" si="3"/>
        <v>INSERT INTO `project`(`thing_id`, `name`, `cost`, `wood`, `metall`, `plastic`, `microelectronics`, `cloth`, `stone`,`chemical`) VALUES (62,'Серьги с красными фианитами',16443,0,35,0,0,0,10,0);</v>
      </c>
    </row>
    <row r="64" spans="1:34" x14ac:dyDescent="0.25">
      <c r="A64">
        <v>63</v>
      </c>
      <c r="B64" t="s">
        <v>83</v>
      </c>
      <c r="C64">
        <v>63</v>
      </c>
      <c r="D64">
        <v>2</v>
      </c>
      <c r="E64">
        <v>2</v>
      </c>
      <c r="F64">
        <f t="shared" si="20"/>
        <v>90</v>
      </c>
      <c r="G64">
        <f t="shared" si="21"/>
        <v>90</v>
      </c>
      <c r="H64" t="str">
        <f t="shared" si="6"/>
        <v>INSERT INTO `thing`(`name`, `width`, `height`) VALUES ('украшение',90,90);</v>
      </c>
      <c r="I64" t="s">
        <v>159</v>
      </c>
      <c r="J64">
        <f t="shared" si="19"/>
        <v>7</v>
      </c>
      <c r="K64" t="str">
        <f t="shared" si="7"/>
        <v>UPDATE `thing` SET `craft_branch_id`=7 WHERE `id`=63;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1</v>
      </c>
      <c r="U64">
        <f t="shared" si="15"/>
        <v>0</v>
      </c>
      <c r="V64">
        <f t="shared" si="16"/>
        <v>0</v>
      </c>
      <c r="X64" t="s">
        <v>236</v>
      </c>
      <c r="Y64" s="5">
        <v>0</v>
      </c>
      <c r="Z64" s="6">
        <v>20</v>
      </c>
      <c r="AA64" s="4">
        <v>0</v>
      </c>
      <c r="AB64" s="2">
        <v>0</v>
      </c>
      <c r="AC64" s="7">
        <v>0</v>
      </c>
      <c r="AD64" s="3">
        <v>10</v>
      </c>
      <c r="AE64" s="8">
        <v>0</v>
      </c>
      <c r="AF64">
        <f t="shared" ca="1" si="2"/>
        <v>16036</v>
      </c>
      <c r="AG64">
        <v>16375</v>
      </c>
      <c r="AH64" t="str">
        <f t="shared" si="3"/>
        <v>INSERT INTO `project`(`thing_id`, `name`, `cost`, `wood`, `metall`, `plastic`, `microelectronics`, `cloth`, `stone`,`chemical`) VALUES (63,'Кольцо с красным фианитом',16375,0,20,0,0,0,10,0);</v>
      </c>
    </row>
    <row r="65" spans="1:34" x14ac:dyDescent="0.25">
      <c r="A65">
        <v>64</v>
      </c>
      <c r="B65" t="s">
        <v>90</v>
      </c>
      <c r="C65">
        <v>64</v>
      </c>
      <c r="D65">
        <v>3</v>
      </c>
      <c r="E65">
        <v>1</v>
      </c>
      <c r="F65">
        <f t="shared" si="20"/>
        <v>135</v>
      </c>
      <c r="G65">
        <f t="shared" si="21"/>
        <v>45</v>
      </c>
      <c r="H65" t="str">
        <f t="shared" si="6"/>
        <v>INSERT INTO `thing`(`name`, `width`, `height`) VALUES ('аксессуары',135,45);</v>
      </c>
      <c r="I65" t="s">
        <v>89</v>
      </c>
      <c r="J65">
        <f t="shared" si="19"/>
        <v>6</v>
      </c>
      <c r="K65" t="str">
        <f t="shared" si="7"/>
        <v>UPDATE `thing` SET `craft_branch_id`=6 WHERE `id`=64;</v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1</v>
      </c>
      <c r="U65">
        <f t="shared" si="15"/>
        <v>0</v>
      </c>
      <c r="V65">
        <f t="shared" si="16"/>
        <v>0</v>
      </c>
      <c r="X65" t="s">
        <v>205</v>
      </c>
      <c r="Y65" s="5">
        <v>0</v>
      </c>
      <c r="Z65" s="6">
        <v>0</v>
      </c>
      <c r="AA65" s="4">
        <v>0</v>
      </c>
      <c r="AB65" s="2">
        <v>0</v>
      </c>
      <c r="AC65" s="7">
        <v>20</v>
      </c>
      <c r="AD65" s="3">
        <v>0</v>
      </c>
      <c r="AE65" s="8">
        <v>0</v>
      </c>
      <c r="AF65">
        <f t="shared" ca="1" si="2"/>
        <v>16943</v>
      </c>
      <c r="AG65">
        <v>16606</v>
      </c>
      <c r="AH65" t="str">
        <f t="shared" si="3"/>
        <v>INSERT INTO `project`(`thing_id`, `name`, `cost`, `wood`, `metall`, `plastic`, `microelectronics`, `cloth`, `stone`,`chemical`) VALUES (64,'Ремешок зеленый',16606,0,0,0,0,20,0,0);</v>
      </c>
    </row>
    <row r="66" spans="1:34" x14ac:dyDescent="0.25">
      <c r="A66">
        <v>65</v>
      </c>
      <c r="B66" t="s">
        <v>88</v>
      </c>
      <c r="C66">
        <v>65</v>
      </c>
      <c r="D66">
        <v>3</v>
      </c>
      <c r="E66">
        <v>1</v>
      </c>
      <c r="F66">
        <f t="shared" si="20"/>
        <v>135</v>
      </c>
      <c r="G66">
        <f t="shared" si="21"/>
        <v>45</v>
      </c>
      <c r="H66" t="str">
        <f t="shared" si="6"/>
        <v>INSERT INTO `thing`(`name`, `width`, `height`) VALUES ('белье',135,45);</v>
      </c>
      <c r="I66" t="s">
        <v>89</v>
      </c>
      <c r="J66">
        <f t="shared" ref="J66" si="22">VLOOKUP(I66,$L$101:$M$109,2,FALSE)</f>
        <v>6</v>
      </c>
      <c r="K66" t="str">
        <f t="shared" si="7"/>
        <v>UPDATE `thing` SET `craft_branch_id`=6 WHERE `id`=65;</v>
      </c>
      <c r="N66">
        <f t="shared" si="8"/>
        <v>0</v>
      </c>
      <c r="O66">
        <f t="shared" si="9"/>
        <v>0</v>
      </c>
      <c r="P66">
        <f t="shared" si="10"/>
        <v>0</v>
      </c>
      <c r="Q66">
        <f t="shared" si="11"/>
        <v>0</v>
      </c>
      <c r="R66">
        <f t="shared" si="12"/>
        <v>0</v>
      </c>
      <c r="S66">
        <f t="shared" si="13"/>
        <v>1</v>
      </c>
      <c r="T66">
        <f t="shared" si="14"/>
        <v>0</v>
      </c>
      <c r="U66">
        <f t="shared" si="15"/>
        <v>0</v>
      </c>
      <c r="V66">
        <f t="shared" si="16"/>
        <v>0</v>
      </c>
      <c r="X66" t="s">
        <v>206</v>
      </c>
      <c r="Y66" s="5">
        <v>0</v>
      </c>
      <c r="Z66" s="6">
        <v>0</v>
      </c>
      <c r="AA66" s="4">
        <v>0</v>
      </c>
      <c r="AB66" s="2">
        <v>0</v>
      </c>
      <c r="AC66" s="7">
        <v>20</v>
      </c>
      <c r="AD66" s="3">
        <v>0</v>
      </c>
      <c r="AE66" s="8">
        <v>5</v>
      </c>
      <c r="AF66">
        <f t="shared" ca="1" si="2"/>
        <v>17249</v>
      </c>
      <c r="AG66">
        <v>17010</v>
      </c>
      <c r="AH66" t="str">
        <f t="shared" si="3"/>
        <v>INSERT INTO `project`(`thing_id`, `name`, `cost`, `wood`, `metall`, `plastic`, `microelectronics`, `cloth`, `stone`,`chemical`) VALUES (65,'Стринги розовые',17010,0,0,0,0,20,0,5);</v>
      </c>
    </row>
    <row r="67" spans="1:34" x14ac:dyDescent="0.25">
      <c r="A67">
        <v>66</v>
      </c>
      <c r="B67" t="s">
        <v>95</v>
      </c>
      <c r="C67">
        <v>66</v>
      </c>
      <c r="D67">
        <v>1</v>
      </c>
      <c r="E67">
        <v>2</v>
      </c>
      <c r="F67">
        <f t="shared" si="20"/>
        <v>45</v>
      </c>
      <c r="G67">
        <f t="shared" si="21"/>
        <v>90</v>
      </c>
      <c r="H67" t="str">
        <f t="shared" ref="H67:H96" si="23">"INSERT INTO `thing`(`name`, `width`, `height`) VALUES ('"&amp;B67&amp;"',"&amp;F67&amp;","&amp;G67&amp;");"</f>
        <v>INSERT INTO `thing`(`name`, `width`, `height`) VALUES ('галстук',45,90);</v>
      </c>
      <c r="I67" t="s">
        <v>89</v>
      </c>
      <c r="J67">
        <f t="shared" ref="J67:J96" si="24">VLOOKUP(I67,$L$101:$M$109,2,FALSE)</f>
        <v>6</v>
      </c>
      <c r="K67" t="str">
        <f t="shared" ref="K67:K96" si="25">"UPDATE `thing` SET `craft_branch_id`="&amp;J67&amp;" WHERE `id`="&amp;C67&amp;";"</f>
        <v>UPDATE `thing` SET `craft_branch_id`=6 WHERE `id`=66;</v>
      </c>
      <c r="N67">
        <f t="shared" si="8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>
        <f t="shared" si="12"/>
        <v>0</v>
      </c>
      <c r="S67">
        <f t="shared" si="13"/>
        <v>1</v>
      </c>
      <c r="T67">
        <f t="shared" si="14"/>
        <v>0</v>
      </c>
      <c r="U67">
        <f t="shared" si="15"/>
        <v>0</v>
      </c>
      <c r="V67">
        <f t="shared" si="16"/>
        <v>0</v>
      </c>
      <c r="X67" t="s">
        <v>207</v>
      </c>
      <c r="Y67" s="5">
        <v>0</v>
      </c>
      <c r="Z67" s="6">
        <v>0</v>
      </c>
      <c r="AA67" s="4">
        <v>0</v>
      </c>
      <c r="AB67" s="2">
        <v>0</v>
      </c>
      <c r="AC67" s="7">
        <v>20</v>
      </c>
      <c r="AD67" s="3">
        <v>0</v>
      </c>
      <c r="AE67" s="8">
        <v>5</v>
      </c>
      <c r="AF67">
        <f t="shared" ref="AF67:AF96" ca="1" si="26">A67*250+RANDBETWEEN(100,1000)</f>
        <v>17114</v>
      </c>
      <c r="AG67">
        <v>16610</v>
      </c>
      <c r="AH67" t="str">
        <f t="shared" ref="AH67:AH96" si="27">"INSERT INTO `project`(`thing_id`, `name`, `cost`, `wood`, `metall`, `plastic`, `microelectronics`, `cloth`, `stone`,`chemical`) VALUES ("&amp;C67&amp;",'"&amp;X67&amp;"',"&amp;AG67&amp;","&amp;Y67&amp;","&amp;Z67&amp;","&amp;AA67&amp;","&amp;AB67&amp;","&amp;AC67&amp;","&amp;AD67&amp;","&amp;AE67&amp;");"</f>
        <v>INSERT INTO `project`(`thing_id`, `name`, `cost`, `wood`, `metall`, `plastic`, `microelectronics`, `cloth`, `stone`,`chemical`) VALUES (66,'В горошек',16610,0,0,0,0,20,0,5);</v>
      </c>
    </row>
    <row r="68" spans="1:34" x14ac:dyDescent="0.25">
      <c r="A68">
        <v>67</v>
      </c>
      <c r="B68" t="s">
        <v>93</v>
      </c>
      <c r="C68">
        <v>67</v>
      </c>
      <c r="D68">
        <v>1</v>
      </c>
      <c r="E68">
        <v>1</v>
      </c>
      <c r="F68">
        <f t="shared" si="20"/>
        <v>45</v>
      </c>
      <c r="G68">
        <f t="shared" si="21"/>
        <v>45</v>
      </c>
      <c r="H68" t="str">
        <f t="shared" si="23"/>
        <v>INSERT INTO `thing`(`name`, `width`, `height`) VALUES ('перчатки',45,45);</v>
      </c>
      <c r="I68" t="s">
        <v>89</v>
      </c>
      <c r="J68">
        <f t="shared" si="24"/>
        <v>6</v>
      </c>
      <c r="K68" t="str">
        <f t="shared" si="25"/>
        <v>UPDATE `thing` SET `craft_branch_id`=6 WHERE `id`=67;</v>
      </c>
      <c r="N68">
        <f t="shared" ref="N68:N96" si="28">IF(I67=$N$5,1,0)</f>
        <v>0</v>
      </c>
      <c r="O68">
        <f t="shared" ref="O68:O96" si="29">IF(I67=$O$5,1,0)</f>
        <v>0</v>
      </c>
      <c r="P68">
        <f t="shared" ref="P68:P96" si="30">IF(I67=$P$5,1,0)</f>
        <v>0</v>
      </c>
      <c r="Q68">
        <f t="shared" ref="Q68:Q96" si="31">IF(I67=$Q$5,1,0)</f>
        <v>0</v>
      </c>
      <c r="R68">
        <f t="shared" ref="R68:R96" si="32">IF(I67=$R$5,1,0)</f>
        <v>0</v>
      </c>
      <c r="S68">
        <f t="shared" ref="S68:S96" si="33">IF(I67=$S$5,1,0)</f>
        <v>1</v>
      </c>
      <c r="T68">
        <f t="shared" ref="T68:T96" si="34">IF(I67=$T$5,1,0)</f>
        <v>0</v>
      </c>
      <c r="U68">
        <f t="shared" ref="U68:U96" si="35">IF(I67=$U$5,1,0)</f>
        <v>0</v>
      </c>
      <c r="V68">
        <f t="shared" ref="V68:V96" si="36">IF(I67=$V$5,1,0)</f>
        <v>0</v>
      </c>
      <c r="X68" t="s">
        <v>208</v>
      </c>
      <c r="Y68" s="5">
        <v>0</v>
      </c>
      <c r="Z68" s="6">
        <v>0</v>
      </c>
      <c r="AA68" s="4">
        <v>0</v>
      </c>
      <c r="AB68" s="2">
        <v>0</v>
      </c>
      <c r="AC68" s="7">
        <v>20</v>
      </c>
      <c r="AD68" s="3">
        <v>0</v>
      </c>
      <c r="AE68" s="8">
        <v>5</v>
      </c>
      <c r="AF68">
        <f t="shared" ca="1" si="26"/>
        <v>17054</v>
      </c>
      <c r="AG68">
        <v>17450</v>
      </c>
      <c r="AH68" t="str">
        <f t="shared" si="27"/>
        <v>INSERT INTO `project`(`thing_id`, `name`, `cost`, `wood`, `metall`, `plastic`, `microelectronics`, `cloth`, `stone`,`chemical`) VALUES (67,'Меховые варежки',17450,0,0,0,0,20,0,5);</v>
      </c>
    </row>
    <row r="69" spans="1:34" x14ac:dyDescent="0.25">
      <c r="A69">
        <v>68</v>
      </c>
      <c r="B69" t="s">
        <v>96</v>
      </c>
      <c r="C69">
        <v>68</v>
      </c>
      <c r="D69">
        <v>1</v>
      </c>
      <c r="E69">
        <v>3</v>
      </c>
      <c r="F69">
        <f t="shared" si="20"/>
        <v>45</v>
      </c>
      <c r="G69">
        <f t="shared" si="21"/>
        <v>135</v>
      </c>
      <c r="H69" t="str">
        <f t="shared" si="23"/>
        <v>INSERT INTO `thing`(`name`, `width`, `height`) VALUES ('зонт',45,135);</v>
      </c>
      <c r="I69" t="s">
        <v>89</v>
      </c>
      <c r="J69">
        <f t="shared" si="24"/>
        <v>6</v>
      </c>
      <c r="K69" t="str">
        <f t="shared" si="25"/>
        <v>UPDATE `thing` SET `craft_branch_id`=6 WHERE `id`=68;</v>
      </c>
      <c r="N69">
        <f t="shared" si="28"/>
        <v>0</v>
      </c>
      <c r="O69">
        <f t="shared" si="29"/>
        <v>0</v>
      </c>
      <c r="P69">
        <f t="shared" si="30"/>
        <v>0</v>
      </c>
      <c r="Q69">
        <f t="shared" si="31"/>
        <v>0</v>
      </c>
      <c r="R69">
        <f t="shared" si="32"/>
        <v>0</v>
      </c>
      <c r="S69">
        <f t="shared" si="33"/>
        <v>1</v>
      </c>
      <c r="T69">
        <f t="shared" si="34"/>
        <v>0</v>
      </c>
      <c r="U69">
        <f t="shared" si="35"/>
        <v>0</v>
      </c>
      <c r="V69">
        <f t="shared" si="36"/>
        <v>0</v>
      </c>
      <c r="X69" t="s">
        <v>209</v>
      </c>
      <c r="Y69" s="5">
        <v>0</v>
      </c>
      <c r="Z69" s="6">
        <v>0</v>
      </c>
      <c r="AA69" s="4">
        <v>10</v>
      </c>
      <c r="AB69" s="2">
        <v>0</v>
      </c>
      <c r="AC69" s="7">
        <v>20</v>
      </c>
      <c r="AD69" s="3">
        <v>0</v>
      </c>
      <c r="AE69" s="8">
        <v>0</v>
      </c>
      <c r="AF69">
        <f t="shared" ca="1" si="26"/>
        <v>17150</v>
      </c>
      <c r="AG69">
        <v>17332</v>
      </c>
      <c r="AH69" t="str">
        <f t="shared" si="27"/>
        <v>INSERT INTO `project`(`thing_id`, `name`, `cost`, `wood`, `metall`, `plastic`, `microelectronics`, `cloth`, `stone`,`chemical`) VALUES (68,'Красная трость',17332,0,0,10,0,20,0,0);</v>
      </c>
    </row>
    <row r="70" spans="1:34" x14ac:dyDescent="0.25">
      <c r="A70">
        <v>69</v>
      </c>
      <c r="B70" t="s">
        <v>97</v>
      </c>
      <c r="C70">
        <v>69</v>
      </c>
      <c r="D70">
        <v>8</v>
      </c>
      <c r="E70">
        <v>3</v>
      </c>
      <c r="F70">
        <f t="shared" si="20"/>
        <v>360</v>
      </c>
      <c r="G70">
        <f t="shared" si="21"/>
        <v>135</v>
      </c>
      <c r="H70" t="str">
        <f t="shared" si="23"/>
        <v>INSERT INTO `thing`(`name`, `width`, `height`) VALUES ('рабочий стол',360,135);</v>
      </c>
      <c r="I70" t="s">
        <v>155</v>
      </c>
      <c r="J70">
        <f t="shared" si="24"/>
        <v>1</v>
      </c>
      <c r="K70" t="str">
        <f t="shared" si="25"/>
        <v>UPDATE `thing` SET `craft_branch_id`=1 WHERE `id`=69;</v>
      </c>
      <c r="N70">
        <f t="shared" si="28"/>
        <v>0</v>
      </c>
      <c r="O70">
        <f t="shared" si="29"/>
        <v>0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1</v>
      </c>
      <c r="T70">
        <f t="shared" si="34"/>
        <v>0</v>
      </c>
      <c r="U70">
        <f t="shared" si="35"/>
        <v>0</v>
      </c>
      <c r="V70">
        <f t="shared" si="36"/>
        <v>0</v>
      </c>
      <c r="X70" t="s">
        <v>210</v>
      </c>
      <c r="Y70" s="5">
        <v>100</v>
      </c>
      <c r="Z70" s="6">
        <v>20</v>
      </c>
      <c r="AA70" s="4">
        <v>0</v>
      </c>
      <c r="AB70" s="2">
        <v>0</v>
      </c>
      <c r="AC70" s="7">
        <v>0</v>
      </c>
      <c r="AD70" s="3">
        <v>0</v>
      </c>
      <c r="AE70" s="8">
        <v>0</v>
      </c>
      <c r="AF70">
        <f t="shared" ca="1" si="26"/>
        <v>17697</v>
      </c>
      <c r="AG70">
        <v>18037</v>
      </c>
      <c r="AH70" t="str">
        <f t="shared" si="27"/>
        <v>INSERT INTO `project`(`thing_id`, `name`, `cost`, `wood`, `metall`, `plastic`, `microelectronics`, `cloth`, `stone`,`chemical`) VALUES (69,'Кувейт',18037,100,20,0,0,0,0,0);</v>
      </c>
    </row>
    <row r="71" spans="1:34" x14ac:dyDescent="0.25">
      <c r="A71">
        <v>70</v>
      </c>
      <c r="B71" t="s">
        <v>103</v>
      </c>
      <c r="C71">
        <v>70</v>
      </c>
      <c r="D71">
        <v>2</v>
      </c>
      <c r="E71">
        <v>5</v>
      </c>
      <c r="F71">
        <f t="shared" si="20"/>
        <v>90</v>
      </c>
      <c r="G71">
        <f t="shared" si="21"/>
        <v>225</v>
      </c>
      <c r="H71" t="str">
        <f t="shared" si="23"/>
        <v>INSERT INTO `thing`(`name`, `width`, `height`) VALUES ('рабочее кресло',90,225);</v>
      </c>
      <c r="I71" t="s">
        <v>155</v>
      </c>
      <c r="J71">
        <f t="shared" si="24"/>
        <v>1</v>
      </c>
      <c r="K71" t="str">
        <f t="shared" si="25"/>
        <v>UPDATE `thing` SET `craft_branch_id`=1 WHERE `id`=70;</v>
      </c>
      <c r="N71">
        <f t="shared" si="28"/>
        <v>1</v>
      </c>
      <c r="O71">
        <f t="shared" si="29"/>
        <v>0</v>
      </c>
      <c r="P71">
        <f t="shared" si="30"/>
        <v>0</v>
      </c>
      <c r="Q71">
        <f t="shared" si="31"/>
        <v>0</v>
      </c>
      <c r="R71">
        <f t="shared" si="32"/>
        <v>0</v>
      </c>
      <c r="S71">
        <f t="shared" si="33"/>
        <v>0</v>
      </c>
      <c r="T71">
        <f t="shared" si="34"/>
        <v>0</v>
      </c>
      <c r="U71">
        <f t="shared" si="35"/>
        <v>0</v>
      </c>
      <c r="V71">
        <f t="shared" si="36"/>
        <v>0</v>
      </c>
      <c r="X71" t="s">
        <v>210</v>
      </c>
      <c r="Y71" s="5">
        <v>30</v>
      </c>
      <c r="Z71" s="6">
        <v>10</v>
      </c>
      <c r="AA71" s="4">
        <v>0</v>
      </c>
      <c r="AB71" s="2">
        <v>0</v>
      </c>
      <c r="AC71" s="7">
        <v>50</v>
      </c>
      <c r="AD71" s="3">
        <v>0</v>
      </c>
      <c r="AE71" s="8">
        <v>0</v>
      </c>
      <c r="AF71">
        <f t="shared" ca="1" si="26"/>
        <v>18154</v>
      </c>
      <c r="AG71">
        <v>18347</v>
      </c>
      <c r="AH71" t="str">
        <f t="shared" si="27"/>
        <v>INSERT INTO `project`(`thing_id`, `name`, `cost`, `wood`, `metall`, `plastic`, `microelectronics`, `cloth`, `stone`,`chemical`) VALUES (70,'Кувейт',18347,30,10,0,0,50,0,0);</v>
      </c>
    </row>
    <row r="72" spans="1:34" x14ac:dyDescent="0.25">
      <c r="A72">
        <v>71</v>
      </c>
      <c r="B72" t="s">
        <v>104</v>
      </c>
      <c r="C72">
        <v>71</v>
      </c>
      <c r="D72">
        <v>1</v>
      </c>
      <c r="E72">
        <v>1</v>
      </c>
      <c r="F72">
        <f t="shared" si="20"/>
        <v>45</v>
      </c>
      <c r="G72">
        <f t="shared" si="21"/>
        <v>45</v>
      </c>
      <c r="H72" t="str">
        <f t="shared" si="23"/>
        <v>INSERT INTO `thing`(`name`, `width`, `height`) VALUES ('аксессуар для кабинета',45,45);</v>
      </c>
      <c r="I72" t="s">
        <v>155</v>
      </c>
      <c r="J72">
        <f t="shared" si="24"/>
        <v>1</v>
      </c>
      <c r="K72" t="str">
        <f t="shared" si="25"/>
        <v>UPDATE `thing` SET `craft_branch_id`=1 WHERE `id`=71;</v>
      </c>
      <c r="N72">
        <f t="shared" si="28"/>
        <v>1</v>
      </c>
      <c r="O72">
        <f t="shared" si="29"/>
        <v>0</v>
      </c>
      <c r="P72">
        <f t="shared" si="30"/>
        <v>0</v>
      </c>
      <c r="Q72">
        <f t="shared" si="31"/>
        <v>0</v>
      </c>
      <c r="R72">
        <f t="shared" si="32"/>
        <v>0</v>
      </c>
      <c r="S72">
        <f t="shared" si="33"/>
        <v>0</v>
      </c>
      <c r="T72">
        <f t="shared" si="34"/>
        <v>0</v>
      </c>
      <c r="U72">
        <f t="shared" si="35"/>
        <v>0</v>
      </c>
      <c r="V72">
        <f t="shared" si="36"/>
        <v>0</v>
      </c>
      <c r="X72" t="s">
        <v>211</v>
      </c>
      <c r="Y72" s="5">
        <v>0</v>
      </c>
      <c r="Z72" s="6">
        <v>0</v>
      </c>
      <c r="AA72" s="4">
        <v>0</v>
      </c>
      <c r="AB72" s="2">
        <v>0</v>
      </c>
      <c r="AC72" s="7">
        <v>0</v>
      </c>
      <c r="AD72" s="3">
        <v>20</v>
      </c>
      <c r="AE72" s="8">
        <v>0</v>
      </c>
      <c r="AF72">
        <f t="shared" ca="1" si="26"/>
        <v>18150</v>
      </c>
      <c r="AG72">
        <v>18582</v>
      </c>
      <c r="AH72" t="str">
        <f t="shared" si="27"/>
        <v>INSERT INTO `project`(`thing_id`, `name`, `cost`, `wood`, `metall`, `plastic`, `microelectronics`, `cloth`, `stone`,`chemical`) VALUES (71,'Перо и чернильница',18582,0,0,0,0,0,20,0);</v>
      </c>
    </row>
    <row r="73" spans="1:34" x14ac:dyDescent="0.25">
      <c r="A73">
        <v>72</v>
      </c>
      <c r="B73" t="s">
        <v>98</v>
      </c>
      <c r="C73">
        <v>72</v>
      </c>
      <c r="D73">
        <v>4</v>
      </c>
      <c r="E73">
        <v>8</v>
      </c>
      <c r="F73">
        <f t="shared" si="20"/>
        <v>180</v>
      </c>
      <c r="G73">
        <f t="shared" si="21"/>
        <v>360</v>
      </c>
      <c r="H73" t="str">
        <f t="shared" si="23"/>
        <v>INSERT INTO `thing`(`name`, `width`, `height`) VALUES ('шкаф для кабинета',180,360);</v>
      </c>
      <c r="I73" t="s">
        <v>155</v>
      </c>
      <c r="J73">
        <f t="shared" si="24"/>
        <v>1</v>
      </c>
      <c r="K73" t="str">
        <f t="shared" si="25"/>
        <v>UPDATE `thing` SET `craft_branch_id`=1 WHERE `id`=72;</v>
      </c>
      <c r="N73">
        <f t="shared" si="28"/>
        <v>1</v>
      </c>
      <c r="O73">
        <f t="shared" si="29"/>
        <v>0</v>
      </c>
      <c r="P73">
        <f t="shared" si="30"/>
        <v>0</v>
      </c>
      <c r="Q73">
        <f t="shared" si="31"/>
        <v>0</v>
      </c>
      <c r="R73">
        <f t="shared" si="32"/>
        <v>0</v>
      </c>
      <c r="S73">
        <f t="shared" si="33"/>
        <v>0</v>
      </c>
      <c r="T73">
        <f t="shared" si="34"/>
        <v>0</v>
      </c>
      <c r="U73">
        <f t="shared" si="35"/>
        <v>0</v>
      </c>
      <c r="V73">
        <f t="shared" si="36"/>
        <v>0</v>
      </c>
      <c r="X73" t="s">
        <v>177</v>
      </c>
      <c r="Y73" s="5">
        <v>150</v>
      </c>
      <c r="Z73" s="6">
        <v>30</v>
      </c>
      <c r="AA73" s="4">
        <v>0</v>
      </c>
      <c r="AB73" s="2">
        <v>0</v>
      </c>
      <c r="AC73" s="7">
        <v>0</v>
      </c>
      <c r="AD73" s="3">
        <v>0</v>
      </c>
      <c r="AE73" s="8">
        <v>0</v>
      </c>
      <c r="AF73">
        <f t="shared" ca="1" si="26"/>
        <v>18250</v>
      </c>
      <c r="AG73">
        <v>18175</v>
      </c>
      <c r="AH73" t="str">
        <f t="shared" si="27"/>
        <v>INSERT INTO `project`(`thing_id`, `name`, `cost`, `wood`, `metall`, `plastic`, `microelectronics`, `cloth`, `stone`,`chemical`) VALUES (72,'Самсколотил',18175,150,30,0,0,0,0,0);</v>
      </c>
    </row>
    <row r="74" spans="1:34" x14ac:dyDescent="0.25">
      <c r="A74">
        <v>73</v>
      </c>
      <c r="B74" t="s">
        <v>100</v>
      </c>
      <c r="C74">
        <v>73</v>
      </c>
      <c r="D74">
        <v>3</v>
      </c>
      <c r="E74">
        <v>2</v>
      </c>
      <c r="F74">
        <f t="shared" si="20"/>
        <v>135</v>
      </c>
      <c r="G74">
        <f t="shared" si="21"/>
        <v>90</v>
      </c>
      <c r="H74" t="str">
        <f t="shared" si="23"/>
        <v>INSERT INTO `thing`(`name`, `width`, `height`) VALUES ('ноутбук',135,90);</v>
      </c>
      <c r="I74" t="s">
        <v>156</v>
      </c>
      <c r="J74">
        <f t="shared" si="24"/>
        <v>2</v>
      </c>
      <c r="K74" t="str">
        <f t="shared" si="25"/>
        <v>UPDATE `thing` SET `craft_branch_id`=2 WHERE `id`=73;</v>
      </c>
      <c r="N74">
        <f t="shared" si="28"/>
        <v>1</v>
      </c>
      <c r="O74">
        <f t="shared" si="29"/>
        <v>0</v>
      </c>
      <c r="P74">
        <f t="shared" si="30"/>
        <v>0</v>
      </c>
      <c r="Q74">
        <f t="shared" si="31"/>
        <v>0</v>
      </c>
      <c r="R74">
        <f t="shared" si="32"/>
        <v>0</v>
      </c>
      <c r="S74">
        <f t="shared" si="33"/>
        <v>0</v>
      </c>
      <c r="T74">
        <f t="shared" si="34"/>
        <v>0</v>
      </c>
      <c r="U74">
        <f t="shared" si="35"/>
        <v>0</v>
      </c>
      <c r="V74">
        <f t="shared" si="36"/>
        <v>0</v>
      </c>
      <c r="X74" t="s">
        <v>212</v>
      </c>
      <c r="Y74" s="5">
        <v>0</v>
      </c>
      <c r="Z74" s="6">
        <v>10</v>
      </c>
      <c r="AA74" s="4">
        <v>0</v>
      </c>
      <c r="AB74" s="2">
        <v>100</v>
      </c>
      <c r="AC74" s="7">
        <v>0</v>
      </c>
      <c r="AD74" s="3">
        <v>0</v>
      </c>
      <c r="AE74" s="8">
        <v>0</v>
      </c>
      <c r="AF74">
        <f t="shared" ca="1" si="26"/>
        <v>18707</v>
      </c>
      <c r="AG74">
        <v>18738</v>
      </c>
      <c r="AH74" t="str">
        <f t="shared" si="27"/>
        <v>INSERT INTO `project`(`thing_id`, `name`, `cost`, `wood`, `metall`, `plastic`, `microelectronics`, `cloth`, `stone`,`chemical`) VALUES (73,'Беново',18738,0,10,0,100,0,0,0);</v>
      </c>
    </row>
    <row r="75" spans="1:34" x14ac:dyDescent="0.25">
      <c r="A75">
        <v>74</v>
      </c>
      <c r="B75" t="s">
        <v>99</v>
      </c>
      <c r="C75">
        <v>74</v>
      </c>
      <c r="D75">
        <v>6</v>
      </c>
      <c r="E75">
        <v>3</v>
      </c>
      <c r="F75">
        <f t="shared" si="20"/>
        <v>270</v>
      </c>
      <c r="G75">
        <f t="shared" si="21"/>
        <v>135</v>
      </c>
      <c r="H75" t="str">
        <f t="shared" si="23"/>
        <v>INSERT INTO `thing`(`name`, `width`, `height`) VALUES ('оттоманка',270,135);</v>
      </c>
      <c r="I75" t="s">
        <v>155</v>
      </c>
      <c r="J75">
        <f t="shared" si="24"/>
        <v>1</v>
      </c>
      <c r="K75" t="str">
        <f t="shared" si="25"/>
        <v>UPDATE `thing` SET `craft_branch_id`=1 WHERE `id`=74;</v>
      </c>
      <c r="N75">
        <f t="shared" si="28"/>
        <v>0</v>
      </c>
      <c r="O75">
        <f t="shared" si="29"/>
        <v>1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X75" t="s">
        <v>210</v>
      </c>
      <c r="Y75" s="5">
        <v>100</v>
      </c>
      <c r="Z75" s="6">
        <v>0</v>
      </c>
      <c r="AA75" s="4">
        <v>0</v>
      </c>
      <c r="AB75" s="2">
        <v>0</v>
      </c>
      <c r="AC75" s="7">
        <v>100</v>
      </c>
      <c r="AD75" s="3">
        <v>0</v>
      </c>
      <c r="AE75" s="8">
        <v>0</v>
      </c>
      <c r="AF75">
        <f t="shared" ca="1" si="26"/>
        <v>19321</v>
      </c>
      <c r="AG75">
        <v>19047</v>
      </c>
      <c r="AH75" t="str">
        <f t="shared" si="27"/>
        <v>INSERT INTO `project`(`thing_id`, `name`, `cost`, `wood`, `metall`, `plastic`, `microelectronics`, `cloth`, `stone`,`chemical`) VALUES (74,'Кувейт',19047,100,0,0,0,100,0,0);</v>
      </c>
    </row>
    <row r="76" spans="1:34" x14ac:dyDescent="0.25">
      <c r="A76">
        <v>75</v>
      </c>
      <c r="B76" t="s">
        <v>101</v>
      </c>
      <c r="C76">
        <v>75</v>
      </c>
      <c r="D76">
        <v>2</v>
      </c>
      <c r="E76">
        <v>3</v>
      </c>
      <c r="F76">
        <f t="shared" si="20"/>
        <v>90</v>
      </c>
      <c r="G76">
        <f t="shared" si="21"/>
        <v>135</v>
      </c>
      <c r="H76" t="str">
        <f t="shared" si="23"/>
        <v>INSERT INTO `thing`(`name`, `width`, `height`) VALUES ('тумба для кабинета',90,135);</v>
      </c>
      <c r="I76" t="s">
        <v>155</v>
      </c>
      <c r="J76">
        <f t="shared" si="24"/>
        <v>1</v>
      </c>
      <c r="K76" t="str">
        <f t="shared" si="25"/>
        <v>UPDATE `thing` SET `craft_branch_id`=1 WHERE `id`=75;</v>
      </c>
      <c r="N76">
        <f t="shared" si="28"/>
        <v>1</v>
      </c>
      <c r="O76">
        <f t="shared" si="29"/>
        <v>0</v>
      </c>
      <c r="P76">
        <f t="shared" si="30"/>
        <v>0</v>
      </c>
      <c r="Q76">
        <f t="shared" si="31"/>
        <v>0</v>
      </c>
      <c r="R76">
        <f t="shared" si="32"/>
        <v>0</v>
      </c>
      <c r="S76">
        <f t="shared" si="33"/>
        <v>0</v>
      </c>
      <c r="T76">
        <f t="shared" si="34"/>
        <v>0</v>
      </c>
      <c r="U76">
        <f t="shared" si="35"/>
        <v>0</v>
      </c>
      <c r="V76">
        <f t="shared" si="36"/>
        <v>0</v>
      </c>
      <c r="X76" t="s">
        <v>177</v>
      </c>
      <c r="Y76" s="5">
        <v>80</v>
      </c>
      <c r="Z76" s="6">
        <v>10</v>
      </c>
      <c r="AA76" s="4">
        <v>0</v>
      </c>
      <c r="AB76" s="2">
        <v>0</v>
      </c>
      <c r="AC76" s="7">
        <v>0</v>
      </c>
      <c r="AD76" s="3">
        <v>0</v>
      </c>
      <c r="AE76" s="8">
        <v>0</v>
      </c>
      <c r="AF76">
        <f t="shared" ca="1" si="26"/>
        <v>19271</v>
      </c>
      <c r="AG76">
        <v>19381</v>
      </c>
      <c r="AH76" t="str">
        <f t="shared" si="27"/>
        <v>INSERT INTO `project`(`thing_id`, `name`, `cost`, `wood`, `metall`, `plastic`, `microelectronics`, `cloth`, `stone`,`chemical`) VALUES (75,'Самсколотил',19381,80,10,0,0,0,0,0);</v>
      </c>
    </row>
    <row r="77" spans="1:34" x14ac:dyDescent="0.25">
      <c r="A77">
        <v>76</v>
      </c>
      <c r="B77" t="s">
        <v>110</v>
      </c>
      <c r="C77">
        <v>76</v>
      </c>
      <c r="D77">
        <v>2</v>
      </c>
      <c r="E77">
        <v>8</v>
      </c>
      <c r="F77">
        <f t="shared" si="20"/>
        <v>90</v>
      </c>
      <c r="G77">
        <f t="shared" si="21"/>
        <v>360</v>
      </c>
      <c r="H77" t="str">
        <f t="shared" si="23"/>
        <v>INSERT INTO `thing`(`name`, `width`, `height`) VALUES ('книжный шкаф',90,360);</v>
      </c>
      <c r="I77" t="s">
        <v>155</v>
      </c>
      <c r="J77">
        <f t="shared" si="24"/>
        <v>1</v>
      </c>
      <c r="K77" t="str">
        <f t="shared" si="25"/>
        <v>UPDATE `thing` SET `craft_branch_id`=1 WHERE `id`=76;</v>
      </c>
      <c r="N77">
        <f t="shared" si="28"/>
        <v>1</v>
      </c>
      <c r="O77">
        <f t="shared" si="29"/>
        <v>0</v>
      </c>
      <c r="P77">
        <f t="shared" si="30"/>
        <v>0</v>
      </c>
      <c r="Q77">
        <f t="shared" si="31"/>
        <v>0</v>
      </c>
      <c r="R77">
        <f t="shared" si="32"/>
        <v>0</v>
      </c>
      <c r="S77">
        <f t="shared" si="33"/>
        <v>0</v>
      </c>
      <c r="T77">
        <f t="shared" si="34"/>
        <v>0</v>
      </c>
      <c r="U77">
        <f t="shared" si="35"/>
        <v>0</v>
      </c>
      <c r="V77">
        <f t="shared" si="36"/>
        <v>0</v>
      </c>
      <c r="X77" t="s">
        <v>177</v>
      </c>
      <c r="Y77" s="5">
        <v>150</v>
      </c>
      <c r="Z77" s="6">
        <v>20</v>
      </c>
      <c r="AA77" s="4">
        <v>0</v>
      </c>
      <c r="AB77" s="2">
        <v>0</v>
      </c>
      <c r="AC77" s="7">
        <v>0</v>
      </c>
      <c r="AD77" s="3">
        <v>20</v>
      </c>
      <c r="AE77" s="8">
        <v>0</v>
      </c>
      <c r="AF77">
        <f t="shared" ca="1" si="26"/>
        <v>19127</v>
      </c>
      <c r="AG77">
        <v>19600</v>
      </c>
      <c r="AH77" t="str">
        <f t="shared" si="27"/>
        <v>INSERT INTO `project`(`thing_id`, `name`, `cost`, `wood`, `metall`, `plastic`, `microelectronics`, `cloth`, `stone`,`chemical`) VALUES (76,'Самсколотил',19600,150,20,0,0,0,20,0);</v>
      </c>
    </row>
    <row r="78" spans="1:34" x14ac:dyDescent="0.25">
      <c r="A78">
        <v>77</v>
      </c>
      <c r="B78" t="s">
        <v>102</v>
      </c>
      <c r="C78">
        <v>77</v>
      </c>
      <c r="D78">
        <v>3</v>
      </c>
      <c r="E78">
        <v>2</v>
      </c>
      <c r="F78">
        <f t="shared" si="20"/>
        <v>135</v>
      </c>
      <c r="G78">
        <f t="shared" si="21"/>
        <v>90</v>
      </c>
      <c r="H78" t="str">
        <f t="shared" si="23"/>
        <v>INSERT INTO `thing`(`name`, `width`, `height`) VALUES ('оружие',135,90);</v>
      </c>
      <c r="I78" t="s">
        <v>102</v>
      </c>
      <c r="J78">
        <f t="shared" si="24"/>
        <v>8</v>
      </c>
      <c r="K78" t="str">
        <f t="shared" si="25"/>
        <v>UPDATE `thing` SET `craft_branch_id`=8 WHERE `id`=77;</v>
      </c>
      <c r="N78">
        <f t="shared" si="28"/>
        <v>1</v>
      </c>
      <c r="O78">
        <f t="shared" si="29"/>
        <v>0</v>
      </c>
      <c r="P78">
        <f t="shared" si="30"/>
        <v>0</v>
      </c>
      <c r="Q78">
        <f t="shared" si="31"/>
        <v>0</v>
      </c>
      <c r="R78">
        <f t="shared" si="32"/>
        <v>0</v>
      </c>
      <c r="S78">
        <f t="shared" si="33"/>
        <v>0</v>
      </c>
      <c r="T78">
        <f t="shared" si="34"/>
        <v>0</v>
      </c>
      <c r="U78">
        <f t="shared" si="35"/>
        <v>0</v>
      </c>
      <c r="V78">
        <f t="shared" si="36"/>
        <v>0</v>
      </c>
      <c r="X78" t="s">
        <v>213</v>
      </c>
      <c r="Y78" s="5">
        <v>0</v>
      </c>
      <c r="Z78" s="6">
        <v>30</v>
      </c>
      <c r="AA78" s="4">
        <v>0</v>
      </c>
      <c r="AB78" s="2">
        <v>0</v>
      </c>
      <c r="AC78" s="7">
        <v>0</v>
      </c>
      <c r="AD78" s="3">
        <v>10</v>
      </c>
      <c r="AE78" s="8">
        <v>0</v>
      </c>
      <c r="AF78">
        <f t="shared" ca="1" si="26"/>
        <v>19542</v>
      </c>
      <c r="AG78">
        <v>19823</v>
      </c>
      <c r="AH78" t="str">
        <f t="shared" si="27"/>
        <v>INSERT INTO `project`(`thing_id`, `name`, `cost`, `wood`, `metall`, `plastic`, `microelectronics`, `cloth`, `stone`,`chemical`) VALUES (77,'Рапира',19823,0,30,0,0,0,10,0);</v>
      </c>
    </row>
    <row r="79" spans="1:34" x14ac:dyDescent="0.25">
      <c r="A79">
        <v>78</v>
      </c>
      <c r="B79" t="s">
        <v>105</v>
      </c>
      <c r="C79">
        <v>78</v>
      </c>
      <c r="D79">
        <v>7</v>
      </c>
      <c r="E79">
        <v>6</v>
      </c>
      <c r="F79">
        <f t="shared" si="20"/>
        <v>315</v>
      </c>
      <c r="G79">
        <f t="shared" si="21"/>
        <v>270</v>
      </c>
      <c r="H79" t="str">
        <f t="shared" si="23"/>
        <v>INSERT INTO `thing`(`name`, `width`, `height`) VALUES ('машина',315,270);</v>
      </c>
      <c r="I79" t="s">
        <v>160</v>
      </c>
      <c r="J79">
        <f t="shared" si="24"/>
        <v>9</v>
      </c>
      <c r="K79" t="str">
        <f t="shared" si="25"/>
        <v>UPDATE `thing` SET `craft_branch_id`=9 WHERE `id`=78;</v>
      </c>
      <c r="N79">
        <f t="shared" si="28"/>
        <v>0</v>
      </c>
      <c r="O79">
        <f t="shared" si="29"/>
        <v>0</v>
      </c>
      <c r="P79">
        <f t="shared" si="30"/>
        <v>0</v>
      </c>
      <c r="Q79">
        <f t="shared" si="31"/>
        <v>0</v>
      </c>
      <c r="R79">
        <f t="shared" si="32"/>
        <v>0</v>
      </c>
      <c r="S79">
        <f t="shared" si="33"/>
        <v>0</v>
      </c>
      <c r="T79">
        <f t="shared" si="34"/>
        <v>0</v>
      </c>
      <c r="U79">
        <f t="shared" si="35"/>
        <v>1</v>
      </c>
      <c r="V79">
        <f t="shared" si="36"/>
        <v>0</v>
      </c>
      <c r="X79" t="s">
        <v>214</v>
      </c>
      <c r="Y79" s="5">
        <v>20</v>
      </c>
      <c r="Z79" s="6">
        <v>250</v>
      </c>
      <c r="AA79" s="4">
        <v>200</v>
      </c>
      <c r="AB79" s="2">
        <v>50</v>
      </c>
      <c r="AC79" s="7">
        <v>150</v>
      </c>
      <c r="AD79" s="3">
        <v>60</v>
      </c>
      <c r="AE79" s="8">
        <v>0</v>
      </c>
      <c r="AF79">
        <f t="shared" ca="1" si="26"/>
        <v>20381</v>
      </c>
      <c r="AG79">
        <v>20353</v>
      </c>
      <c r="AH79" t="str">
        <f t="shared" si="27"/>
        <v>INSERT INTO `project`(`thing_id`, `name`, `cost`, `wood`, `metall`, `plastic`, `microelectronics`, `cloth`, `stone`,`chemical`) VALUES (78,'Невроле',20353,20,250,200,50,150,60,0);</v>
      </c>
    </row>
    <row r="80" spans="1:34" x14ac:dyDescent="0.25">
      <c r="A80">
        <v>79</v>
      </c>
      <c r="B80" t="s">
        <v>106</v>
      </c>
      <c r="C80">
        <v>79</v>
      </c>
      <c r="D80">
        <v>2</v>
      </c>
      <c r="E80">
        <v>2</v>
      </c>
      <c r="F80">
        <f t="shared" si="20"/>
        <v>90</v>
      </c>
      <c r="G80">
        <f t="shared" si="21"/>
        <v>90</v>
      </c>
      <c r="H80" t="str">
        <f t="shared" si="23"/>
        <v>INSERT INTO `thing`(`name`, `width`, `height`) VALUES ('колеса',90,90);</v>
      </c>
      <c r="I80" t="s">
        <v>160</v>
      </c>
      <c r="J80">
        <f t="shared" si="24"/>
        <v>9</v>
      </c>
      <c r="K80" t="str">
        <f t="shared" si="25"/>
        <v>UPDATE `thing` SET `craft_branch_id`=9 WHERE `id`=79;</v>
      </c>
      <c r="N80">
        <f t="shared" si="28"/>
        <v>0</v>
      </c>
      <c r="O80">
        <f t="shared" si="29"/>
        <v>0</v>
      </c>
      <c r="P80">
        <f t="shared" si="30"/>
        <v>0</v>
      </c>
      <c r="Q80">
        <f t="shared" si="31"/>
        <v>0</v>
      </c>
      <c r="R80">
        <f t="shared" si="32"/>
        <v>0</v>
      </c>
      <c r="S80">
        <f t="shared" si="33"/>
        <v>0</v>
      </c>
      <c r="T80">
        <f t="shared" si="34"/>
        <v>0</v>
      </c>
      <c r="U80">
        <f t="shared" si="35"/>
        <v>0</v>
      </c>
      <c r="V80">
        <f t="shared" si="36"/>
        <v>1</v>
      </c>
      <c r="X80" t="s">
        <v>215</v>
      </c>
      <c r="Y80" s="5">
        <v>0</v>
      </c>
      <c r="Z80" s="6">
        <v>0</v>
      </c>
      <c r="AA80" s="4">
        <v>100</v>
      </c>
      <c r="AB80" s="2">
        <v>0</v>
      </c>
      <c r="AC80" s="7">
        <v>0</v>
      </c>
      <c r="AD80" s="3">
        <v>0</v>
      </c>
      <c r="AE80" s="8">
        <v>0</v>
      </c>
      <c r="AF80">
        <f t="shared" ca="1" si="26"/>
        <v>19977</v>
      </c>
      <c r="AG80">
        <v>20456</v>
      </c>
      <c r="AH80" t="str">
        <f t="shared" si="27"/>
        <v>INSERT INTO `project`(`thing_id`, `name`, `cost`, `wood`, `metall`, `plastic`, `microelectronics`, `cloth`, `stone`,`chemical`) VALUES (79,'Ногия',20456,0,0,100,0,0,0,0);</v>
      </c>
    </row>
    <row r="81" spans="1:34" x14ac:dyDescent="0.25">
      <c r="A81">
        <v>80</v>
      </c>
      <c r="B81" t="s">
        <v>107</v>
      </c>
      <c r="C81">
        <v>80</v>
      </c>
      <c r="D81">
        <v>7</v>
      </c>
      <c r="E81">
        <v>1</v>
      </c>
      <c r="F81">
        <f t="shared" si="20"/>
        <v>315</v>
      </c>
      <c r="G81">
        <f t="shared" si="21"/>
        <v>45</v>
      </c>
      <c r="H81" t="str">
        <f t="shared" si="23"/>
        <v>INSERT INTO `thing`(`name`, `width`, `height`) VALUES ('авто-инструменты',315,45);</v>
      </c>
      <c r="I81" t="s">
        <v>160</v>
      </c>
      <c r="J81">
        <f t="shared" si="24"/>
        <v>9</v>
      </c>
      <c r="K81" t="str">
        <f t="shared" si="25"/>
        <v>UPDATE `thing` SET `craft_branch_id`=9 WHERE `id`=80;</v>
      </c>
      <c r="N81">
        <f t="shared" si="28"/>
        <v>0</v>
      </c>
      <c r="O81">
        <f t="shared" si="29"/>
        <v>0</v>
      </c>
      <c r="P81">
        <f t="shared" si="30"/>
        <v>0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0</v>
      </c>
      <c r="U81">
        <f t="shared" si="35"/>
        <v>0</v>
      </c>
      <c r="V81">
        <f t="shared" si="36"/>
        <v>1</v>
      </c>
      <c r="X81" t="s">
        <v>216</v>
      </c>
      <c r="Y81" s="5">
        <v>0</v>
      </c>
      <c r="Z81" s="6">
        <v>35</v>
      </c>
      <c r="AA81" s="4">
        <v>0</v>
      </c>
      <c r="AB81" s="2">
        <v>0</v>
      </c>
      <c r="AC81" s="7">
        <v>0</v>
      </c>
      <c r="AD81" s="3">
        <v>0</v>
      </c>
      <c r="AE81" s="8">
        <v>0</v>
      </c>
      <c r="AF81">
        <f t="shared" ca="1" si="26"/>
        <v>20963</v>
      </c>
      <c r="AG81">
        <v>20378</v>
      </c>
      <c r="AH81" t="str">
        <f t="shared" si="27"/>
        <v>INSERT INTO `project`(`thing_id`, `name`, `cost`, `wood`, `metall`, `plastic`, `microelectronics`, `cloth`, `stone`,`chemical`) VALUES (80,'Разводной ключ на 15',20378,0,35,0,0,0,0,0);</v>
      </c>
    </row>
    <row r="82" spans="1:34" x14ac:dyDescent="0.25">
      <c r="A82">
        <v>81</v>
      </c>
      <c r="B82" t="s">
        <v>108</v>
      </c>
      <c r="C82">
        <v>81</v>
      </c>
      <c r="D82">
        <v>2</v>
      </c>
      <c r="E82">
        <v>2</v>
      </c>
      <c r="F82">
        <f t="shared" si="20"/>
        <v>90</v>
      </c>
      <c r="G82">
        <f t="shared" si="21"/>
        <v>90</v>
      </c>
      <c r="H82" t="str">
        <f t="shared" si="23"/>
        <v>INSERT INTO `thing`(`name`, `width`, `height`) VALUES ('аксессуары для гаража',90,90);</v>
      </c>
      <c r="I82" t="s">
        <v>160</v>
      </c>
      <c r="J82">
        <f t="shared" si="24"/>
        <v>9</v>
      </c>
      <c r="K82" t="str">
        <f t="shared" si="25"/>
        <v>UPDATE `thing` SET `craft_branch_id`=9 WHERE `id`=81;</v>
      </c>
      <c r="N82">
        <f t="shared" si="28"/>
        <v>0</v>
      </c>
      <c r="O82">
        <f t="shared" si="29"/>
        <v>0</v>
      </c>
      <c r="P82">
        <f t="shared" si="30"/>
        <v>0</v>
      </c>
      <c r="Q82">
        <f t="shared" si="31"/>
        <v>0</v>
      </c>
      <c r="R82">
        <f t="shared" si="32"/>
        <v>0</v>
      </c>
      <c r="S82">
        <f t="shared" si="33"/>
        <v>0</v>
      </c>
      <c r="T82">
        <f t="shared" si="34"/>
        <v>0</v>
      </c>
      <c r="U82">
        <f t="shared" si="35"/>
        <v>0</v>
      </c>
      <c r="V82">
        <f t="shared" si="36"/>
        <v>1</v>
      </c>
      <c r="X82" t="s">
        <v>217</v>
      </c>
      <c r="Y82" s="5">
        <v>0</v>
      </c>
      <c r="Z82" s="6">
        <v>0</v>
      </c>
      <c r="AA82" s="4">
        <v>15</v>
      </c>
      <c r="AB82" s="2">
        <v>0</v>
      </c>
      <c r="AC82" s="7">
        <v>0</v>
      </c>
      <c r="AD82" s="3">
        <v>0</v>
      </c>
      <c r="AE82" s="8">
        <v>0</v>
      </c>
      <c r="AF82">
        <f t="shared" ca="1" si="26"/>
        <v>20674</v>
      </c>
      <c r="AG82">
        <v>20472</v>
      </c>
      <c r="AH82" t="str">
        <f t="shared" si="27"/>
        <v>INSERT INTO `project`(`thing_id`, `name`, `cost`, `wood`, `metall`, `plastic`, `microelectronics`, `cloth`, `stone`,`chemical`) VALUES (81,'Щетка для стекол',20472,0,0,15,0,0,0,0);</v>
      </c>
    </row>
    <row r="83" spans="1:34" x14ac:dyDescent="0.25">
      <c r="A83">
        <v>82</v>
      </c>
      <c r="B83" t="s">
        <v>109</v>
      </c>
      <c r="C83">
        <v>82</v>
      </c>
      <c r="D83">
        <v>2</v>
      </c>
      <c r="E83">
        <v>2</v>
      </c>
      <c r="F83">
        <f t="shared" ref="F83:F96" si="37">D83*45</f>
        <v>90</v>
      </c>
      <c r="G83">
        <f t="shared" ref="G83:G96" si="38">E83*45</f>
        <v>90</v>
      </c>
      <c r="H83" t="str">
        <f t="shared" si="23"/>
        <v>INSERT INTO `thing`(`name`, `width`, `height`) VALUES ('книги',90,90);</v>
      </c>
      <c r="I83" t="s">
        <v>157</v>
      </c>
      <c r="J83">
        <f t="shared" si="24"/>
        <v>4</v>
      </c>
      <c r="K83" t="str">
        <f t="shared" si="25"/>
        <v>UPDATE `thing` SET `craft_branch_id`=4 WHERE `id`=82;</v>
      </c>
      <c r="N83">
        <f t="shared" si="28"/>
        <v>0</v>
      </c>
      <c r="O83">
        <f t="shared" si="29"/>
        <v>0</v>
      </c>
      <c r="P83">
        <f t="shared" si="30"/>
        <v>0</v>
      </c>
      <c r="Q83">
        <f t="shared" si="31"/>
        <v>0</v>
      </c>
      <c r="R83">
        <f t="shared" si="32"/>
        <v>0</v>
      </c>
      <c r="S83">
        <f t="shared" si="33"/>
        <v>0</v>
      </c>
      <c r="T83">
        <f t="shared" si="34"/>
        <v>0</v>
      </c>
      <c r="U83">
        <f t="shared" si="35"/>
        <v>0</v>
      </c>
      <c r="V83">
        <f t="shared" si="36"/>
        <v>1</v>
      </c>
      <c r="X83" t="s">
        <v>218</v>
      </c>
      <c r="Y83" s="5">
        <v>0</v>
      </c>
      <c r="Z83" s="6">
        <v>0</v>
      </c>
      <c r="AA83" s="4">
        <v>0</v>
      </c>
      <c r="AB83" s="2">
        <v>0</v>
      </c>
      <c r="AC83" s="7">
        <v>20</v>
      </c>
      <c r="AD83" s="3">
        <v>0</v>
      </c>
      <c r="AE83" s="8">
        <v>5</v>
      </c>
      <c r="AF83">
        <f t="shared" ca="1" si="26"/>
        <v>21012</v>
      </c>
      <c r="AG83">
        <v>20734</v>
      </c>
      <c r="AH83" t="str">
        <f t="shared" si="27"/>
        <v>INSERT INTO `project`(`thing_id`, `name`, `cost`, `wood`, `metall`, `plastic`, `microelectronics`, `cloth`, `stone`,`chemical`) VALUES (82,'Ромео и джульетта',20734,0,0,0,0,20,0,5);</v>
      </c>
    </row>
    <row r="84" spans="1:34" x14ac:dyDescent="0.25">
      <c r="A84">
        <v>83</v>
      </c>
      <c r="B84" t="s">
        <v>111</v>
      </c>
      <c r="C84">
        <v>83</v>
      </c>
      <c r="D84">
        <v>2</v>
      </c>
      <c r="E84">
        <v>5</v>
      </c>
      <c r="F84">
        <f t="shared" si="37"/>
        <v>90</v>
      </c>
      <c r="G84">
        <f t="shared" si="38"/>
        <v>225</v>
      </c>
      <c r="H84" t="str">
        <f t="shared" si="23"/>
        <v>INSERT INTO `thing`(`name`, `width`, `height`) VALUES ('скульптура',90,225);</v>
      </c>
      <c r="I84" t="s">
        <v>157</v>
      </c>
      <c r="J84">
        <f t="shared" si="24"/>
        <v>4</v>
      </c>
      <c r="K84" t="str">
        <f t="shared" si="25"/>
        <v>UPDATE `thing` SET `craft_branch_id`=4 WHERE `id`=83;</v>
      </c>
      <c r="N84">
        <f t="shared" si="28"/>
        <v>0</v>
      </c>
      <c r="O84">
        <f t="shared" si="29"/>
        <v>0</v>
      </c>
      <c r="P84">
        <f t="shared" si="30"/>
        <v>0</v>
      </c>
      <c r="Q84">
        <f t="shared" si="31"/>
        <v>1</v>
      </c>
      <c r="R84">
        <f t="shared" si="32"/>
        <v>0</v>
      </c>
      <c r="S84">
        <f t="shared" si="33"/>
        <v>0</v>
      </c>
      <c r="T84">
        <f t="shared" si="34"/>
        <v>0</v>
      </c>
      <c r="U84">
        <f t="shared" si="35"/>
        <v>0</v>
      </c>
      <c r="V84">
        <f t="shared" si="36"/>
        <v>0</v>
      </c>
      <c r="X84" t="s">
        <v>219</v>
      </c>
      <c r="Y84" s="5">
        <v>0</v>
      </c>
      <c r="Z84" s="6">
        <v>0</v>
      </c>
      <c r="AA84" s="4">
        <v>0</v>
      </c>
      <c r="AB84" s="2">
        <v>0</v>
      </c>
      <c r="AC84" s="7">
        <v>0</v>
      </c>
      <c r="AD84" s="3">
        <v>100</v>
      </c>
      <c r="AE84" s="8">
        <v>0</v>
      </c>
      <c r="AF84">
        <f t="shared" ca="1" si="26"/>
        <v>21205</v>
      </c>
      <c r="AG84">
        <v>21249</v>
      </c>
      <c r="AH84" t="str">
        <f t="shared" si="27"/>
        <v>INSERT INTO `project`(`thing_id`, `name`, `cost`, `wood`, `metall`, `plastic`, `microelectronics`, `cloth`, `stone`,`chemical`) VALUES (83,'Дионис',21249,0,0,0,0,0,100,0);</v>
      </c>
    </row>
    <row r="85" spans="1:34" x14ac:dyDescent="0.25">
      <c r="A85">
        <v>84</v>
      </c>
      <c r="B85" t="s">
        <v>113</v>
      </c>
      <c r="C85">
        <v>84</v>
      </c>
      <c r="D85">
        <v>1</v>
      </c>
      <c r="E85">
        <v>1</v>
      </c>
      <c r="F85">
        <f t="shared" si="37"/>
        <v>45</v>
      </c>
      <c r="G85">
        <f t="shared" si="38"/>
        <v>45</v>
      </c>
      <c r="H85" t="str">
        <f t="shared" si="23"/>
        <v>INSERT INTO `thing`(`name`, `width`, `height`) VALUES ('аксессуар для библиотеки',45,45);</v>
      </c>
      <c r="I85" t="s">
        <v>155</v>
      </c>
      <c r="J85">
        <f t="shared" si="24"/>
        <v>1</v>
      </c>
      <c r="K85" t="str">
        <f t="shared" si="25"/>
        <v>UPDATE `thing` SET `craft_branch_id`=1 WHERE `id`=84;</v>
      </c>
      <c r="N85">
        <f t="shared" si="28"/>
        <v>0</v>
      </c>
      <c r="O85">
        <f t="shared" si="29"/>
        <v>0</v>
      </c>
      <c r="P85">
        <f t="shared" si="30"/>
        <v>0</v>
      </c>
      <c r="Q85">
        <f t="shared" si="31"/>
        <v>1</v>
      </c>
      <c r="R85">
        <f t="shared" si="32"/>
        <v>0</v>
      </c>
      <c r="S85">
        <f t="shared" si="33"/>
        <v>0</v>
      </c>
      <c r="T85">
        <f t="shared" si="34"/>
        <v>0</v>
      </c>
      <c r="U85">
        <f t="shared" si="35"/>
        <v>0</v>
      </c>
      <c r="V85">
        <f t="shared" si="36"/>
        <v>0</v>
      </c>
      <c r="X85" t="s">
        <v>220</v>
      </c>
      <c r="Y85" s="5">
        <v>0</v>
      </c>
      <c r="Z85" s="6">
        <v>5</v>
      </c>
      <c r="AA85" s="4">
        <v>0</v>
      </c>
      <c r="AB85" s="2">
        <v>0</v>
      </c>
      <c r="AC85" s="7">
        <v>0</v>
      </c>
      <c r="AD85" s="3">
        <v>5</v>
      </c>
      <c r="AE85" s="8">
        <v>0</v>
      </c>
      <c r="AF85">
        <f t="shared" ca="1" si="26"/>
        <v>21331</v>
      </c>
      <c r="AG85">
        <v>21425</v>
      </c>
      <c r="AH85" t="str">
        <f t="shared" si="27"/>
        <v>INSERT INTO `project`(`thing_id`, `name`, `cost`, `wood`, `metall`, `plastic`, `microelectronics`, `cloth`, `stone`,`chemical`) VALUES (84,'Лупа',21425,0,5,0,0,0,5,0);</v>
      </c>
    </row>
    <row r="86" spans="1:34" x14ac:dyDescent="0.25">
      <c r="A86">
        <v>85</v>
      </c>
      <c r="B86" t="s">
        <v>115</v>
      </c>
      <c r="C86">
        <v>85</v>
      </c>
      <c r="D86">
        <v>2</v>
      </c>
      <c r="E86">
        <v>3</v>
      </c>
      <c r="F86">
        <f t="shared" si="37"/>
        <v>90</v>
      </c>
      <c r="G86">
        <f t="shared" si="38"/>
        <v>135</v>
      </c>
      <c r="H86" t="str">
        <f t="shared" si="23"/>
        <v>INSERT INTO `thing`(`name`, `width`, `height`) VALUES ('беговая дорожка',90,135);</v>
      </c>
      <c r="I86" t="s">
        <v>156</v>
      </c>
      <c r="J86">
        <f t="shared" si="24"/>
        <v>2</v>
      </c>
      <c r="K86" t="str">
        <f t="shared" si="25"/>
        <v>UPDATE `thing` SET `craft_branch_id`=2 WHERE `id`=85;</v>
      </c>
      <c r="N86">
        <f t="shared" si="28"/>
        <v>1</v>
      </c>
      <c r="O86">
        <f t="shared" si="29"/>
        <v>0</v>
      </c>
      <c r="P86">
        <f t="shared" si="30"/>
        <v>0</v>
      </c>
      <c r="Q86">
        <f t="shared" si="31"/>
        <v>0</v>
      </c>
      <c r="R86">
        <f t="shared" si="32"/>
        <v>0</v>
      </c>
      <c r="S86">
        <f t="shared" si="33"/>
        <v>0</v>
      </c>
      <c r="T86">
        <f t="shared" si="34"/>
        <v>0</v>
      </c>
      <c r="U86">
        <f t="shared" si="35"/>
        <v>0</v>
      </c>
      <c r="V86">
        <f t="shared" si="36"/>
        <v>0</v>
      </c>
      <c r="X86" t="s">
        <v>221</v>
      </c>
      <c r="Y86" s="5">
        <v>0</v>
      </c>
      <c r="Z86" s="6">
        <v>10</v>
      </c>
      <c r="AA86" s="4">
        <v>50</v>
      </c>
      <c r="AB86" s="2">
        <v>20</v>
      </c>
      <c r="AC86" s="7">
        <v>0</v>
      </c>
      <c r="AD86" s="3">
        <v>0</v>
      </c>
      <c r="AE86" s="8">
        <v>0</v>
      </c>
      <c r="AF86">
        <f t="shared" ca="1" si="26"/>
        <v>21654</v>
      </c>
      <c r="AG86">
        <v>21500</v>
      </c>
      <c r="AH86" t="str">
        <f t="shared" si="27"/>
        <v>INSERT INTO `project`(`thing_id`, `name`, `cost`, `wood`, `metall`, `plastic`, `microelectronics`, `cloth`, `stone`,`chemical`) VALUES (85,'Скоробег',21500,0,10,50,20,0,0,0);</v>
      </c>
    </row>
    <row r="87" spans="1:34" x14ac:dyDescent="0.25">
      <c r="A87">
        <v>86</v>
      </c>
      <c r="B87" t="s">
        <v>118</v>
      </c>
      <c r="C87">
        <v>86</v>
      </c>
      <c r="D87">
        <v>4</v>
      </c>
      <c r="E87">
        <v>3</v>
      </c>
      <c r="F87">
        <f t="shared" si="37"/>
        <v>180</v>
      </c>
      <c r="G87">
        <f t="shared" si="38"/>
        <v>135</v>
      </c>
      <c r="H87" t="str">
        <f t="shared" si="23"/>
        <v>INSERT INTO `thing`(`name`, `width`, `height`) VALUES ('тренажеры, штанги',180,135);</v>
      </c>
      <c r="I87" t="s">
        <v>155</v>
      </c>
      <c r="J87">
        <f t="shared" si="24"/>
        <v>1</v>
      </c>
      <c r="K87" t="str">
        <f t="shared" si="25"/>
        <v>UPDATE `thing` SET `craft_branch_id`=1 WHERE `id`=86;</v>
      </c>
      <c r="N87">
        <f t="shared" si="28"/>
        <v>0</v>
      </c>
      <c r="O87">
        <f t="shared" si="29"/>
        <v>1</v>
      </c>
      <c r="P87">
        <f t="shared" si="30"/>
        <v>0</v>
      </c>
      <c r="Q87">
        <f t="shared" si="31"/>
        <v>0</v>
      </c>
      <c r="R87">
        <f t="shared" si="32"/>
        <v>0</v>
      </c>
      <c r="S87">
        <f t="shared" si="33"/>
        <v>0</v>
      </c>
      <c r="T87">
        <f t="shared" si="34"/>
        <v>0</v>
      </c>
      <c r="U87">
        <f t="shared" si="35"/>
        <v>0</v>
      </c>
      <c r="V87">
        <f t="shared" si="36"/>
        <v>0</v>
      </c>
      <c r="X87" t="s">
        <v>222</v>
      </c>
      <c r="Y87" s="5">
        <v>0</v>
      </c>
      <c r="Z87" s="6">
        <v>50</v>
      </c>
      <c r="AA87" s="4">
        <v>10</v>
      </c>
      <c r="AB87" s="2">
        <v>0</v>
      </c>
      <c r="AC87" s="7">
        <v>20</v>
      </c>
      <c r="AD87" s="3">
        <v>0</v>
      </c>
      <c r="AE87" s="8">
        <v>0</v>
      </c>
      <c r="AF87">
        <f t="shared" ca="1" si="26"/>
        <v>21607</v>
      </c>
      <c r="AG87">
        <v>21906</v>
      </c>
      <c r="AH87" t="str">
        <f t="shared" si="27"/>
        <v>INSERT INTO `project`(`thing_id`, `name`, `cost`, `wood`, `metall`, `plastic`, `microelectronics`, `cloth`, `stone`,`chemical`) VALUES (86,'Штанга на 30',21906,0,50,10,0,20,0,0);</v>
      </c>
    </row>
    <row r="88" spans="1:34" x14ac:dyDescent="0.25">
      <c r="A88">
        <v>87</v>
      </c>
      <c r="B88" t="s">
        <v>117</v>
      </c>
      <c r="C88">
        <v>87</v>
      </c>
      <c r="D88">
        <v>2</v>
      </c>
      <c r="E88">
        <v>2</v>
      </c>
      <c r="F88">
        <f t="shared" si="37"/>
        <v>90</v>
      </c>
      <c r="G88">
        <f t="shared" si="38"/>
        <v>90</v>
      </c>
      <c r="H88" t="str">
        <f t="shared" si="23"/>
        <v>INSERT INTO `thing`(`name`, `width`, `height`) VALUES ('спортинвентарь',90,90);</v>
      </c>
      <c r="I88" t="s">
        <v>155</v>
      </c>
      <c r="J88">
        <f t="shared" si="24"/>
        <v>1</v>
      </c>
      <c r="K88" t="str">
        <f t="shared" si="25"/>
        <v>UPDATE `thing` SET `craft_branch_id`=1 WHERE `id`=87;</v>
      </c>
      <c r="N88">
        <f t="shared" si="28"/>
        <v>1</v>
      </c>
      <c r="O88">
        <f t="shared" si="29"/>
        <v>0</v>
      </c>
      <c r="P88">
        <f t="shared" si="30"/>
        <v>0</v>
      </c>
      <c r="Q88">
        <f t="shared" si="31"/>
        <v>0</v>
      </c>
      <c r="R88">
        <f t="shared" si="32"/>
        <v>0</v>
      </c>
      <c r="S88">
        <f t="shared" si="33"/>
        <v>0</v>
      </c>
      <c r="T88">
        <f t="shared" si="34"/>
        <v>0</v>
      </c>
      <c r="U88">
        <f t="shared" si="35"/>
        <v>0</v>
      </c>
      <c r="V88">
        <f t="shared" si="36"/>
        <v>0</v>
      </c>
      <c r="X88" t="s">
        <v>223</v>
      </c>
      <c r="Y88" s="5">
        <v>5</v>
      </c>
      <c r="Z88" s="6">
        <v>10</v>
      </c>
      <c r="AA88" s="4">
        <v>0</v>
      </c>
      <c r="AB88" s="2">
        <v>0</v>
      </c>
      <c r="AC88" s="7">
        <v>0</v>
      </c>
      <c r="AD88" s="3">
        <v>0</v>
      </c>
      <c r="AE88" s="8">
        <v>0</v>
      </c>
      <c r="AF88">
        <f t="shared" ca="1" si="26"/>
        <v>22461</v>
      </c>
      <c r="AG88">
        <v>22430</v>
      </c>
      <c r="AH88" t="str">
        <f t="shared" si="27"/>
        <v>INSERT INTO `project`(`thing_id`, `name`, `cost`, `wood`, `metall`, `plastic`, `microelectronics`, `cloth`, `stone`,`chemical`) VALUES (87,'Ракетки',22430,5,10,0,0,0,0,0);</v>
      </c>
    </row>
    <row r="89" spans="1:34" x14ac:dyDescent="0.25">
      <c r="A89">
        <v>88</v>
      </c>
      <c r="B89" t="s">
        <v>119</v>
      </c>
      <c r="C89">
        <v>88</v>
      </c>
      <c r="D89">
        <v>1</v>
      </c>
      <c r="E89">
        <v>1</v>
      </c>
      <c r="F89">
        <f t="shared" si="37"/>
        <v>45</v>
      </c>
      <c r="G89">
        <f t="shared" si="38"/>
        <v>45</v>
      </c>
      <c r="H89" t="str">
        <f t="shared" si="23"/>
        <v>INSERT INTO `thing`(`name`, `width`, `height`) VALUES ('аксессуары для спортзала',45,45);</v>
      </c>
      <c r="I89" t="s">
        <v>155</v>
      </c>
      <c r="J89">
        <f t="shared" si="24"/>
        <v>1</v>
      </c>
      <c r="K89" t="str">
        <f t="shared" si="25"/>
        <v>UPDATE `thing` SET `craft_branch_id`=1 WHERE `id`=88;</v>
      </c>
      <c r="N89">
        <f t="shared" si="28"/>
        <v>1</v>
      </c>
      <c r="O89">
        <f t="shared" si="29"/>
        <v>0</v>
      </c>
      <c r="P89">
        <f t="shared" si="30"/>
        <v>0</v>
      </c>
      <c r="Q89">
        <f t="shared" si="31"/>
        <v>0</v>
      </c>
      <c r="R89">
        <f t="shared" si="32"/>
        <v>0</v>
      </c>
      <c r="S89">
        <f t="shared" si="33"/>
        <v>0</v>
      </c>
      <c r="T89">
        <f t="shared" si="34"/>
        <v>0</v>
      </c>
      <c r="U89">
        <f t="shared" si="35"/>
        <v>0</v>
      </c>
      <c r="V89">
        <f t="shared" si="36"/>
        <v>0</v>
      </c>
      <c r="X89" t="s">
        <v>224</v>
      </c>
      <c r="Y89" s="5">
        <v>0</v>
      </c>
      <c r="Z89" s="6">
        <v>25</v>
      </c>
      <c r="AA89" s="4">
        <v>0</v>
      </c>
      <c r="AB89" s="2">
        <v>0</v>
      </c>
      <c r="AC89" s="7">
        <v>0</v>
      </c>
      <c r="AD89" s="3">
        <v>0</v>
      </c>
      <c r="AE89" s="8">
        <v>0</v>
      </c>
      <c r="AF89">
        <f t="shared" ca="1" si="26"/>
        <v>22144</v>
      </c>
      <c r="AG89">
        <v>22315</v>
      </c>
      <c r="AH89" t="str">
        <f t="shared" si="27"/>
        <v>INSERT INTO `project`(`thing_id`, `name`, `cost`, `wood`, `metall`, `plastic`, `microelectronics`, `cloth`, `stone`,`chemical`) VALUES (88,'Гирька',22315,0,25,0,0,0,0,0);</v>
      </c>
    </row>
    <row r="90" spans="1:34" x14ac:dyDescent="0.25">
      <c r="A90">
        <v>89</v>
      </c>
      <c r="B90" t="s">
        <v>116</v>
      </c>
      <c r="C90">
        <v>89</v>
      </c>
      <c r="D90">
        <v>5</v>
      </c>
      <c r="E90">
        <v>3</v>
      </c>
      <c r="F90">
        <f t="shared" si="37"/>
        <v>225</v>
      </c>
      <c r="G90">
        <f t="shared" si="38"/>
        <v>135</v>
      </c>
      <c r="H90" t="str">
        <f t="shared" si="23"/>
        <v>INSERT INTO `thing`(`name`, `width`, `height`) VALUES ('лежак',225,135);</v>
      </c>
      <c r="I90" t="s">
        <v>155</v>
      </c>
      <c r="J90">
        <f t="shared" si="24"/>
        <v>1</v>
      </c>
      <c r="K90" t="str">
        <f t="shared" si="25"/>
        <v>UPDATE `thing` SET `craft_branch_id`=1 WHERE `id`=89;</v>
      </c>
      <c r="N90">
        <f t="shared" si="28"/>
        <v>1</v>
      </c>
      <c r="O90">
        <f t="shared" si="29"/>
        <v>0</v>
      </c>
      <c r="P90">
        <f t="shared" si="30"/>
        <v>0</v>
      </c>
      <c r="Q90">
        <f t="shared" si="31"/>
        <v>0</v>
      </c>
      <c r="R90">
        <f t="shared" si="32"/>
        <v>0</v>
      </c>
      <c r="S90">
        <f t="shared" si="33"/>
        <v>0</v>
      </c>
      <c r="T90">
        <f t="shared" si="34"/>
        <v>0</v>
      </c>
      <c r="U90">
        <f t="shared" si="35"/>
        <v>0</v>
      </c>
      <c r="V90">
        <f t="shared" si="36"/>
        <v>0</v>
      </c>
      <c r="X90" t="s">
        <v>225</v>
      </c>
      <c r="Y90" s="5">
        <v>10</v>
      </c>
      <c r="Z90" s="6">
        <v>0</v>
      </c>
      <c r="AA90" s="4">
        <v>0</v>
      </c>
      <c r="AB90" s="2">
        <v>0</v>
      </c>
      <c r="AC90" s="7">
        <v>20</v>
      </c>
      <c r="AD90" s="3">
        <v>0</v>
      </c>
      <c r="AE90" s="8">
        <v>0</v>
      </c>
      <c r="AF90">
        <f t="shared" ca="1" si="26"/>
        <v>22917</v>
      </c>
      <c r="AG90">
        <v>22402</v>
      </c>
      <c r="AH90" t="str">
        <f t="shared" si="27"/>
        <v>INSERT INTO `project`(`thing_id`, `name`, `cost`, `wood`, `metall`, `plastic`, `microelectronics`, `cloth`, `stone`,`chemical`) VALUES (89,'Остров',22402,10,0,0,0,20,0,0);</v>
      </c>
    </row>
    <row r="91" spans="1:34" x14ac:dyDescent="0.25">
      <c r="A91">
        <v>90</v>
      </c>
      <c r="B91" t="s">
        <v>120</v>
      </c>
      <c r="C91">
        <v>90</v>
      </c>
      <c r="D91">
        <v>4</v>
      </c>
      <c r="E91">
        <v>6</v>
      </c>
      <c r="F91">
        <f t="shared" si="37"/>
        <v>180</v>
      </c>
      <c r="G91">
        <f t="shared" si="38"/>
        <v>270</v>
      </c>
      <c r="H91" t="str">
        <f t="shared" si="23"/>
        <v>INSERT INTO `thing`(`name`, `width`, `height`) VALUES ('зонт для бассейна',180,270);</v>
      </c>
      <c r="I91" t="s">
        <v>155</v>
      </c>
      <c r="J91">
        <f t="shared" si="24"/>
        <v>1</v>
      </c>
      <c r="K91" t="str">
        <f t="shared" si="25"/>
        <v>UPDATE `thing` SET `craft_branch_id`=1 WHERE `id`=90;</v>
      </c>
      <c r="N91">
        <f t="shared" si="28"/>
        <v>1</v>
      </c>
      <c r="O91">
        <f t="shared" si="29"/>
        <v>0</v>
      </c>
      <c r="P91">
        <f t="shared" si="30"/>
        <v>0</v>
      </c>
      <c r="Q91">
        <f t="shared" si="31"/>
        <v>0</v>
      </c>
      <c r="R91">
        <f t="shared" si="32"/>
        <v>0</v>
      </c>
      <c r="S91">
        <f t="shared" si="33"/>
        <v>0</v>
      </c>
      <c r="T91">
        <f t="shared" si="34"/>
        <v>0</v>
      </c>
      <c r="U91">
        <f t="shared" si="35"/>
        <v>0</v>
      </c>
      <c r="V91">
        <f t="shared" si="36"/>
        <v>0</v>
      </c>
      <c r="X91" t="s">
        <v>225</v>
      </c>
      <c r="Y91" s="5">
        <v>0</v>
      </c>
      <c r="Z91" s="6">
        <v>5</v>
      </c>
      <c r="AA91" s="4">
        <v>0</v>
      </c>
      <c r="AB91" s="2">
        <v>0</v>
      </c>
      <c r="AC91" s="7">
        <v>30</v>
      </c>
      <c r="AD91" s="3">
        <v>0</v>
      </c>
      <c r="AE91" s="8">
        <v>0</v>
      </c>
      <c r="AF91">
        <f t="shared" ca="1" si="26"/>
        <v>23366</v>
      </c>
      <c r="AG91">
        <v>23186</v>
      </c>
      <c r="AH91" t="str">
        <f t="shared" si="27"/>
        <v>INSERT INTO `project`(`thing_id`, `name`, `cost`, `wood`, `metall`, `plastic`, `microelectronics`, `cloth`, `stone`,`chemical`) VALUES (90,'Остров',23186,0,5,0,0,30,0,0);</v>
      </c>
    </row>
    <row r="92" spans="1:34" x14ac:dyDescent="0.25">
      <c r="A92">
        <v>91</v>
      </c>
      <c r="B92" t="s">
        <v>9</v>
      </c>
      <c r="C92">
        <v>91</v>
      </c>
      <c r="D92">
        <v>8</v>
      </c>
      <c r="E92">
        <v>4</v>
      </c>
      <c r="F92">
        <f t="shared" si="37"/>
        <v>360</v>
      </c>
      <c r="G92">
        <f t="shared" si="38"/>
        <v>180</v>
      </c>
      <c r="H92" t="str">
        <f t="shared" si="23"/>
        <v>INSERT INTO `thing`(`name`, `width`, `height`) VALUES ('бассейн',360,180);</v>
      </c>
      <c r="I92" t="s">
        <v>158</v>
      </c>
      <c r="J92">
        <f t="shared" si="24"/>
        <v>5</v>
      </c>
      <c r="K92" t="str">
        <f t="shared" si="25"/>
        <v>UPDATE `thing` SET `craft_branch_id`=5 WHERE `id`=91;</v>
      </c>
      <c r="N92">
        <f t="shared" si="28"/>
        <v>1</v>
      </c>
      <c r="O92">
        <f t="shared" si="29"/>
        <v>0</v>
      </c>
      <c r="P92">
        <f t="shared" si="30"/>
        <v>0</v>
      </c>
      <c r="Q92">
        <f t="shared" si="31"/>
        <v>0</v>
      </c>
      <c r="R92">
        <f t="shared" si="32"/>
        <v>0</v>
      </c>
      <c r="S92">
        <f t="shared" si="33"/>
        <v>0</v>
      </c>
      <c r="T92">
        <f t="shared" si="34"/>
        <v>0</v>
      </c>
      <c r="U92">
        <f t="shared" si="35"/>
        <v>0</v>
      </c>
      <c r="V92">
        <f t="shared" si="36"/>
        <v>0</v>
      </c>
      <c r="X92" t="s">
        <v>226</v>
      </c>
      <c r="Y92" s="5">
        <v>0</v>
      </c>
      <c r="Z92" s="6">
        <v>0</v>
      </c>
      <c r="AA92" s="4">
        <v>0</v>
      </c>
      <c r="AB92" s="2">
        <v>0</v>
      </c>
      <c r="AC92" s="7">
        <v>0</v>
      </c>
      <c r="AD92" s="3">
        <v>300</v>
      </c>
      <c r="AE92" s="8">
        <v>0</v>
      </c>
      <c r="AF92">
        <f t="shared" ca="1" si="26"/>
        <v>23138</v>
      </c>
      <c r="AG92">
        <v>23257</v>
      </c>
      <c r="AH92" t="str">
        <f t="shared" si="27"/>
        <v>INSERT INTO `project`(`thing_id`, `name`, `cost`, `wood`, `metall`, `plastic`, `microelectronics`, `cloth`, `stone`,`chemical`) VALUES (91,'Лягушатник',23257,0,0,0,0,0,300,0);</v>
      </c>
    </row>
    <row r="93" spans="1:34" x14ac:dyDescent="0.25">
      <c r="A93">
        <v>92</v>
      </c>
      <c r="B93" t="s">
        <v>123</v>
      </c>
      <c r="C93">
        <v>92</v>
      </c>
      <c r="D93">
        <v>6</v>
      </c>
      <c r="E93">
        <v>3</v>
      </c>
      <c r="F93">
        <f t="shared" si="37"/>
        <v>270</v>
      </c>
      <c r="G93">
        <f t="shared" si="38"/>
        <v>135</v>
      </c>
      <c r="H93" t="str">
        <f t="shared" si="23"/>
        <v>INSERT INTO `thing`(`name`, `width`, `height`) VALUES ('скамья для сада',270,135);</v>
      </c>
      <c r="I93" t="s">
        <v>155</v>
      </c>
      <c r="J93">
        <f t="shared" si="24"/>
        <v>1</v>
      </c>
      <c r="K93" t="str">
        <f t="shared" si="25"/>
        <v>UPDATE `thing` SET `craft_branch_id`=1 WHERE `id`=92;</v>
      </c>
      <c r="N93">
        <f t="shared" si="28"/>
        <v>0</v>
      </c>
      <c r="O93">
        <f t="shared" si="29"/>
        <v>0</v>
      </c>
      <c r="P93">
        <f t="shared" si="30"/>
        <v>0</v>
      </c>
      <c r="Q93">
        <f t="shared" si="31"/>
        <v>0</v>
      </c>
      <c r="R93">
        <f t="shared" si="32"/>
        <v>1</v>
      </c>
      <c r="S93">
        <f t="shared" si="33"/>
        <v>0</v>
      </c>
      <c r="T93">
        <f t="shared" si="34"/>
        <v>0</v>
      </c>
      <c r="U93">
        <f t="shared" si="35"/>
        <v>0</v>
      </c>
      <c r="V93">
        <f t="shared" si="36"/>
        <v>0</v>
      </c>
      <c r="X93" t="s">
        <v>227</v>
      </c>
      <c r="Y93" s="5">
        <v>35</v>
      </c>
      <c r="Z93" s="6">
        <v>10</v>
      </c>
      <c r="AA93" s="4">
        <v>0</v>
      </c>
      <c r="AB93" s="2">
        <v>0</v>
      </c>
      <c r="AC93" s="7">
        <v>0</v>
      </c>
      <c r="AD93" s="3">
        <v>0</v>
      </c>
      <c r="AE93" s="8">
        <v>0</v>
      </c>
      <c r="AF93">
        <f t="shared" ca="1" si="26"/>
        <v>23682</v>
      </c>
      <c r="AG93">
        <v>23554</v>
      </c>
      <c r="AH93" t="str">
        <f t="shared" si="27"/>
        <v>INSERT INTO `project`(`thing_id`, `name`, `cost`, `wood`, `metall`, `plastic`, `microelectronics`, `cloth`, `stone`,`chemical`) VALUES (92,'Верона',23554,35,10,0,0,0,0,0);</v>
      </c>
    </row>
    <row r="94" spans="1:34" x14ac:dyDescent="0.25">
      <c r="A94">
        <v>93</v>
      </c>
      <c r="B94" t="s">
        <v>124</v>
      </c>
      <c r="C94">
        <v>93</v>
      </c>
      <c r="D94">
        <v>1</v>
      </c>
      <c r="E94">
        <v>7</v>
      </c>
      <c r="F94">
        <f t="shared" si="37"/>
        <v>45</v>
      </c>
      <c r="G94">
        <f t="shared" si="38"/>
        <v>315</v>
      </c>
      <c r="H94" t="str">
        <f t="shared" si="23"/>
        <v>INSERT INTO `thing`(`name`, `width`, `height`) VALUES ('фонарь для сада',45,315);</v>
      </c>
      <c r="I94" t="s">
        <v>155</v>
      </c>
      <c r="J94">
        <f t="shared" si="24"/>
        <v>1</v>
      </c>
      <c r="K94" t="str">
        <f t="shared" si="25"/>
        <v>UPDATE `thing` SET `craft_branch_id`=1 WHERE `id`=93;</v>
      </c>
      <c r="N94">
        <f t="shared" si="28"/>
        <v>1</v>
      </c>
      <c r="O94">
        <f t="shared" si="29"/>
        <v>0</v>
      </c>
      <c r="P94">
        <f t="shared" si="30"/>
        <v>0</v>
      </c>
      <c r="Q94">
        <f t="shared" si="31"/>
        <v>0</v>
      </c>
      <c r="R94">
        <f t="shared" si="32"/>
        <v>0</v>
      </c>
      <c r="S94">
        <f t="shared" si="33"/>
        <v>0</v>
      </c>
      <c r="T94">
        <f t="shared" si="34"/>
        <v>0</v>
      </c>
      <c r="U94">
        <f t="shared" si="35"/>
        <v>0</v>
      </c>
      <c r="V94">
        <f t="shared" si="36"/>
        <v>0</v>
      </c>
      <c r="X94" t="s">
        <v>227</v>
      </c>
      <c r="Y94" s="5">
        <v>0</v>
      </c>
      <c r="Z94" s="6">
        <v>40</v>
      </c>
      <c r="AA94" s="4">
        <v>0</v>
      </c>
      <c r="AB94" s="2">
        <v>0</v>
      </c>
      <c r="AC94" s="7">
        <v>0</v>
      </c>
      <c r="AD94" s="3">
        <v>10</v>
      </c>
      <c r="AE94" s="8">
        <v>0</v>
      </c>
      <c r="AF94">
        <f t="shared" ca="1" si="26"/>
        <v>23659</v>
      </c>
      <c r="AG94">
        <v>24081</v>
      </c>
      <c r="AH94" t="str">
        <f t="shared" si="27"/>
        <v>INSERT INTO `project`(`thing_id`, `name`, `cost`, `wood`, `metall`, `plastic`, `microelectronics`, `cloth`, `stone`,`chemical`) VALUES (93,'Верона',24081,0,40,0,0,0,10,0);</v>
      </c>
    </row>
    <row r="95" spans="1:34" x14ac:dyDescent="0.25">
      <c r="A95">
        <v>94</v>
      </c>
      <c r="B95" t="s">
        <v>121</v>
      </c>
      <c r="C95">
        <v>94</v>
      </c>
      <c r="D95">
        <v>2</v>
      </c>
      <c r="E95">
        <v>8</v>
      </c>
      <c r="F95">
        <f t="shared" si="37"/>
        <v>90</v>
      </c>
      <c r="G95">
        <f t="shared" si="38"/>
        <v>360</v>
      </c>
      <c r="H95" t="str">
        <f t="shared" si="23"/>
        <v>INSERT INTO `thing`(`name`, `width`, `height`) VALUES ('растение',90,360);</v>
      </c>
      <c r="I95" t="s">
        <v>155</v>
      </c>
      <c r="J95">
        <f t="shared" si="24"/>
        <v>1</v>
      </c>
      <c r="K95" t="str">
        <f t="shared" si="25"/>
        <v>UPDATE `thing` SET `craft_branch_id`=1 WHERE `id`=94;</v>
      </c>
      <c r="N95">
        <f t="shared" si="28"/>
        <v>1</v>
      </c>
      <c r="O95">
        <f t="shared" si="29"/>
        <v>0</v>
      </c>
      <c r="P95">
        <f t="shared" si="30"/>
        <v>0</v>
      </c>
      <c r="Q95">
        <f t="shared" si="31"/>
        <v>0</v>
      </c>
      <c r="R95">
        <f t="shared" si="32"/>
        <v>0</v>
      </c>
      <c r="S95">
        <f t="shared" si="33"/>
        <v>0</v>
      </c>
      <c r="T95">
        <f t="shared" si="34"/>
        <v>0</v>
      </c>
      <c r="U95">
        <f t="shared" si="35"/>
        <v>0</v>
      </c>
      <c r="V95">
        <f t="shared" si="36"/>
        <v>0</v>
      </c>
      <c r="X95" t="s">
        <v>228</v>
      </c>
      <c r="Y95" s="5">
        <v>30</v>
      </c>
      <c r="Z95" s="6">
        <v>0</v>
      </c>
      <c r="AA95" s="4">
        <v>0</v>
      </c>
      <c r="AB95" s="2">
        <v>0</v>
      </c>
      <c r="AC95" s="7">
        <v>0</v>
      </c>
      <c r="AD95" s="3">
        <v>0</v>
      </c>
      <c r="AE95" s="8">
        <v>0</v>
      </c>
      <c r="AF95">
        <f t="shared" ca="1" si="26"/>
        <v>23769</v>
      </c>
      <c r="AG95">
        <v>23828</v>
      </c>
      <c r="AH95" t="str">
        <f t="shared" si="27"/>
        <v>INSERT INTO `project`(`thing_id`, `name`, `cost`, `wood`, `metall`, `plastic`, `microelectronics`, `cloth`, `stone`,`chemical`) VALUES (94,'Кипарис',23828,30,0,0,0,0,0,0);</v>
      </c>
    </row>
    <row r="96" spans="1:34" x14ac:dyDescent="0.25">
      <c r="A96">
        <v>95</v>
      </c>
      <c r="B96" t="s">
        <v>122</v>
      </c>
      <c r="C96">
        <v>95</v>
      </c>
      <c r="D96">
        <v>5</v>
      </c>
      <c r="E96">
        <v>4</v>
      </c>
      <c r="F96">
        <f t="shared" si="37"/>
        <v>225</v>
      </c>
      <c r="G96">
        <f t="shared" si="38"/>
        <v>180</v>
      </c>
      <c r="H96" t="str">
        <f t="shared" si="23"/>
        <v>INSERT INTO `thing`(`name`, `width`, `height`) VALUES ('фонтан',225,180);</v>
      </c>
      <c r="I96" t="s">
        <v>155</v>
      </c>
      <c r="J96">
        <f t="shared" si="24"/>
        <v>1</v>
      </c>
      <c r="K96" t="str">
        <f t="shared" si="25"/>
        <v>UPDATE `thing` SET `craft_branch_id`=1 WHERE `id`=95;</v>
      </c>
      <c r="N96">
        <f t="shared" si="28"/>
        <v>1</v>
      </c>
      <c r="O96">
        <f t="shared" si="29"/>
        <v>0</v>
      </c>
      <c r="P96">
        <f t="shared" si="30"/>
        <v>0</v>
      </c>
      <c r="Q96">
        <f t="shared" si="31"/>
        <v>0</v>
      </c>
      <c r="R96">
        <f t="shared" si="32"/>
        <v>0</v>
      </c>
      <c r="S96">
        <f t="shared" si="33"/>
        <v>0</v>
      </c>
      <c r="T96">
        <f t="shared" si="34"/>
        <v>0</v>
      </c>
      <c r="U96">
        <f t="shared" si="35"/>
        <v>0</v>
      </c>
      <c r="V96">
        <f t="shared" si="36"/>
        <v>0</v>
      </c>
      <c r="X96" t="s">
        <v>240</v>
      </c>
      <c r="Y96" s="5">
        <v>0</v>
      </c>
      <c r="Z96" s="6">
        <v>20</v>
      </c>
      <c r="AA96" s="4">
        <v>0</v>
      </c>
      <c r="AB96" s="2">
        <v>5</v>
      </c>
      <c r="AC96" s="7">
        <v>0</v>
      </c>
      <c r="AD96" s="3">
        <v>100</v>
      </c>
      <c r="AE96" s="8">
        <v>0</v>
      </c>
      <c r="AF96">
        <f t="shared" ca="1" si="26"/>
        <v>24316</v>
      </c>
      <c r="AG96">
        <v>24192</v>
      </c>
      <c r="AH96" t="str">
        <f t="shared" si="27"/>
        <v>INSERT INTO `project`(`thing_id`, `name`, `cost`, `wood`, `metall`, `plastic`, `microelectronics`, `cloth`, `stone`,`chemical`) VALUES (95,'Рыбка',24192,0,20,0,5,0,100,0);</v>
      </c>
    </row>
    <row r="97" spans="3:22" x14ac:dyDescent="0.25">
      <c r="C97">
        <v>96</v>
      </c>
      <c r="N97">
        <f t="shared" ref="N97:V97" si="39">SUM(N3:N96)</f>
        <v>45</v>
      </c>
      <c r="O97">
        <f t="shared" si="39"/>
        <v>13</v>
      </c>
      <c r="P97">
        <f t="shared" si="39"/>
        <v>5</v>
      </c>
      <c r="Q97">
        <f t="shared" si="39"/>
        <v>4</v>
      </c>
      <c r="R97">
        <f t="shared" si="39"/>
        <v>6</v>
      </c>
      <c r="S97">
        <f t="shared" si="39"/>
        <v>11</v>
      </c>
      <c r="T97">
        <f t="shared" si="39"/>
        <v>4</v>
      </c>
      <c r="U97">
        <f t="shared" si="39"/>
        <v>1</v>
      </c>
      <c r="V97">
        <f t="shared" si="39"/>
        <v>4</v>
      </c>
    </row>
    <row r="98" spans="3:22" x14ac:dyDescent="0.25">
      <c r="C98">
        <v>97</v>
      </c>
    </row>
    <row r="99" spans="3:22" x14ac:dyDescent="0.25">
      <c r="C99">
        <v>98</v>
      </c>
      <c r="N99">
        <v>1</v>
      </c>
      <c r="O99">
        <v>3</v>
      </c>
      <c r="P99">
        <v>8</v>
      </c>
      <c r="Q99">
        <v>10</v>
      </c>
      <c r="R99">
        <v>7</v>
      </c>
      <c r="S99">
        <v>4</v>
      </c>
      <c r="T99">
        <v>10</v>
      </c>
      <c r="U99">
        <v>40</v>
      </c>
      <c r="V99">
        <v>10</v>
      </c>
    </row>
    <row r="100" spans="3:22" x14ac:dyDescent="0.25">
      <c r="C100">
        <v>99</v>
      </c>
    </row>
    <row r="101" spans="3:22" x14ac:dyDescent="0.25">
      <c r="C101">
        <v>100</v>
      </c>
      <c r="L101" t="s">
        <v>155</v>
      </c>
      <c r="M101">
        <v>1</v>
      </c>
      <c r="N101">
        <v>1</v>
      </c>
    </row>
    <row r="102" spans="3:22" x14ac:dyDescent="0.25">
      <c r="L102" t="s">
        <v>156</v>
      </c>
      <c r="M102">
        <v>2</v>
      </c>
      <c r="N102">
        <v>3</v>
      </c>
    </row>
    <row r="103" spans="3:22" x14ac:dyDescent="0.25">
      <c r="L103" t="s">
        <v>39</v>
      </c>
      <c r="M103">
        <v>3</v>
      </c>
      <c r="N103">
        <v>8</v>
      </c>
    </row>
    <row r="104" spans="3:22" x14ac:dyDescent="0.25">
      <c r="L104" t="s">
        <v>157</v>
      </c>
      <c r="M104">
        <v>4</v>
      </c>
      <c r="N104">
        <v>10</v>
      </c>
    </row>
    <row r="105" spans="3:22" x14ac:dyDescent="0.25">
      <c r="L105" t="s">
        <v>158</v>
      </c>
      <c r="M105">
        <v>5</v>
      </c>
      <c r="N105">
        <v>7</v>
      </c>
    </row>
    <row r="106" spans="3:22" x14ac:dyDescent="0.25">
      <c r="L106" t="s">
        <v>89</v>
      </c>
      <c r="M106">
        <v>6</v>
      </c>
      <c r="N106">
        <v>4</v>
      </c>
    </row>
    <row r="107" spans="3:22" x14ac:dyDescent="0.25">
      <c r="L107" t="s">
        <v>159</v>
      </c>
      <c r="M107">
        <v>7</v>
      </c>
      <c r="N107">
        <v>10</v>
      </c>
    </row>
    <row r="108" spans="3:22" x14ac:dyDescent="0.25">
      <c r="L108" t="s">
        <v>102</v>
      </c>
      <c r="M108">
        <v>8</v>
      </c>
      <c r="N108">
        <v>40</v>
      </c>
    </row>
    <row r="109" spans="3:22" x14ac:dyDescent="0.25">
      <c r="L109" t="s">
        <v>160</v>
      </c>
      <c r="M109">
        <v>9</v>
      </c>
      <c r="N109">
        <v>10</v>
      </c>
    </row>
  </sheetData>
  <customSheetViews>
    <customSheetView guid="{23CD0E48-2E0F-4EDD-8614-F8719D27C4A8}">
      <selection activeCell="G9" sqref="G9"/>
      <pageMargins left="0.7" right="0.7" top="0.75" bottom="0.75" header="0.3" footer="0.3"/>
    </customSheetView>
  </customSheetViews>
  <dataValidations count="1">
    <dataValidation type="list" allowBlank="1" showInputMessage="1" showErrorMessage="1" sqref="I1:I1048576">
      <formula1>$M$5:$M$13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opLeftCell="A244" workbookViewId="0">
      <selection activeCell="H234" sqref="H234"/>
    </sheetView>
  </sheetViews>
  <sheetFormatPr defaultRowHeight="15" x14ac:dyDescent="0.25"/>
  <cols>
    <col min="1" max="1" width="11.7109375" customWidth="1"/>
    <col min="2" max="2" width="31.28515625" customWidth="1"/>
    <col min="3" max="3" width="20.42578125" customWidth="1"/>
    <col min="4" max="4" width="18.85546875" customWidth="1"/>
    <col min="5" max="5" width="9.5703125" customWidth="1"/>
    <col min="6" max="6" width="8.42578125" customWidth="1"/>
    <col min="10" max="10" width="8.7109375" customWidth="1"/>
    <col min="12" max="12" width="9.42578125" customWidth="1"/>
    <col min="13" max="13" width="99.5703125" customWidth="1"/>
  </cols>
  <sheetData>
    <row r="1" spans="1:13" x14ac:dyDescent="0.25">
      <c r="A1" t="s">
        <v>37</v>
      </c>
      <c r="B1" t="s">
        <v>24</v>
      </c>
      <c r="C1" t="s">
        <v>23</v>
      </c>
      <c r="D1" t="s">
        <v>25</v>
      </c>
      <c r="E1" t="s">
        <v>20</v>
      </c>
      <c r="F1" t="s">
        <v>125</v>
      </c>
      <c r="G1" t="s">
        <v>26</v>
      </c>
      <c r="H1" t="s">
        <v>27</v>
      </c>
      <c r="I1" t="s">
        <v>28</v>
      </c>
      <c r="J1" t="s">
        <v>20</v>
      </c>
      <c r="K1" t="s">
        <v>125</v>
      </c>
      <c r="L1" t="s">
        <v>128</v>
      </c>
    </row>
    <row r="2" spans="1:13" x14ac:dyDescent="0.25">
      <c r="A2">
        <v>1</v>
      </c>
      <c r="B2" t="s">
        <v>29</v>
      </c>
      <c r="C2" t="s">
        <v>2</v>
      </c>
      <c r="D2" t="s">
        <v>12</v>
      </c>
      <c r="E2">
        <v>11</v>
      </c>
      <c r="F2">
        <v>6</v>
      </c>
      <c r="G2">
        <f>VLOOKUP(C2,'комнаты и дома'!$A$2:$B$13,2,FALSE)</f>
        <v>1</v>
      </c>
      <c r="H2">
        <f>VLOOKUP(D2,'комнаты и дома'!$A$16:$B$25,2,FALSE)</f>
        <v>1</v>
      </c>
      <c r="I2">
        <f>VLOOKUP(B2,предметы!$B$5:$C$100,2,FALSE)</f>
        <v>1</v>
      </c>
      <c r="J2">
        <f>E2*45</f>
        <v>495</v>
      </c>
      <c r="K2">
        <f>F2*45</f>
        <v>270</v>
      </c>
      <c r="L2">
        <v>0</v>
      </c>
      <c r="M2" t="str">
        <f>"INSERT INTO `room_interior`(`room_id`, `house_id`, `thing_id`, `x`, `y`, `layer`) VALUES ("&amp;G2&amp;","&amp;H2&amp;","&amp;I2&amp;","&amp;J2&amp;","&amp;K2&amp;","&amp;L2&amp;");"</f>
        <v>INSERT INTO `room_interior`(`room_id`, `house_id`, `thing_id`, `x`, `y`, `layer`) VALUES (1,1,1,495,270,0);</v>
      </c>
    </row>
    <row r="3" spans="1:13" x14ac:dyDescent="0.25">
      <c r="A3">
        <v>2</v>
      </c>
      <c r="B3" t="s">
        <v>41</v>
      </c>
      <c r="C3" t="s">
        <v>2</v>
      </c>
      <c r="D3" t="s">
        <v>12</v>
      </c>
      <c r="E3">
        <v>9</v>
      </c>
      <c r="F3">
        <v>6</v>
      </c>
      <c r="G3">
        <f>VLOOKUP(C3,'комнаты и дома'!$A$2:$B$13,2,FALSE)</f>
        <v>1</v>
      </c>
      <c r="H3">
        <f>VLOOKUP(D3,'комнаты и дома'!$A$16:$B$25,2,FALSE)</f>
        <v>1</v>
      </c>
      <c r="I3" t="e">
        <f>VLOOKUP(B3,предметы!$B$5:$C$100,2,FALSE)</f>
        <v>#N/A</v>
      </c>
      <c r="J3">
        <f>E3*45</f>
        <v>405</v>
      </c>
      <c r="K3">
        <f>F3*45</f>
        <v>270</v>
      </c>
      <c r="L3">
        <v>0</v>
      </c>
      <c r="M3" t="e">
        <f t="shared" ref="M3:M66" si="0">"INSERT INTO `room_interior`(`room_id`, `house_id`, `thing_id`, `x`, `y`, `layer`) VALUES ("&amp;G3&amp;","&amp;H3&amp;","&amp;I3&amp;","&amp;J3&amp;","&amp;K3&amp;","&amp;L3&amp;");"</f>
        <v>#N/A</v>
      </c>
    </row>
    <row r="4" spans="1:13" x14ac:dyDescent="0.25">
      <c r="A4">
        <v>3</v>
      </c>
      <c r="B4" t="s">
        <v>35</v>
      </c>
      <c r="C4" t="s">
        <v>2</v>
      </c>
      <c r="D4" t="s">
        <v>12</v>
      </c>
      <c r="E4">
        <v>7</v>
      </c>
      <c r="F4">
        <v>5</v>
      </c>
      <c r="G4">
        <f>VLOOKUP(C4,'комнаты и дома'!$A$2:$B$13,2,FALSE)</f>
        <v>1</v>
      </c>
      <c r="H4">
        <f>VLOOKUP(D4,'комнаты и дома'!$A$16:$B$25,2,FALSE)</f>
        <v>1</v>
      </c>
      <c r="I4">
        <f>VLOOKUP(B4,предметы!$B$5:$C$100,2,FALSE)</f>
        <v>3</v>
      </c>
      <c r="J4">
        <f t="shared" ref="J4:J8" si="1">E4*45</f>
        <v>315</v>
      </c>
      <c r="K4">
        <f t="shared" ref="K4:K8" si="2">F4*45</f>
        <v>225</v>
      </c>
      <c r="L4">
        <v>0</v>
      </c>
      <c r="M4" t="str">
        <f t="shared" si="0"/>
        <v>INSERT INTO `room_interior`(`room_id`, `house_id`, `thing_id`, `x`, `y`, `layer`) VALUES (1,1,3,315,225,0);</v>
      </c>
    </row>
    <row r="5" spans="1:13" x14ac:dyDescent="0.25">
      <c r="A5">
        <v>4</v>
      </c>
      <c r="B5" t="s">
        <v>42</v>
      </c>
      <c r="C5" t="s">
        <v>2</v>
      </c>
      <c r="D5" t="s">
        <v>12</v>
      </c>
      <c r="E5">
        <v>17</v>
      </c>
      <c r="F5">
        <v>6</v>
      </c>
      <c r="G5">
        <f>VLOOKUP(C5,'комнаты и дома'!$A$2:$B$13,2,FALSE)</f>
        <v>1</v>
      </c>
      <c r="H5">
        <f>VLOOKUP(D5,'комнаты и дома'!$A$16:$B$25,2,FALSE)</f>
        <v>1</v>
      </c>
      <c r="I5" t="e">
        <f>VLOOKUP(B5,предметы!$B$5:$C$100,2,FALSE)</f>
        <v>#N/A</v>
      </c>
      <c r="J5">
        <f t="shared" si="1"/>
        <v>765</v>
      </c>
      <c r="K5">
        <f t="shared" si="2"/>
        <v>270</v>
      </c>
      <c r="L5">
        <v>0</v>
      </c>
      <c r="M5" t="e">
        <f t="shared" si="0"/>
        <v>#N/A</v>
      </c>
    </row>
    <row r="6" spans="1:13" x14ac:dyDescent="0.25">
      <c r="A6">
        <v>5</v>
      </c>
      <c r="B6" t="s">
        <v>43</v>
      </c>
      <c r="C6" t="s">
        <v>2</v>
      </c>
      <c r="D6" t="s">
        <v>12</v>
      </c>
      <c r="E6">
        <v>15</v>
      </c>
      <c r="F6">
        <v>6</v>
      </c>
      <c r="G6">
        <f>VLOOKUP(C6,'комнаты и дома'!$A$2:$B$13,2,FALSE)</f>
        <v>1</v>
      </c>
      <c r="H6">
        <f>VLOOKUP(D6,'комнаты и дома'!$A$16:$B$25,2,FALSE)</f>
        <v>1</v>
      </c>
      <c r="I6" t="e">
        <f>VLOOKUP(B6,предметы!$B$5:$C$100,2,FALSE)</f>
        <v>#N/A</v>
      </c>
      <c r="J6">
        <f t="shared" si="1"/>
        <v>675</v>
      </c>
      <c r="K6">
        <f t="shared" si="2"/>
        <v>270</v>
      </c>
      <c r="L6">
        <v>0</v>
      </c>
      <c r="M6" t="e">
        <f t="shared" si="0"/>
        <v>#N/A</v>
      </c>
    </row>
    <row r="7" spans="1:13" x14ac:dyDescent="0.25">
      <c r="A7">
        <v>6</v>
      </c>
      <c r="B7" t="s">
        <v>43</v>
      </c>
      <c r="C7" t="s">
        <v>2</v>
      </c>
      <c r="D7" t="s">
        <v>12</v>
      </c>
      <c r="E7">
        <v>21</v>
      </c>
      <c r="F7">
        <v>6</v>
      </c>
      <c r="G7">
        <f>VLOOKUP(C7,'комнаты и дома'!$A$2:$B$13,2,FALSE)</f>
        <v>1</v>
      </c>
      <c r="H7">
        <f>VLOOKUP(D7,'комнаты и дома'!$A$16:$B$25,2,FALSE)</f>
        <v>1</v>
      </c>
      <c r="I7" t="e">
        <f>VLOOKUP(B7,предметы!$B$5:$C$100,2,FALSE)</f>
        <v>#N/A</v>
      </c>
      <c r="J7">
        <f t="shared" si="1"/>
        <v>945</v>
      </c>
      <c r="K7">
        <f t="shared" si="2"/>
        <v>270</v>
      </c>
      <c r="L7">
        <v>0</v>
      </c>
      <c r="M7" t="e">
        <f t="shared" si="0"/>
        <v>#N/A</v>
      </c>
    </row>
    <row r="8" spans="1:13" x14ac:dyDescent="0.25">
      <c r="A8">
        <v>7</v>
      </c>
      <c r="B8" t="s">
        <v>41</v>
      </c>
      <c r="C8" t="s">
        <v>2</v>
      </c>
      <c r="D8" t="s">
        <v>13</v>
      </c>
      <c r="E8">
        <v>5</v>
      </c>
      <c r="F8">
        <v>6</v>
      </c>
      <c r="G8">
        <f>VLOOKUP(C8,'комнаты и дома'!$A$2:$B$13,2,FALSE)</f>
        <v>1</v>
      </c>
      <c r="H8">
        <f>VLOOKUP(D8,'комнаты и дома'!$A$16:$B$25,2,FALSE)</f>
        <v>2</v>
      </c>
      <c r="I8" t="e">
        <f>VLOOKUP(B8,предметы!$B$5:$C$100,2,FALSE)</f>
        <v>#N/A</v>
      </c>
      <c r="J8">
        <f t="shared" si="1"/>
        <v>225</v>
      </c>
      <c r="K8">
        <f t="shared" si="2"/>
        <v>270</v>
      </c>
      <c r="L8">
        <v>0</v>
      </c>
      <c r="M8" t="e">
        <f t="shared" si="0"/>
        <v>#N/A</v>
      </c>
    </row>
    <row r="9" spans="1:13" x14ac:dyDescent="0.25">
      <c r="A9">
        <v>8</v>
      </c>
      <c r="B9" t="s">
        <v>30</v>
      </c>
      <c r="C9" t="s">
        <v>2</v>
      </c>
      <c r="D9" t="s">
        <v>13</v>
      </c>
      <c r="E9">
        <v>2</v>
      </c>
      <c r="F9">
        <v>0</v>
      </c>
      <c r="G9">
        <f>VLOOKUP(C9,'комнаты и дома'!$A$2:$B$13,2,FALSE)</f>
        <v>1</v>
      </c>
      <c r="H9">
        <f>VLOOKUP(D9,'комнаты и дома'!$A$16:$B$25,2,FALSE)</f>
        <v>2</v>
      </c>
      <c r="I9">
        <f>VLOOKUP(B9,предметы!$B$5:$C$100,2,FALSE)</f>
        <v>6</v>
      </c>
      <c r="J9">
        <f t="shared" ref="J9:J40" si="3">E9*45</f>
        <v>90</v>
      </c>
      <c r="K9">
        <f t="shared" ref="K9:K40" si="4">F9*45</f>
        <v>0</v>
      </c>
      <c r="L9">
        <v>0</v>
      </c>
      <c r="M9" t="str">
        <f t="shared" si="0"/>
        <v>INSERT INTO `room_interior`(`room_id`, `house_id`, `thing_id`, `x`, `y`, `layer`) VALUES (1,2,6,90,0,0);</v>
      </c>
    </row>
    <row r="10" spans="1:13" x14ac:dyDescent="0.25">
      <c r="A10">
        <v>9</v>
      </c>
      <c r="B10" t="s">
        <v>45</v>
      </c>
      <c r="C10" t="s">
        <v>2</v>
      </c>
      <c r="D10" t="s">
        <v>13</v>
      </c>
      <c r="E10">
        <v>5</v>
      </c>
      <c r="F10">
        <v>0</v>
      </c>
      <c r="G10">
        <f>VLOOKUP(C10,'комнаты и дома'!$A$2:$B$13,2,FALSE)</f>
        <v>1</v>
      </c>
      <c r="H10">
        <f>VLOOKUP(D10,'комнаты и дома'!$A$16:$B$25,2,FALSE)</f>
        <v>2</v>
      </c>
      <c r="I10">
        <f>VLOOKUP(B10,предметы!$B$5:$C$100,2,FALSE)</f>
        <v>8</v>
      </c>
      <c r="J10">
        <f t="shared" si="3"/>
        <v>225</v>
      </c>
      <c r="K10">
        <f t="shared" si="4"/>
        <v>0</v>
      </c>
      <c r="L10">
        <v>0</v>
      </c>
      <c r="M10" t="str">
        <f t="shared" si="0"/>
        <v>INSERT INTO `room_interior`(`room_id`, `house_id`, `thing_id`, `x`, `y`, `layer`) VALUES (1,2,8,225,0,0);</v>
      </c>
    </row>
    <row r="11" spans="1:13" x14ac:dyDescent="0.25">
      <c r="A11">
        <v>10</v>
      </c>
      <c r="B11" t="s">
        <v>39</v>
      </c>
      <c r="C11" t="s">
        <v>2</v>
      </c>
      <c r="D11" t="s">
        <v>13</v>
      </c>
      <c r="E11">
        <v>5</v>
      </c>
      <c r="F11">
        <v>0</v>
      </c>
      <c r="G11">
        <f>VLOOKUP(C11,'комнаты и дома'!$A$2:$B$13,2,FALSE)</f>
        <v>1</v>
      </c>
      <c r="H11">
        <f>VLOOKUP(D11,'комнаты и дома'!$A$16:$B$25,2,FALSE)</f>
        <v>2</v>
      </c>
      <c r="I11">
        <f>VLOOKUP(B11,предметы!$B$5:$C$100,2,FALSE)</f>
        <v>9</v>
      </c>
      <c r="J11">
        <f t="shared" si="3"/>
        <v>225</v>
      </c>
      <c r="K11">
        <f t="shared" si="4"/>
        <v>0</v>
      </c>
      <c r="L11">
        <v>1</v>
      </c>
      <c r="M11" t="str">
        <f t="shared" si="0"/>
        <v>INSERT INTO `room_interior`(`room_id`, `house_id`, `thing_id`, `x`, `y`, `layer`) VALUES (1,2,9,225,0,1);</v>
      </c>
    </row>
    <row r="12" spans="1:13" x14ac:dyDescent="0.25">
      <c r="A12">
        <v>11</v>
      </c>
      <c r="B12" t="s">
        <v>45</v>
      </c>
      <c r="C12" t="s">
        <v>2</v>
      </c>
      <c r="D12" t="s">
        <v>14</v>
      </c>
      <c r="E12">
        <v>9</v>
      </c>
      <c r="F12">
        <v>0</v>
      </c>
      <c r="G12">
        <f>VLOOKUP(C12,'комнаты и дома'!$A$2:$B$13,2,FALSE)</f>
        <v>1</v>
      </c>
      <c r="H12">
        <f>VLOOKUP(D12,'комнаты и дома'!$A$16:$B$25,2,FALSE)</f>
        <v>3</v>
      </c>
      <c r="I12">
        <f>VLOOKUP(B12,предметы!$B$5:$C$100,2,FALSE)</f>
        <v>8</v>
      </c>
      <c r="J12">
        <f t="shared" si="3"/>
        <v>405</v>
      </c>
      <c r="K12">
        <f t="shared" si="4"/>
        <v>0</v>
      </c>
      <c r="L12">
        <v>0</v>
      </c>
      <c r="M12" t="str">
        <f t="shared" si="0"/>
        <v>INSERT INTO `room_interior`(`room_id`, `house_id`, `thing_id`, `x`, `y`, `layer`) VALUES (1,3,8,405,0,0);</v>
      </c>
    </row>
    <row r="13" spans="1:13" x14ac:dyDescent="0.25">
      <c r="A13">
        <v>12</v>
      </c>
      <c r="B13" t="s">
        <v>39</v>
      </c>
      <c r="C13" t="s">
        <v>2</v>
      </c>
      <c r="D13" t="s">
        <v>14</v>
      </c>
      <c r="E13">
        <v>9</v>
      </c>
      <c r="F13">
        <v>0</v>
      </c>
      <c r="G13">
        <f>VLOOKUP(C13,'комнаты и дома'!$A$2:$B$13,2,FALSE)</f>
        <v>1</v>
      </c>
      <c r="H13">
        <f>VLOOKUP(D13,'комнаты и дома'!$A$16:$B$25,2,FALSE)</f>
        <v>3</v>
      </c>
      <c r="I13">
        <f>VLOOKUP(B13,предметы!$B$5:$C$100,2,FALSE)</f>
        <v>9</v>
      </c>
      <c r="J13">
        <f t="shared" si="3"/>
        <v>405</v>
      </c>
      <c r="K13">
        <f t="shared" si="4"/>
        <v>0</v>
      </c>
      <c r="L13">
        <v>1</v>
      </c>
      <c r="M13" t="str">
        <f t="shared" si="0"/>
        <v>INSERT INTO `room_interior`(`room_id`, `house_id`, `thing_id`, `x`, `y`, `layer`) VALUES (1,3,9,405,0,1);</v>
      </c>
    </row>
    <row r="14" spans="1:13" x14ac:dyDescent="0.25">
      <c r="A14">
        <v>13</v>
      </c>
      <c r="B14" t="s">
        <v>44</v>
      </c>
      <c r="C14" t="s">
        <v>2</v>
      </c>
      <c r="D14" t="s">
        <v>14</v>
      </c>
      <c r="E14">
        <v>7</v>
      </c>
      <c r="F14">
        <v>0</v>
      </c>
      <c r="G14">
        <f>VLOOKUP(C14,'комнаты и дома'!$A$2:$B$13,2,FALSE)</f>
        <v>1</v>
      </c>
      <c r="H14">
        <f>VLOOKUP(D14,'комнаты и дома'!$A$16:$B$25,2,FALSE)</f>
        <v>3</v>
      </c>
      <c r="I14">
        <f>VLOOKUP(B14,предметы!$B$5:$C$100,2,FALSE)</f>
        <v>7</v>
      </c>
      <c r="J14">
        <f t="shared" si="3"/>
        <v>315</v>
      </c>
      <c r="K14">
        <f t="shared" si="4"/>
        <v>0</v>
      </c>
      <c r="L14">
        <v>0</v>
      </c>
      <c r="M14" t="str">
        <f t="shared" si="0"/>
        <v>INSERT INTO `room_interior`(`room_id`, `house_id`, `thing_id`, `x`, `y`, `layer`) VALUES (1,3,7,315,0,0);</v>
      </c>
    </row>
    <row r="15" spans="1:13" x14ac:dyDescent="0.25">
      <c r="A15">
        <v>14</v>
      </c>
      <c r="B15" t="s">
        <v>39</v>
      </c>
      <c r="C15" t="s">
        <v>2</v>
      </c>
      <c r="D15" t="s">
        <v>15</v>
      </c>
      <c r="E15">
        <v>5</v>
      </c>
      <c r="F15">
        <v>1</v>
      </c>
      <c r="G15">
        <f>VLOOKUP(C15,'комнаты и дома'!$A$2:$B$13,2,FALSE)</f>
        <v>1</v>
      </c>
      <c r="H15">
        <f>VLOOKUP(D15,'комнаты и дома'!$A$16:$B$25,2,FALSE)</f>
        <v>4</v>
      </c>
      <c r="I15">
        <f>VLOOKUP(B15,предметы!$B$5:$C$100,2,FALSE)</f>
        <v>9</v>
      </c>
      <c r="J15">
        <f t="shared" si="3"/>
        <v>225</v>
      </c>
      <c r="K15">
        <f t="shared" si="4"/>
        <v>45</v>
      </c>
      <c r="L15">
        <v>1</v>
      </c>
      <c r="M15" t="str">
        <f t="shared" si="0"/>
        <v>INSERT INTO `room_interior`(`room_id`, `house_id`, `thing_id`, `x`, `y`, `layer`) VALUES (1,4,9,225,45,1);</v>
      </c>
    </row>
    <row r="16" spans="1:13" x14ac:dyDescent="0.25">
      <c r="A16">
        <v>15</v>
      </c>
      <c r="B16" t="s">
        <v>39</v>
      </c>
      <c r="C16" t="s">
        <v>2</v>
      </c>
      <c r="D16" t="s">
        <v>15</v>
      </c>
      <c r="E16">
        <v>9</v>
      </c>
      <c r="F16">
        <v>1</v>
      </c>
      <c r="G16">
        <f>VLOOKUP(C16,'комнаты и дома'!$A$2:$B$13,2,FALSE)</f>
        <v>1</v>
      </c>
      <c r="H16">
        <f>VLOOKUP(D16,'комнаты и дома'!$A$16:$B$25,2,FALSE)</f>
        <v>4</v>
      </c>
      <c r="I16">
        <f>VLOOKUP(B16,предметы!$B$5:$C$100,2,FALSE)</f>
        <v>9</v>
      </c>
      <c r="J16">
        <f t="shared" si="3"/>
        <v>405</v>
      </c>
      <c r="K16">
        <f t="shared" si="4"/>
        <v>45</v>
      </c>
      <c r="L16">
        <v>1</v>
      </c>
      <c r="M16" t="str">
        <f t="shared" si="0"/>
        <v>INSERT INTO `room_interior`(`room_id`, `house_id`, `thing_id`, `x`, `y`, `layer`) VALUES (1,4,9,405,45,1);</v>
      </c>
    </row>
    <row r="17" spans="1:13" x14ac:dyDescent="0.25">
      <c r="A17">
        <v>16</v>
      </c>
      <c r="B17" t="s">
        <v>46</v>
      </c>
      <c r="C17" t="s">
        <v>2</v>
      </c>
      <c r="D17" t="s">
        <v>15</v>
      </c>
      <c r="E17">
        <v>9</v>
      </c>
      <c r="F17">
        <v>6</v>
      </c>
      <c r="G17">
        <f>VLOOKUP(C17,'комнаты и дома'!$A$2:$B$13,2,FALSE)</f>
        <v>1</v>
      </c>
      <c r="H17">
        <f>VLOOKUP(D17,'комнаты и дома'!$A$16:$B$25,2,FALSE)</f>
        <v>4</v>
      </c>
      <c r="I17">
        <f>VLOOKUP(B17,предметы!$B$5:$C$100,2,FALSE)</f>
        <v>10</v>
      </c>
      <c r="J17">
        <f t="shared" si="3"/>
        <v>405</v>
      </c>
      <c r="K17">
        <f t="shared" si="4"/>
        <v>270</v>
      </c>
      <c r="L17">
        <v>0</v>
      </c>
      <c r="M17" t="str">
        <f t="shared" si="0"/>
        <v>INSERT INTO `room_interior`(`room_id`, `house_id`, `thing_id`, `x`, `y`, `layer`) VALUES (1,4,10,405,270,0);</v>
      </c>
    </row>
    <row r="18" spans="1:13" x14ac:dyDescent="0.25">
      <c r="A18">
        <v>17</v>
      </c>
      <c r="B18" t="s">
        <v>39</v>
      </c>
      <c r="C18" t="s">
        <v>2</v>
      </c>
      <c r="D18" t="s">
        <v>16</v>
      </c>
      <c r="E18">
        <v>5</v>
      </c>
      <c r="F18">
        <v>2</v>
      </c>
      <c r="G18">
        <f>VLOOKUP(C18,'комнаты и дома'!$A$2:$B$13,2,FALSE)</f>
        <v>1</v>
      </c>
      <c r="H18">
        <f>VLOOKUP(D18,'комнаты и дома'!$A$16:$B$25,2,FALSE)</f>
        <v>5</v>
      </c>
      <c r="I18">
        <f>VLOOKUP(B18,предметы!$B$5:$C$100,2,FALSE)</f>
        <v>9</v>
      </c>
      <c r="J18">
        <f t="shared" si="3"/>
        <v>225</v>
      </c>
      <c r="K18">
        <f t="shared" si="4"/>
        <v>90</v>
      </c>
      <c r="L18">
        <v>1</v>
      </c>
      <c r="M18" t="str">
        <f t="shared" si="0"/>
        <v>INSERT INTO `room_interior`(`room_id`, `house_id`, `thing_id`, `x`, `y`, `layer`) VALUES (1,5,9,225,90,1);</v>
      </c>
    </row>
    <row r="19" spans="1:13" x14ac:dyDescent="0.25">
      <c r="A19">
        <v>18</v>
      </c>
      <c r="B19" t="s">
        <v>39</v>
      </c>
      <c r="C19" t="s">
        <v>2</v>
      </c>
      <c r="D19" t="s">
        <v>16</v>
      </c>
      <c r="E19">
        <v>9</v>
      </c>
      <c r="F19">
        <v>2</v>
      </c>
      <c r="G19">
        <f>VLOOKUP(C19,'комнаты и дома'!$A$2:$B$13,2,FALSE)</f>
        <v>1</v>
      </c>
      <c r="H19">
        <f>VLOOKUP(D19,'комнаты и дома'!$A$16:$B$25,2,FALSE)</f>
        <v>5</v>
      </c>
      <c r="I19">
        <f>VLOOKUP(B19,предметы!$B$5:$C$100,2,FALSE)</f>
        <v>9</v>
      </c>
      <c r="J19">
        <f t="shared" si="3"/>
        <v>405</v>
      </c>
      <c r="K19">
        <f t="shared" si="4"/>
        <v>90</v>
      </c>
      <c r="L19">
        <v>1</v>
      </c>
      <c r="M19" t="str">
        <f t="shared" si="0"/>
        <v>INSERT INTO `room_interior`(`room_id`, `house_id`, `thing_id`, `x`, `y`, `layer`) VALUES (1,5,9,405,90,1);</v>
      </c>
    </row>
    <row r="20" spans="1:13" x14ac:dyDescent="0.25">
      <c r="A20">
        <v>19</v>
      </c>
      <c r="B20" t="s">
        <v>39</v>
      </c>
      <c r="C20" t="s">
        <v>2</v>
      </c>
      <c r="D20" t="s">
        <v>16</v>
      </c>
      <c r="E20">
        <v>19</v>
      </c>
      <c r="F20">
        <v>5</v>
      </c>
      <c r="G20">
        <f>VLOOKUP(C20,'комнаты и дома'!$A$2:$B$13,2,FALSE)</f>
        <v>1</v>
      </c>
      <c r="H20">
        <f>VLOOKUP(D20,'комнаты и дома'!$A$16:$B$25,2,FALSE)</f>
        <v>5</v>
      </c>
      <c r="I20">
        <f>VLOOKUP(B20,предметы!$B$5:$C$100,2,FALSE)</f>
        <v>9</v>
      </c>
      <c r="J20">
        <f t="shared" si="3"/>
        <v>855</v>
      </c>
      <c r="K20">
        <f t="shared" si="4"/>
        <v>225</v>
      </c>
      <c r="L20">
        <v>0</v>
      </c>
      <c r="M20" t="str">
        <f t="shared" si="0"/>
        <v>INSERT INTO `room_interior`(`room_id`, `house_id`, `thing_id`, `x`, `y`, `layer`) VALUES (1,5,9,855,225,0);</v>
      </c>
    </row>
    <row r="21" spans="1:13" x14ac:dyDescent="0.25">
      <c r="A21">
        <v>20</v>
      </c>
      <c r="B21" t="s">
        <v>33</v>
      </c>
      <c r="C21" t="s">
        <v>2</v>
      </c>
      <c r="D21" t="s">
        <v>16</v>
      </c>
      <c r="E21">
        <v>5</v>
      </c>
      <c r="F21">
        <v>4</v>
      </c>
      <c r="G21">
        <f>VLOOKUP(C21,'комнаты и дома'!$A$2:$B$13,2,FALSE)</f>
        <v>1</v>
      </c>
      <c r="H21">
        <f>VLOOKUP(D21,'комнаты и дома'!$A$16:$B$25,2,FALSE)</f>
        <v>5</v>
      </c>
      <c r="I21">
        <f>VLOOKUP(B21,предметы!$B$5:$C$100,2,FALSE)</f>
        <v>14</v>
      </c>
      <c r="J21">
        <f t="shared" si="3"/>
        <v>225</v>
      </c>
      <c r="K21">
        <f t="shared" si="4"/>
        <v>180</v>
      </c>
      <c r="L21">
        <v>0</v>
      </c>
      <c r="M21" t="str">
        <f t="shared" si="0"/>
        <v>INSERT INTO `room_interior`(`room_id`, `house_id`, `thing_id`, `x`, `y`, `layer`) VALUES (1,5,14,225,180,0);</v>
      </c>
    </row>
    <row r="22" spans="1:13" x14ac:dyDescent="0.25">
      <c r="A22">
        <v>21</v>
      </c>
      <c r="B22" t="s">
        <v>41</v>
      </c>
      <c r="C22" t="s">
        <v>2</v>
      </c>
      <c r="D22" t="s">
        <v>17</v>
      </c>
      <c r="E22">
        <v>0</v>
      </c>
      <c r="F22">
        <v>6</v>
      </c>
      <c r="G22">
        <f>VLOOKUP(C22,'комнаты и дома'!$A$2:$B$13,2,FALSE)</f>
        <v>1</v>
      </c>
      <c r="H22">
        <f>VLOOKUP(D22,'комнаты и дома'!$A$16:$B$25,2,FALSE)</f>
        <v>6</v>
      </c>
      <c r="I22" t="e">
        <f>VLOOKUP(B22,предметы!$B$5:$C$100,2,FALSE)</f>
        <v>#N/A</v>
      </c>
      <c r="J22">
        <f t="shared" si="3"/>
        <v>0</v>
      </c>
      <c r="K22">
        <f t="shared" si="4"/>
        <v>270</v>
      </c>
      <c r="L22">
        <v>0</v>
      </c>
      <c r="M22" t="e">
        <f t="shared" si="0"/>
        <v>#N/A</v>
      </c>
    </row>
    <row r="23" spans="1:13" x14ac:dyDescent="0.25">
      <c r="A23">
        <v>22</v>
      </c>
      <c r="B23" t="s">
        <v>32</v>
      </c>
      <c r="C23" t="s">
        <v>2</v>
      </c>
      <c r="D23" t="s">
        <v>17</v>
      </c>
      <c r="E23">
        <v>0</v>
      </c>
      <c r="F23">
        <v>4</v>
      </c>
      <c r="G23">
        <f>VLOOKUP(C23,'комнаты и дома'!$A$2:$B$13,2,FALSE)</f>
        <v>1</v>
      </c>
      <c r="H23">
        <f>VLOOKUP(D23,'комнаты и дома'!$A$16:$B$25,2,FALSE)</f>
        <v>6</v>
      </c>
      <c r="I23">
        <f>VLOOKUP(B23,предметы!$B$5:$C$100,2,FALSE)</f>
        <v>13</v>
      </c>
      <c r="J23">
        <f t="shared" si="3"/>
        <v>0</v>
      </c>
      <c r="K23">
        <f t="shared" si="4"/>
        <v>180</v>
      </c>
      <c r="L23">
        <v>0</v>
      </c>
      <c r="M23" t="str">
        <f t="shared" si="0"/>
        <v>INSERT INTO `room_interior`(`room_id`, `house_id`, `thing_id`, `x`, `y`, `layer`) VALUES (1,6,13,0,180,0);</v>
      </c>
    </row>
    <row r="24" spans="1:13" x14ac:dyDescent="0.25">
      <c r="A24">
        <v>23</v>
      </c>
      <c r="B24" t="s">
        <v>44</v>
      </c>
      <c r="C24" t="s">
        <v>2</v>
      </c>
      <c r="D24" t="s">
        <v>17</v>
      </c>
      <c r="E24">
        <v>0</v>
      </c>
      <c r="F24">
        <v>0</v>
      </c>
      <c r="G24">
        <f>VLOOKUP(C24,'комнаты и дома'!$A$2:$B$13,2,FALSE)</f>
        <v>1</v>
      </c>
      <c r="H24">
        <f>VLOOKUP(D24,'комнаты и дома'!$A$16:$B$25,2,FALSE)</f>
        <v>6</v>
      </c>
      <c r="I24">
        <f>VLOOKUP(B24,предметы!$B$5:$C$100,2,FALSE)</f>
        <v>7</v>
      </c>
      <c r="J24">
        <f t="shared" si="3"/>
        <v>0</v>
      </c>
      <c r="K24">
        <f t="shared" si="4"/>
        <v>0</v>
      </c>
      <c r="L24">
        <v>0</v>
      </c>
      <c r="M24" t="str">
        <f t="shared" si="0"/>
        <v>INSERT INTO `room_interior`(`room_id`, `house_id`, `thing_id`, `x`, `y`, `layer`) VALUES (1,6,7,0,0,0);</v>
      </c>
    </row>
    <row r="25" spans="1:13" x14ac:dyDescent="0.25">
      <c r="A25">
        <v>24</v>
      </c>
      <c r="B25" t="s">
        <v>36</v>
      </c>
      <c r="C25" t="s">
        <v>2</v>
      </c>
      <c r="D25" t="s">
        <v>18</v>
      </c>
      <c r="E25">
        <v>11</v>
      </c>
      <c r="F25">
        <v>5</v>
      </c>
      <c r="G25">
        <f>VLOOKUP(C25,'комнаты и дома'!$A$2:$B$13,2,FALSE)</f>
        <v>1</v>
      </c>
      <c r="H25">
        <f>VLOOKUP(D25,'комнаты и дома'!$A$16:$B$25,2,FALSE)</f>
        <v>7</v>
      </c>
      <c r="I25">
        <f>VLOOKUP(B25,предметы!$B$5:$C$100,2,FALSE)</f>
        <v>11</v>
      </c>
      <c r="J25">
        <f t="shared" si="3"/>
        <v>495</v>
      </c>
      <c r="K25">
        <f t="shared" si="4"/>
        <v>225</v>
      </c>
      <c r="L25">
        <v>0</v>
      </c>
      <c r="M25" t="str">
        <f t="shared" si="0"/>
        <v>INSERT INTO `room_interior`(`room_id`, `house_id`, `thing_id`, `x`, `y`, `layer`) VALUES (1,7,11,495,225,0);</v>
      </c>
    </row>
    <row r="26" spans="1:13" x14ac:dyDescent="0.25">
      <c r="A26">
        <v>25</v>
      </c>
      <c r="B26" t="s">
        <v>38</v>
      </c>
      <c r="C26" t="s">
        <v>2</v>
      </c>
      <c r="D26" t="s">
        <v>18</v>
      </c>
      <c r="E26">
        <v>18</v>
      </c>
      <c r="F26">
        <v>4</v>
      </c>
      <c r="G26">
        <f>VLOOKUP(C26,'комнаты и дома'!$A$2:$B$13,2,FALSE)</f>
        <v>1</v>
      </c>
      <c r="H26">
        <f>VLOOKUP(D26,'комнаты и дома'!$A$16:$B$25,2,FALSE)</f>
        <v>7</v>
      </c>
      <c r="I26">
        <f>VLOOKUP(B26,предметы!$B$5:$C$100,2,FALSE)</f>
        <v>12</v>
      </c>
      <c r="J26">
        <f t="shared" si="3"/>
        <v>810</v>
      </c>
      <c r="K26">
        <f t="shared" si="4"/>
        <v>180</v>
      </c>
      <c r="L26">
        <v>0</v>
      </c>
      <c r="M26" t="str">
        <f t="shared" si="0"/>
        <v>INSERT INTO `room_interior`(`room_id`, `house_id`, `thing_id`, `x`, `y`, `layer`) VALUES (1,7,12,810,180,0);</v>
      </c>
    </row>
    <row r="27" spans="1:13" x14ac:dyDescent="0.25">
      <c r="A27">
        <v>26</v>
      </c>
      <c r="B27" t="s">
        <v>34</v>
      </c>
      <c r="C27" t="s">
        <v>2</v>
      </c>
      <c r="D27" t="s">
        <v>19</v>
      </c>
      <c r="E27">
        <v>13</v>
      </c>
      <c r="F27">
        <v>6</v>
      </c>
      <c r="G27">
        <f>VLOOKUP(C27,'комнаты и дома'!$A$2:$B$13,2,FALSE)</f>
        <v>1</v>
      </c>
      <c r="H27">
        <f>VLOOKUP(D27,'комнаты и дома'!$A$16:$B$25,2,FALSE)</f>
        <v>8</v>
      </c>
      <c r="I27">
        <f>VLOOKUP(B27,предметы!$B$5:$C$100,2,FALSE)</f>
        <v>15</v>
      </c>
      <c r="J27">
        <f t="shared" si="3"/>
        <v>585</v>
      </c>
      <c r="K27">
        <f t="shared" si="4"/>
        <v>270</v>
      </c>
      <c r="L27">
        <v>0</v>
      </c>
      <c r="M27" t="str">
        <f t="shared" si="0"/>
        <v>INSERT INTO `room_interior`(`room_id`, `house_id`, `thing_id`, `x`, `y`, `layer`) VALUES (1,8,15,585,270,0);</v>
      </c>
    </row>
    <row r="28" spans="1:13" x14ac:dyDescent="0.25">
      <c r="A28">
        <v>27</v>
      </c>
      <c r="B28" t="s">
        <v>44</v>
      </c>
      <c r="C28" t="s">
        <v>2</v>
      </c>
      <c r="D28" t="s">
        <v>19</v>
      </c>
      <c r="E28">
        <v>13</v>
      </c>
      <c r="F28">
        <v>0</v>
      </c>
      <c r="G28">
        <f>VLOOKUP(C28,'комнаты и дома'!$A$2:$B$13,2,FALSE)</f>
        <v>1</v>
      </c>
      <c r="H28">
        <f>VLOOKUP(D28,'комнаты и дома'!$A$16:$B$25,2,FALSE)</f>
        <v>8</v>
      </c>
      <c r="I28">
        <f>VLOOKUP(B28,предметы!$B$5:$C$100,2,FALSE)</f>
        <v>7</v>
      </c>
      <c r="J28">
        <f t="shared" si="3"/>
        <v>585</v>
      </c>
      <c r="K28">
        <f t="shared" si="4"/>
        <v>0</v>
      </c>
      <c r="L28">
        <v>0</v>
      </c>
      <c r="M28" t="str">
        <f t="shared" si="0"/>
        <v>INSERT INTO `room_interior`(`room_id`, `house_id`, `thing_id`, `x`, `y`, `layer`) VALUES (1,8,7,585,0,0);</v>
      </c>
    </row>
    <row r="29" spans="1:13" x14ac:dyDescent="0.25">
      <c r="A29">
        <v>28</v>
      </c>
      <c r="B29" t="s">
        <v>46</v>
      </c>
      <c r="C29" t="s">
        <v>2</v>
      </c>
      <c r="D29" t="s">
        <v>19</v>
      </c>
      <c r="E29">
        <v>13</v>
      </c>
      <c r="F29">
        <v>3</v>
      </c>
      <c r="G29">
        <f>VLOOKUP(C29,'комнаты и дома'!$A$2:$B$13,2,FALSE)</f>
        <v>1</v>
      </c>
      <c r="H29">
        <f>VLOOKUP(D29,'комнаты и дома'!$A$16:$B$25,2,FALSE)</f>
        <v>8</v>
      </c>
      <c r="I29">
        <f>VLOOKUP(B29,предметы!$B$5:$C$100,2,FALSE)</f>
        <v>10</v>
      </c>
      <c r="J29">
        <f t="shared" si="3"/>
        <v>585</v>
      </c>
      <c r="K29">
        <f t="shared" si="4"/>
        <v>135</v>
      </c>
      <c r="L29">
        <v>0</v>
      </c>
      <c r="M29" t="str">
        <f t="shared" si="0"/>
        <v>INSERT INTO `room_interior`(`room_id`, `house_id`, `thing_id`, `x`, `y`, `layer`) VALUES (1,8,10,585,135,0);</v>
      </c>
    </row>
    <row r="30" spans="1:13" x14ac:dyDescent="0.25">
      <c r="A30">
        <v>29</v>
      </c>
      <c r="B30" t="s">
        <v>31</v>
      </c>
      <c r="C30" t="s">
        <v>2</v>
      </c>
      <c r="D30" t="s">
        <v>21</v>
      </c>
      <c r="E30">
        <v>11</v>
      </c>
      <c r="F30">
        <v>0</v>
      </c>
      <c r="G30">
        <f>VLOOKUP(C30,'комнаты и дома'!$A$2:$B$13,2,FALSE)</f>
        <v>1</v>
      </c>
      <c r="H30">
        <f>VLOOKUP(D30,'комнаты и дома'!$A$16:$B$25,2,FALSE)</f>
        <v>9</v>
      </c>
      <c r="I30">
        <f>VLOOKUP(B30,предметы!$B$5:$C$100,2,FALSE)</f>
        <v>17</v>
      </c>
      <c r="J30">
        <f t="shared" si="3"/>
        <v>495</v>
      </c>
      <c r="K30">
        <f t="shared" si="4"/>
        <v>0</v>
      </c>
      <c r="L30">
        <v>0</v>
      </c>
      <c r="M30" t="str">
        <f t="shared" si="0"/>
        <v>INSERT INTO `room_interior`(`room_id`, `house_id`, `thing_id`, `x`, `y`, `layer`) VALUES (1,9,17,495,0,0);</v>
      </c>
    </row>
    <row r="31" spans="1:13" x14ac:dyDescent="0.25">
      <c r="A31">
        <v>30</v>
      </c>
      <c r="B31" t="s">
        <v>40</v>
      </c>
      <c r="C31" t="s">
        <v>2</v>
      </c>
      <c r="D31" t="s">
        <v>22</v>
      </c>
      <c r="E31">
        <v>17</v>
      </c>
      <c r="F31">
        <v>1</v>
      </c>
      <c r="G31">
        <f>VLOOKUP(C31,'комнаты и дома'!$A$2:$B$13,2,FALSE)</f>
        <v>1</v>
      </c>
      <c r="H31">
        <f>VLOOKUP(D31,'комнаты и дома'!$A$16:$B$25,2,FALSE)</f>
        <v>10</v>
      </c>
      <c r="I31">
        <f>VLOOKUP(B31,предметы!$B$5:$C$100,2,FALSE)</f>
        <v>16</v>
      </c>
      <c r="J31">
        <f t="shared" si="3"/>
        <v>765</v>
      </c>
      <c r="K31">
        <f t="shared" si="4"/>
        <v>45</v>
      </c>
      <c r="L31">
        <v>0</v>
      </c>
      <c r="M31" t="str">
        <f t="shared" si="0"/>
        <v>INSERT INTO `room_interior`(`room_id`, `house_id`, `thing_id`, `x`, `y`, `layer`) VALUES (1,10,16,765,45,0);</v>
      </c>
    </row>
    <row r="32" spans="1:13" x14ac:dyDescent="0.25">
      <c r="A32">
        <v>31</v>
      </c>
      <c r="B32" t="s">
        <v>47</v>
      </c>
      <c r="C32" t="s">
        <v>2</v>
      </c>
      <c r="D32" t="s">
        <v>14</v>
      </c>
      <c r="E32">
        <v>0</v>
      </c>
      <c r="F32">
        <v>0</v>
      </c>
      <c r="G32">
        <f>VLOOKUP(C32,'комнаты и дома'!$A$2:$B$13,2,FALSE)</f>
        <v>1</v>
      </c>
      <c r="H32">
        <f>VLOOKUP(D32,'комнаты и дома'!$A$16:$B$25,2,FALSE)</f>
        <v>3</v>
      </c>
      <c r="I32">
        <f>VLOOKUP(B32,предметы!$B$5:$C$100,2,FALSE)</f>
        <v>18</v>
      </c>
      <c r="J32">
        <f t="shared" si="3"/>
        <v>0</v>
      </c>
      <c r="K32">
        <f t="shared" si="4"/>
        <v>0</v>
      </c>
      <c r="L32">
        <v>0</v>
      </c>
      <c r="M32" t="str">
        <f t="shared" si="0"/>
        <v>INSERT INTO `room_interior`(`room_id`, `house_id`, `thing_id`, `x`, `y`, `layer`) VALUES (1,3,18,0,0,0);</v>
      </c>
    </row>
    <row r="33" spans="1:13" x14ac:dyDescent="0.25">
      <c r="A33">
        <v>32</v>
      </c>
      <c r="B33" t="s">
        <v>48</v>
      </c>
      <c r="C33" t="s">
        <v>2</v>
      </c>
      <c r="D33" t="s">
        <v>14</v>
      </c>
      <c r="E33">
        <v>16</v>
      </c>
      <c r="F33">
        <v>1</v>
      </c>
      <c r="G33">
        <f>VLOOKUP(C33,'комнаты и дома'!$A$2:$B$13,2,FALSE)</f>
        <v>1</v>
      </c>
      <c r="H33">
        <f>VLOOKUP(D33,'комнаты и дома'!$A$16:$B$25,2,FALSE)</f>
        <v>3</v>
      </c>
      <c r="I33">
        <f>VLOOKUP(B33,предметы!$B$5:$C$100,2,FALSE)</f>
        <v>19</v>
      </c>
      <c r="J33">
        <f t="shared" si="3"/>
        <v>720</v>
      </c>
      <c r="K33">
        <f t="shared" si="4"/>
        <v>45</v>
      </c>
      <c r="L33">
        <v>0</v>
      </c>
      <c r="M33" t="str">
        <f t="shared" si="0"/>
        <v>INSERT INTO `room_interior`(`room_id`, `house_id`, `thing_id`, `x`, `y`, `layer`) VALUES (1,3,19,720,45,0);</v>
      </c>
    </row>
    <row r="34" spans="1:13" x14ac:dyDescent="0.25">
      <c r="A34">
        <v>33</v>
      </c>
      <c r="B34" t="s">
        <v>48</v>
      </c>
      <c r="C34" t="s">
        <v>2</v>
      </c>
      <c r="D34" t="s">
        <v>14</v>
      </c>
      <c r="E34">
        <v>21</v>
      </c>
      <c r="F34">
        <v>1</v>
      </c>
      <c r="G34">
        <f>VLOOKUP(C34,'комнаты и дома'!$A$2:$B$13,2,FALSE)</f>
        <v>1</v>
      </c>
      <c r="H34">
        <f>VLOOKUP(D34,'комнаты и дома'!$A$16:$B$25,2,FALSE)</f>
        <v>3</v>
      </c>
      <c r="I34">
        <f>VLOOKUP(B34,предметы!$B$5:$C$100,2,FALSE)</f>
        <v>19</v>
      </c>
      <c r="J34">
        <f t="shared" si="3"/>
        <v>945</v>
      </c>
      <c r="K34">
        <f t="shared" si="4"/>
        <v>45</v>
      </c>
      <c r="L34">
        <v>0</v>
      </c>
      <c r="M34" t="str">
        <f t="shared" si="0"/>
        <v>INSERT INTO `room_interior`(`room_id`, `house_id`, `thing_id`, `x`, `y`, `layer`) VALUES (1,3,19,945,45,0);</v>
      </c>
    </row>
    <row r="35" spans="1:13" x14ac:dyDescent="0.25">
      <c r="A35">
        <v>34</v>
      </c>
      <c r="B35" t="s">
        <v>68</v>
      </c>
      <c r="C35" t="s">
        <v>2</v>
      </c>
      <c r="D35" t="s">
        <v>15</v>
      </c>
      <c r="E35">
        <v>17</v>
      </c>
      <c r="F35">
        <v>5</v>
      </c>
      <c r="G35">
        <f>VLOOKUP(C35,'комнаты и дома'!$A$2:$B$13,2,FALSE)</f>
        <v>1</v>
      </c>
      <c r="H35">
        <f>VLOOKUP(D35,'комнаты и дома'!$A$16:$B$25,2,FALSE)</f>
        <v>4</v>
      </c>
      <c r="I35">
        <f>VLOOKUP(B35,предметы!$B$5:$C$100,2,FALSE)</f>
        <v>27</v>
      </c>
      <c r="J35">
        <f t="shared" si="3"/>
        <v>765</v>
      </c>
      <c r="K35">
        <f t="shared" si="4"/>
        <v>225</v>
      </c>
      <c r="L35">
        <v>0</v>
      </c>
      <c r="M35" t="str">
        <f t="shared" si="0"/>
        <v>INSERT INTO `room_interior`(`room_id`, `house_id`, `thing_id`, `x`, `y`, `layer`) VALUES (1,4,27,765,225,0);</v>
      </c>
    </row>
    <row r="36" spans="1:13" x14ac:dyDescent="0.25">
      <c r="A36">
        <v>35</v>
      </c>
      <c r="B36" t="s">
        <v>68</v>
      </c>
      <c r="C36" t="s">
        <v>2</v>
      </c>
      <c r="D36" t="s">
        <v>18</v>
      </c>
      <c r="E36">
        <v>14</v>
      </c>
      <c r="F36">
        <v>5</v>
      </c>
      <c r="G36">
        <f>VLOOKUP(C36,'комнаты и дома'!$A$2:$B$13,2,FALSE)</f>
        <v>1</v>
      </c>
      <c r="H36">
        <f>VLOOKUP(D36,'комнаты и дома'!$A$16:$B$25,2,FALSE)</f>
        <v>7</v>
      </c>
      <c r="I36">
        <f>VLOOKUP(B36,предметы!$B$5:$C$100,2,FALSE)</f>
        <v>27</v>
      </c>
      <c r="J36">
        <f t="shared" si="3"/>
        <v>630</v>
      </c>
      <c r="K36">
        <f t="shared" si="4"/>
        <v>225</v>
      </c>
      <c r="L36">
        <v>0</v>
      </c>
      <c r="M36" t="str">
        <f t="shared" si="0"/>
        <v>INSERT INTO `room_interior`(`room_id`, `house_id`, `thing_id`, `x`, `y`, `layer`) VALUES (1,7,27,630,225,0);</v>
      </c>
    </row>
    <row r="37" spans="1:13" x14ac:dyDescent="0.25">
      <c r="A37">
        <v>36</v>
      </c>
      <c r="B37" t="s">
        <v>49</v>
      </c>
      <c r="C37" t="s">
        <v>1</v>
      </c>
      <c r="D37" t="s">
        <v>12</v>
      </c>
      <c r="E37">
        <v>9</v>
      </c>
      <c r="F37">
        <v>6</v>
      </c>
      <c r="G37">
        <f>VLOOKUP(C37,'комнаты и дома'!$A$2:$B$13,2,FALSE)</f>
        <v>2</v>
      </c>
      <c r="H37">
        <f>VLOOKUP(D37,'комнаты и дома'!$A$16:$B$25,2,FALSE)</f>
        <v>1</v>
      </c>
      <c r="I37">
        <f>VLOOKUP(B37,предметы!$B$5:$C$100,2,FALSE)</f>
        <v>20</v>
      </c>
      <c r="J37">
        <f t="shared" si="3"/>
        <v>405</v>
      </c>
      <c r="K37">
        <f t="shared" si="4"/>
        <v>270</v>
      </c>
      <c r="L37">
        <v>0</v>
      </c>
      <c r="M37" t="str">
        <f t="shared" si="0"/>
        <v>INSERT INTO `room_interior`(`room_id`, `house_id`, `thing_id`, `x`, `y`, `layer`) VALUES (2,1,20,405,270,0);</v>
      </c>
    </row>
    <row r="38" spans="1:13" x14ac:dyDescent="0.25">
      <c r="A38">
        <v>37</v>
      </c>
      <c r="B38" t="s">
        <v>50</v>
      </c>
      <c r="C38" t="s">
        <v>1</v>
      </c>
      <c r="D38" t="s">
        <v>13</v>
      </c>
      <c r="E38">
        <v>7</v>
      </c>
      <c r="F38">
        <v>7</v>
      </c>
      <c r="G38">
        <f>VLOOKUP(C38,'комнаты и дома'!$A$2:$B$13,2,FALSE)</f>
        <v>2</v>
      </c>
      <c r="H38">
        <f>VLOOKUP(D38,'комнаты и дома'!$A$16:$B$25,2,FALSE)</f>
        <v>2</v>
      </c>
      <c r="I38">
        <f>VLOOKUP(B38,предметы!$B$5:$C$100,2,FALSE)</f>
        <v>21</v>
      </c>
      <c r="J38">
        <f t="shared" si="3"/>
        <v>315</v>
      </c>
      <c r="K38">
        <f t="shared" si="4"/>
        <v>315</v>
      </c>
      <c r="L38">
        <v>0</v>
      </c>
      <c r="M38" t="str">
        <f t="shared" si="0"/>
        <v>INSERT INTO `room_interior`(`room_id`, `house_id`, `thing_id`, `x`, `y`, `layer`) VALUES (2,2,21,315,315,0);</v>
      </c>
    </row>
    <row r="39" spans="1:13" x14ac:dyDescent="0.25">
      <c r="A39">
        <v>38</v>
      </c>
      <c r="B39" t="s">
        <v>50</v>
      </c>
      <c r="C39" t="s">
        <v>1</v>
      </c>
      <c r="D39" t="s">
        <v>13</v>
      </c>
      <c r="E39">
        <v>15</v>
      </c>
      <c r="F39">
        <v>7</v>
      </c>
      <c r="G39">
        <f>VLOOKUP(C39,'комнаты и дома'!$A$2:$B$13,2,FALSE)</f>
        <v>2</v>
      </c>
      <c r="H39">
        <f>VLOOKUP(D39,'комнаты и дома'!$A$16:$B$25,2,FALSE)</f>
        <v>2</v>
      </c>
      <c r="I39">
        <f>VLOOKUP(B39,предметы!$B$5:$C$100,2,FALSE)</f>
        <v>21</v>
      </c>
      <c r="J39">
        <f t="shared" si="3"/>
        <v>675</v>
      </c>
      <c r="K39">
        <f t="shared" si="4"/>
        <v>315</v>
      </c>
      <c r="L39">
        <v>0</v>
      </c>
      <c r="M39" t="str">
        <f t="shared" si="0"/>
        <v>INSERT INTO `room_interior`(`room_id`, `house_id`, `thing_id`, `x`, `y`, `layer`) VALUES (2,2,21,675,315,0);</v>
      </c>
    </row>
    <row r="40" spans="1:13" x14ac:dyDescent="0.25">
      <c r="A40">
        <v>39</v>
      </c>
      <c r="B40" t="s">
        <v>48</v>
      </c>
      <c r="C40" t="s">
        <v>1</v>
      </c>
      <c r="D40" t="s">
        <v>14</v>
      </c>
      <c r="E40">
        <v>8</v>
      </c>
      <c r="F40">
        <v>2</v>
      </c>
      <c r="G40">
        <f>VLOOKUP(C40,'комнаты и дома'!$A$2:$B$13,2,FALSE)</f>
        <v>2</v>
      </c>
      <c r="H40">
        <f>VLOOKUP(D40,'комнаты и дома'!$A$16:$B$25,2,FALSE)</f>
        <v>3</v>
      </c>
      <c r="I40">
        <f>VLOOKUP(B40,предметы!$B$5:$C$100,2,FALSE)</f>
        <v>19</v>
      </c>
      <c r="J40">
        <f t="shared" si="3"/>
        <v>360</v>
      </c>
      <c r="K40">
        <f t="shared" si="4"/>
        <v>90</v>
      </c>
      <c r="L40">
        <v>0</v>
      </c>
      <c r="M40" t="str">
        <f t="shared" si="0"/>
        <v>INSERT INTO `room_interior`(`room_id`, `house_id`, `thing_id`, `x`, `y`, `layer`) VALUES (2,3,19,360,90,0);</v>
      </c>
    </row>
    <row r="41" spans="1:13" x14ac:dyDescent="0.25">
      <c r="A41">
        <v>40</v>
      </c>
      <c r="B41" t="s">
        <v>48</v>
      </c>
      <c r="C41" t="s">
        <v>1</v>
      </c>
      <c r="D41" t="s">
        <v>14</v>
      </c>
      <c r="E41">
        <v>15</v>
      </c>
      <c r="F41">
        <v>2</v>
      </c>
      <c r="G41">
        <f>VLOOKUP(C41,'комнаты и дома'!$A$2:$B$13,2,FALSE)</f>
        <v>2</v>
      </c>
      <c r="H41">
        <f>VLOOKUP(D41,'комнаты и дома'!$A$16:$B$25,2,FALSE)</f>
        <v>3</v>
      </c>
      <c r="I41">
        <f>VLOOKUP(B41,предметы!$B$5:$C$100,2,FALSE)</f>
        <v>19</v>
      </c>
      <c r="J41">
        <f t="shared" ref="J41:J68" si="5">E41*45</f>
        <v>675</v>
      </c>
      <c r="K41">
        <f t="shared" ref="K41:K68" si="6">F41*45</f>
        <v>90</v>
      </c>
      <c r="L41">
        <v>0</v>
      </c>
      <c r="M41" t="str">
        <f t="shared" si="0"/>
        <v>INSERT INTO `room_interior`(`room_id`, `house_id`, `thing_id`, `x`, `y`, `layer`) VALUES (2,3,19,675,90,0);</v>
      </c>
    </row>
    <row r="42" spans="1:13" x14ac:dyDescent="0.25">
      <c r="A42">
        <v>41</v>
      </c>
      <c r="B42" t="s">
        <v>47</v>
      </c>
      <c r="C42" t="s">
        <v>1</v>
      </c>
      <c r="D42" t="s">
        <v>14</v>
      </c>
      <c r="E42">
        <v>0</v>
      </c>
      <c r="F42">
        <v>0</v>
      </c>
      <c r="G42">
        <f>VLOOKUP(C42,'комнаты и дома'!$A$2:$B$13,2,FALSE)</f>
        <v>2</v>
      </c>
      <c r="H42">
        <f>VLOOKUP(D42,'комнаты и дома'!$A$16:$B$25,2,FALSE)</f>
        <v>3</v>
      </c>
      <c r="I42">
        <f>VLOOKUP(B42,предметы!$B$5:$C$100,2,FALSE)</f>
        <v>18</v>
      </c>
      <c r="J42">
        <f t="shared" si="5"/>
        <v>0</v>
      </c>
      <c r="K42">
        <f t="shared" si="6"/>
        <v>0</v>
      </c>
      <c r="L42">
        <v>0</v>
      </c>
      <c r="M42" t="str">
        <f t="shared" si="0"/>
        <v>INSERT INTO `room_interior`(`room_id`, `house_id`, `thing_id`, `x`, `y`, `layer`) VALUES (2,3,18,0,0,0);</v>
      </c>
    </row>
    <row r="43" spans="1:13" x14ac:dyDescent="0.25">
      <c r="A43">
        <v>42</v>
      </c>
      <c r="B43" t="s">
        <v>53</v>
      </c>
      <c r="C43" t="s">
        <v>1</v>
      </c>
      <c r="D43" t="s">
        <v>15</v>
      </c>
      <c r="E43">
        <v>17</v>
      </c>
      <c r="F43">
        <v>6</v>
      </c>
      <c r="G43">
        <f>VLOOKUP(C43,'комнаты и дома'!$A$2:$B$13,2,FALSE)</f>
        <v>2</v>
      </c>
      <c r="H43">
        <f>VLOOKUP(D43,'комнаты и дома'!$A$16:$B$25,2,FALSE)</f>
        <v>4</v>
      </c>
      <c r="I43">
        <f>VLOOKUP(B43,предметы!$B$5:$C$100,2,FALSE)</f>
        <v>22</v>
      </c>
      <c r="J43">
        <f t="shared" si="5"/>
        <v>765</v>
      </c>
      <c r="K43">
        <f t="shared" si="6"/>
        <v>270</v>
      </c>
      <c r="L43">
        <v>0</v>
      </c>
      <c r="M43" t="str">
        <f t="shared" si="0"/>
        <v>INSERT INTO `room_interior`(`room_id`, `house_id`, `thing_id`, `x`, `y`, `layer`) VALUES (2,4,22,765,270,0);</v>
      </c>
    </row>
    <row r="44" spans="1:13" x14ac:dyDescent="0.25">
      <c r="A44">
        <v>43</v>
      </c>
      <c r="B44" t="s">
        <v>54</v>
      </c>
      <c r="C44" t="s">
        <v>1</v>
      </c>
      <c r="D44" t="s">
        <v>16</v>
      </c>
      <c r="E44">
        <v>5</v>
      </c>
      <c r="F44">
        <v>4</v>
      </c>
      <c r="G44">
        <f>VLOOKUP(C44,'комнаты и дома'!$A$2:$B$13,2,FALSE)</f>
        <v>2</v>
      </c>
      <c r="H44">
        <f>VLOOKUP(D44,'комнаты и дома'!$A$16:$B$25,2,FALSE)</f>
        <v>5</v>
      </c>
      <c r="I44">
        <f>VLOOKUP(B44,предметы!$B$5:$C$100,2,FALSE)</f>
        <v>23</v>
      </c>
      <c r="J44">
        <f t="shared" si="5"/>
        <v>225</v>
      </c>
      <c r="K44">
        <f t="shared" si="6"/>
        <v>180</v>
      </c>
      <c r="L44">
        <v>0</v>
      </c>
      <c r="M44" t="str">
        <f t="shared" si="0"/>
        <v>INSERT INTO `room_interior`(`room_id`, `house_id`, `thing_id`, `x`, `y`, `layer`) VALUES (2,5,23,225,180,0);</v>
      </c>
    </row>
    <row r="45" spans="1:13" x14ac:dyDescent="0.25">
      <c r="A45">
        <v>44</v>
      </c>
      <c r="B45" t="s">
        <v>38</v>
      </c>
      <c r="C45" t="s">
        <v>1</v>
      </c>
      <c r="D45" t="s">
        <v>16</v>
      </c>
      <c r="E45">
        <v>5</v>
      </c>
      <c r="F45">
        <v>2</v>
      </c>
      <c r="G45">
        <f>VLOOKUP(C45,'комнаты и дома'!$A$2:$B$13,2,FALSE)</f>
        <v>2</v>
      </c>
      <c r="H45">
        <f>VLOOKUP(D45,'комнаты и дома'!$A$16:$B$25,2,FALSE)</f>
        <v>5</v>
      </c>
      <c r="I45">
        <f>VLOOKUP(B45,предметы!$B$5:$C$100,2,FALSE)</f>
        <v>12</v>
      </c>
      <c r="J45">
        <f t="shared" si="5"/>
        <v>225</v>
      </c>
      <c r="K45">
        <f t="shared" si="6"/>
        <v>90</v>
      </c>
      <c r="L45">
        <v>0</v>
      </c>
      <c r="M45" t="str">
        <f t="shared" si="0"/>
        <v>INSERT INTO `room_interior`(`room_id`, `house_id`, `thing_id`, `x`, `y`, `layer`) VALUES (2,5,12,225,90,0);</v>
      </c>
    </row>
    <row r="46" spans="1:13" x14ac:dyDescent="0.25">
      <c r="A46">
        <v>45</v>
      </c>
      <c r="B46" t="s">
        <v>54</v>
      </c>
      <c r="C46" t="s">
        <v>1</v>
      </c>
      <c r="D46" t="s">
        <v>17</v>
      </c>
      <c r="E46">
        <v>21</v>
      </c>
      <c r="F46">
        <v>4</v>
      </c>
      <c r="G46">
        <f>VLOOKUP(C46,'комнаты и дома'!$A$2:$B$13,2,FALSE)</f>
        <v>2</v>
      </c>
      <c r="H46">
        <f>VLOOKUP(D46,'комнаты и дома'!$A$16:$B$25,2,FALSE)</f>
        <v>6</v>
      </c>
      <c r="I46">
        <f>VLOOKUP(B46,предметы!$B$5:$C$100,2,FALSE)</f>
        <v>23</v>
      </c>
      <c r="J46">
        <f t="shared" si="5"/>
        <v>945</v>
      </c>
      <c r="K46">
        <f t="shared" si="6"/>
        <v>180</v>
      </c>
      <c r="L46">
        <v>0</v>
      </c>
      <c r="M46" t="str">
        <f t="shared" si="0"/>
        <v>INSERT INTO `room_interior`(`room_id`, `house_id`, `thing_id`, `x`, `y`, `layer`) VALUES (2,6,23,945,180,0);</v>
      </c>
    </row>
    <row r="47" spans="1:13" x14ac:dyDescent="0.25">
      <c r="A47">
        <v>46</v>
      </c>
      <c r="B47" t="s">
        <v>38</v>
      </c>
      <c r="C47" t="s">
        <v>1</v>
      </c>
      <c r="D47" t="s">
        <v>17</v>
      </c>
      <c r="E47">
        <v>22</v>
      </c>
      <c r="F47">
        <v>2</v>
      </c>
      <c r="G47">
        <f>VLOOKUP(C47,'комнаты и дома'!$A$2:$B$13,2,FALSE)</f>
        <v>2</v>
      </c>
      <c r="H47">
        <f>VLOOKUP(D47,'комнаты и дома'!$A$16:$B$25,2,FALSE)</f>
        <v>6</v>
      </c>
      <c r="I47">
        <f>VLOOKUP(B47,предметы!$B$5:$C$100,2,FALSE)</f>
        <v>12</v>
      </c>
      <c r="J47">
        <f t="shared" si="5"/>
        <v>990</v>
      </c>
      <c r="K47">
        <f t="shared" si="6"/>
        <v>90</v>
      </c>
      <c r="L47">
        <v>0</v>
      </c>
      <c r="M47" t="str">
        <f t="shared" si="0"/>
        <v>INSERT INTO `room_interior`(`room_id`, `house_id`, `thing_id`, `x`, `y`, `layer`) VALUES (2,6,12,990,90,0);</v>
      </c>
    </row>
    <row r="48" spans="1:13" x14ac:dyDescent="0.25">
      <c r="A48">
        <v>47</v>
      </c>
      <c r="B48" t="s">
        <v>55</v>
      </c>
      <c r="C48" t="s">
        <v>1</v>
      </c>
      <c r="D48" t="s">
        <v>18</v>
      </c>
      <c r="E48">
        <v>0</v>
      </c>
      <c r="F48">
        <v>0</v>
      </c>
      <c r="G48">
        <f>VLOOKUP(C48,'комнаты и дома'!$A$2:$B$13,2,FALSE)</f>
        <v>2</v>
      </c>
      <c r="H48">
        <f>VLOOKUP(D48,'комнаты и дома'!$A$16:$B$25,2,FALSE)</f>
        <v>7</v>
      </c>
      <c r="I48">
        <f>VLOOKUP(B48,предметы!$B$5:$C$100,2,FALSE)</f>
        <v>25</v>
      </c>
      <c r="J48">
        <f t="shared" si="5"/>
        <v>0</v>
      </c>
      <c r="K48">
        <f t="shared" si="6"/>
        <v>0</v>
      </c>
      <c r="L48">
        <v>0</v>
      </c>
      <c r="M48" t="str">
        <f t="shared" si="0"/>
        <v>INSERT INTO `room_interior`(`room_id`, `house_id`, `thing_id`, `x`, `y`, `layer`) VALUES (2,7,25,0,0,0);</v>
      </c>
    </row>
    <row r="49" spans="1:13" x14ac:dyDescent="0.25">
      <c r="A49">
        <v>48</v>
      </c>
      <c r="B49" t="s">
        <v>52</v>
      </c>
      <c r="C49" t="s">
        <v>1</v>
      </c>
      <c r="D49" t="s">
        <v>19</v>
      </c>
      <c r="E49">
        <v>17</v>
      </c>
      <c r="F49">
        <v>3</v>
      </c>
      <c r="G49">
        <f>VLOOKUP(C49,'комнаты и дома'!$A$2:$B$13,2,FALSE)</f>
        <v>2</v>
      </c>
      <c r="H49">
        <f>VLOOKUP(D49,'комнаты и дома'!$A$16:$B$25,2,FALSE)</f>
        <v>8</v>
      </c>
      <c r="I49">
        <f>VLOOKUP(B49,предметы!$B$5:$C$100,2,FALSE)</f>
        <v>24</v>
      </c>
      <c r="J49">
        <f t="shared" si="5"/>
        <v>765</v>
      </c>
      <c r="K49">
        <f t="shared" si="6"/>
        <v>135</v>
      </c>
      <c r="L49">
        <v>0</v>
      </c>
      <c r="M49" t="str">
        <f t="shared" si="0"/>
        <v>INSERT INTO `room_interior`(`room_id`, `house_id`, `thing_id`, `x`, `y`, `layer`) VALUES (2,8,24,765,135,0);</v>
      </c>
    </row>
    <row r="50" spans="1:13" x14ac:dyDescent="0.25">
      <c r="A50">
        <v>49</v>
      </c>
      <c r="B50" t="s">
        <v>67</v>
      </c>
      <c r="C50" t="s">
        <v>1</v>
      </c>
      <c r="D50" t="s">
        <v>21</v>
      </c>
      <c r="E50">
        <v>8</v>
      </c>
      <c r="F50">
        <v>6</v>
      </c>
      <c r="G50">
        <f>VLOOKUP(C50,'комнаты и дома'!$A$2:$B$13,2,FALSE)</f>
        <v>2</v>
      </c>
      <c r="H50">
        <f>VLOOKUP(D50,'комнаты и дома'!$A$16:$B$25,2,FALSE)</f>
        <v>9</v>
      </c>
      <c r="I50">
        <f>VLOOKUP(B50,предметы!$B$5:$C$100,2,FALSE)</f>
        <v>28</v>
      </c>
      <c r="J50">
        <f t="shared" si="5"/>
        <v>360</v>
      </c>
      <c r="K50">
        <f t="shared" si="6"/>
        <v>270</v>
      </c>
      <c r="L50">
        <v>0</v>
      </c>
      <c r="M50" t="str">
        <f t="shared" si="0"/>
        <v>INSERT INTO `room_interior`(`room_id`, `house_id`, `thing_id`, `x`, `y`, `layer`) VALUES (2,9,28,360,270,0);</v>
      </c>
    </row>
    <row r="51" spans="1:13" x14ac:dyDescent="0.25">
      <c r="A51">
        <v>50</v>
      </c>
      <c r="B51" t="s">
        <v>67</v>
      </c>
      <c r="C51" t="s">
        <v>1</v>
      </c>
      <c r="D51" t="s">
        <v>21</v>
      </c>
      <c r="E51">
        <v>15</v>
      </c>
      <c r="F51">
        <v>6</v>
      </c>
      <c r="G51">
        <f>VLOOKUP(C51,'комнаты и дома'!$A$2:$B$13,2,FALSE)</f>
        <v>2</v>
      </c>
      <c r="H51">
        <f>VLOOKUP(D51,'комнаты и дома'!$A$16:$B$25,2,FALSE)</f>
        <v>9</v>
      </c>
      <c r="I51">
        <f>VLOOKUP(B51,предметы!$B$5:$C$100,2,FALSE)</f>
        <v>28</v>
      </c>
      <c r="J51">
        <f t="shared" si="5"/>
        <v>675</v>
      </c>
      <c r="K51">
        <f t="shared" si="6"/>
        <v>270</v>
      </c>
      <c r="L51">
        <v>0</v>
      </c>
      <c r="M51" t="str">
        <f t="shared" si="0"/>
        <v>INSERT INTO `room_interior`(`room_id`, `house_id`, `thing_id`, `x`, `y`, `layer`) VALUES (2,9,28,675,270,0);</v>
      </c>
    </row>
    <row r="52" spans="1:13" x14ac:dyDescent="0.25">
      <c r="A52">
        <v>51</v>
      </c>
      <c r="B52" t="s">
        <v>51</v>
      </c>
      <c r="C52" t="s">
        <v>1</v>
      </c>
      <c r="D52" t="s">
        <v>22</v>
      </c>
      <c r="E52">
        <v>10</v>
      </c>
      <c r="F52">
        <v>1</v>
      </c>
      <c r="G52">
        <f>VLOOKUP(C52,'комнаты и дома'!$A$2:$B$13,2,FALSE)</f>
        <v>2</v>
      </c>
      <c r="H52">
        <f>VLOOKUP(D52,'комнаты и дома'!$A$16:$B$25,2,FALSE)</f>
        <v>10</v>
      </c>
      <c r="I52">
        <f>VLOOKUP(B52,предметы!$B$5:$C$100,2,FALSE)</f>
        <v>26</v>
      </c>
      <c r="J52">
        <f t="shared" si="5"/>
        <v>450</v>
      </c>
      <c r="K52">
        <f t="shared" si="6"/>
        <v>45</v>
      </c>
      <c r="L52">
        <v>0</v>
      </c>
      <c r="M52" t="str">
        <f t="shared" si="0"/>
        <v>INSERT INTO `room_interior`(`room_id`, `house_id`, `thing_id`, `x`, `y`, `layer`) VALUES (2,10,26,450,45,0);</v>
      </c>
    </row>
    <row r="53" spans="1:13" x14ac:dyDescent="0.25">
      <c r="A53">
        <v>52</v>
      </c>
      <c r="B53" t="s">
        <v>56</v>
      </c>
      <c r="C53" t="s">
        <v>5</v>
      </c>
      <c r="D53" t="s">
        <v>12</v>
      </c>
      <c r="E53">
        <v>15</v>
      </c>
      <c r="F53">
        <v>6</v>
      </c>
      <c r="G53">
        <f>VLOOKUP(C53,'комнаты и дома'!$A$2:$B$13,2,FALSE)</f>
        <v>3</v>
      </c>
      <c r="H53">
        <f>VLOOKUP(D53,'комнаты и дома'!$A$16:$B$25,2,FALSE)</f>
        <v>1</v>
      </c>
      <c r="I53">
        <f>VLOOKUP(B53,предметы!$B$5:$C$100,2,FALSE)</f>
        <v>30</v>
      </c>
      <c r="J53">
        <f t="shared" si="5"/>
        <v>675</v>
      </c>
      <c r="K53">
        <f t="shared" si="6"/>
        <v>270</v>
      </c>
      <c r="L53">
        <v>0</v>
      </c>
      <c r="M53" t="str">
        <f t="shared" si="0"/>
        <v>INSERT INTO `room_interior`(`room_id`, `house_id`, `thing_id`, `x`, `y`, `layer`) VALUES (3,1,30,675,270,0);</v>
      </c>
    </row>
    <row r="54" spans="1:13" x14ac:dyDescent="0.25">
      <c r="A54">
        <v>53</v>
      </c>
      <c r="B54" t="s">
        <v>69</v>
      </c>
      <c r="C54" t="s">
        <v>5</v>
      </c>
      <c r="D54" t="s">
        <v>12</v>
      </c>
      <c r="E54">
        <v>12</v>
      </c>
      <c r="F54">
        <v>5</v>
      </c>
      <c r="G54">
        <f>VLOOKUP(C54,'комнаты и дома'!$A$2:$B$13,2,FALSE)</f>
        <v>3</v>
      </c>
      <c r="H54">
        <f>VLOOKUP(D54,'комнаты и дома'!$A$16:$B$25,2,FALSE)</f>
        <v>1</v>
      </c>
      <c r="I54">
        <f>VLOOKUP(B54,предметы!$B$5:$C$100,2,FALSE)</f>
        <v>31</v>
      </c>
      <c r="J54">
        <f t="shared" si="5"/>
        <v>540</v>
      </c>
      <c r="K54">
        <f t="shared" si="6"/>
        <v>225</v>
      </c>
      <c r="L54">
        <v>0</v>
      </c>
      <c r="M54" t="str">
        <f t="shared" si="0"/>
        <v>INSERT INTO `room_interior`(`room_id`, `house_id`, `thing_id`, `x`, `y`, `layer`) VALUES (3,1,31,540,225,0);</v>
      </c>
    </row>
    <row r="55" spans="1:13" x14ac:dyDescent="0.25">
      <c r="A55">
        <v>54</v>
      </c>
      <c r="B55" t="s">
        <v>57</v>
      </c>
      <c r="C55" t="s">
        <v>5</v>
      </c>
      <c r="D55" t="s">
        <v>13</v>
      </c>
      <c r="E55">
        <v>12</v>
      </c>
      <c r="F55">
        <v>2</v>
      </c>
      <c r="G55">
        <f>VLOOKUP(C55,'комнаты и дома'!$A$2:$B$13,2,FALSE)</f>
        <v>3</v>
      </c>
      <c r="H55">
        <f>VLOOKUP(D55,'комнаты и дома'!$A$16:$B$25,2,FALSE)</f>
        <v>2</v>
      </c>
      <c r="I55">
        <f>VLOOKUP(B55,предметы!$B$5:$C$100,2,FALSE)</f>
        <v>32</v>
      </c>
      <c r="J55">
        <f t="shared" si="5"/>
        <v>540</v>
      </c>
      <c r="K55">
        <f t="shared" si="6"/>
        <v>90</v>
      </c>
      <c r="L55">
        <v>0</v>
      </c>
      <c r="M55" t="str">
        <f t="shared" si="0"/>
        <v>INSERT INTO `room_interior`(`room_id`, `house_id`, `thing_id`, `x`, `y`, `layer`) VALUES (3,2,32,540,90,0);</v>
      </c>
    </row>
    <row r="56" spans="1:13" x14ac:dyDescent="0.25">
      <c r="A56">
        <v>55</v>
      </c>
      <c r="B56" t="s">
        <v>66</v>
      </c>
      <c r="C56" t="s">
        <v>5</v>
      </c>
      <c r="D56" t="s">
        <v>13</v>
      </c>
      <c r="E56">
        <v>17</v>
      </c>
      <c r="F56">
        <v>6</v>
      </c>
      <c r="G56">
        <f>VLOOKUP(C56,'комнаты и дома'!$A$2:$B$13,2,FALSE)</f>
        <v>3</v>
      </c>
      <c r="H56">
        <f>VLOOKUP(D56,'комнаты и дома'!$A$16:$B$25,2,FALSE)</f>
        <v>2</v>
      </c>
      <c r="I56">
        <f>VLOOKUP(B56,предметы!$B$5:$C$100,2,FALSE)</f>
        <v>29</v>
      </c>
      <c r="J56">
        <f t="shared" si="5"/>
        <v>765</v>
      </c>
      <c r="K56">
        <f t="shared" si="6"/>
        <v>270</v>
      </c>
      <c r="L56">
        <v>0</v>
      </c>
      <c r="M56" t="str">
        <f t="shared" si="0"/>
        <v>INSERT INTO `room_interior`(`room_id`, `house_id`, `thing_id`, `x`, `y`, `layer`) VALUES (3,2,29,765,270,0);</v>
      </c>
    </row>
    <row r="57" spans="1:13" x14ac:dyDescent="0.25">
      <c r="A57">
        <v>56</v>
      </c>
      <c r="B57" t="s">
        <v>66</v>
      </c>
      <c r="C57" t="s">
        <v>5</v>
      </c>
      <c r="D57" t="s">
        <v>14</v>
      </c>
      <c r="E57">
        <v>14</v>
      </c>
      <c r="F57">
        <v>8</v>
      </c>
      <c r="G57">
        <f>VLOOKUP(C57,'комнаты и дома'!$A$2:$B$13,2,FALSE)</f>
        <v>3</v>
      </c>
      <c r="H57">
        <f>VLOOKUP(D57,'комнаты и дома'!$A$16:$B$25,2,FALSE)</f>
        <v>3</v>
      </c>
      <c r="I57">
        <f>VLOOKUP(B57,предметы!$B$5:$C$100,2,FALSE)</f>
        <v>29</v>
      </c>
      <c r="J57">
        <f t="shared" si="5"/>
        <v>630</v>
      </c>
      <c r="K57">
        <f t="shared" si="6"/>
        <v>360</v>
      </c>
      <c r="L57">
        <v>0</v>
      </c>
      <c r="M57" t="str">
        <f t="shared" si="0"/>
        <v>INSERT INTO `room_interior`(`room_id`, `house_id`, `thing_id`, `x`, `y`, `layer`) VALUES (3,3,29,630,360,0);</v>
      </c>
    </row>
    <row r="58" spans="1:13" x14ac:dyDescent="0.25">
      <c r="A58">
        <v>57</v>
      </c>
      <c r="B58" t="s">
        <v>48</v>
      </c>
      <c r="C58" t="s">
        <v>5</v>
      </c>
      <c r="D58" t="s">
        <v>14</v>
      </c>
      <c r="E58">
        <v>9</v>
      </c>
      <c r="F58">
        <v>2</v>
      </c>
      <c r="G58">
        <f>VLOOKUP(C58,'комнаты и дома'!$A$2:$B$13,2,FALSE)</f>
        <v>3</v>
      </c>
      <c r="H58">
        <f>VLOOKUP(D58,'комнаты и дома'!$A$16:$B$25,2,FALSE)</f>
        <v>3</v>
      </c>
      <c r="I58">
        <f>VLOOKUP(B58,предметы!$B$5:$C$100,2,FALSE)</f>
        <v>19</v>
      </c>
      <c r="J58">
        <f t="shared" si="5"/>
        <v>405</v>
      </c>
      <c r="K58">
        <f t="shared" si="6"/>
        <v>90</v>
      </c>
      <c r="L58">
        <v>0</v>
      </c>
      <c r="M58" t="str">
        <f t="shared" si="0"/>
        <v>INSERT INTO `room_interior`(`room_id`, `house_id`, `thing_id`, `x`, `y`, `layer`) VALUES (3,3,19,405,90,0);</v>
      </c>
    </row>
    <row r="59" spans="1:13" x14ac:dyDescent="0.25">
      <c r="A59">
        <v>58</v>
      </c>
      <c r="B59" t="s">
        <v>48</v>
      </c>
      <c r="C59" t="s">
        <v>5</v>
      </c>
      <c r="D59" t="s">
        <v>14</v>
      </c>
      <c r="E59">
        <v>14</v>
      </c>
      <c r="F59">
        <v>2</v>
      </c>
      <c r="G59">
        <f>VLOOKUP(C59,'комнаты и дома'!$A$2:$B$13,2,FALSE)</f>
        <v>3</v>
      </c>
      <c r="H59">
        <f>VLOOKUP(D59,'комнаты и дома'!$A$16:$B$25,2,FALSE)</f>
        <v>3</v>
      </c>
      <c r="I59">
        <f>VLOOKUP(B59,предметы!$B$5:$C$100,2,FALSE)</f>
        <v>19</v>
      </c>
      <c r="J59">
        <f t="shared" si="5"/>
        <v>630</v>
      </c>
      <c r="K59">
        <f t="shared" si="6"/>
        <v>90</v>
      </c>
      <c r="L59">
        <v>0</v>
      </c>
      <c r="M59" t="str">
        <f t="shared" si="0"/>
        <v>INSERT INTO `room_interior`(`room_id`, `house_id`, `thing_id`, `x`, `y`, `layer`) VALUES (3,3,19,630,90,0);</v>
      </c>
    </row>
    <row r="60" spans="1:13" x14ac:dyDescent="0.25">
      <c r="A60">
        <v>59</v>
      </c>
      <c r="B60" t="s">
        <v>47</v>
      </c>
      <c r="C60" t="s">
        <v>5</v>
      </c>
      <c r="D60" t="s">
        <v>14</v>
      </c>
      <c r="E60">
        <v>0</v>
      </c>
      <c r="F60">
        <v>0</v>
      </c>
      <c r="G60">
        <f>VLOOKUP(C60,'комнаты и дома'!$A$2:$B$13,2,FALSE)</f>
        <v>3</v>
      </c>
      <c r="H60">
        <f>VLOOKUP(D60,'комнаты и дома'!$A$16:$B$25,2,FALSE)</f>
        <v>3</v>
      </c>
      <c r="I60">
        <f>VLOOKUP(B60,предметы!$B$5:$C$100,2,FALSE)</f>
        <v>18</v>
      </c>
      <c r="J60">
        <f t="shared" si="5"/>
        <v>0</v>
      </c>
      <c r="K60">
        <f t="shared" si="6"/>
        <v>0</v>
      </c>
      <c r="L60">
        <v>0</v>
      </c>
      <c r="M60" t="str">
        <f t="shared" si="0"/>
        <v>INSERT INTO `room_interior`(`room_id`, `house_id`, `thing_id`, `x`, `y`, `layer`) VALUES (3,3,18,0,0,0);</v>
      </c>
    </row>
    <row r="61" spans="1:13" x14ac:dyDescent="0.25">
      <c r="A61">
        <v>60</v>
      </c>
      <c r="B61" t="s">
        <v>66</v>
      </c>
      <c r="C61" t="s">
        <v>5</v>
      </c>
      <c r="D61" t="s">
        <v>15</v>
      </c>
      <c r="E61">
        <v>8</v>
      </c>
      <c r="F61">
        <v>5</v>
      </c>
      <c r="G61">
        <f>VLOOKUP(C61,'комнаты и дома'!$A$2:$B$13,2,FALSE)</f>
        <v>3</v>
      </c>
      <c r="H61">
        <f>VLOOKUP(D61,'комнаты и дома'!$A$16:$B$25,2,FALSE)</f>
        <v>4</v>
      </c>
      <c r="I61">
        <f>VLOOKUP(B61,предметы!$B$5:$C$100,2,FALSE)</f>
        <v>29</v>
      </c>
      <c r="J61">
        <f t="shared" si="5"/>
        <v>360</v>
      </c>
      <c r="K61">
        <f t="shared" si="6"/>
        <v>225</v>
      </c>
      <c r="L61">
        <v>0</v>
      </c>
      <c r="M61" t="str">
        <f t="shared" si="0"/>
        <v>INSERT INTO `room_interior`(`room_id`, `house_id`, `thing_id`, `x`, `y`, `layer`) VALUES (3,4,29,360,225,0);</v>
      </c>
    </row>
    <row r="62" spans="1:13" x14ac:dyDescent="0.25">
      <c r="A62">
        <v>61</v>
      </c>
      <c r="B62" t="s">
        <v>60</v>
      </c>
      <c r="C62" t="s">
        <v>5</v>
      </c>
      <c r="D62" t="s">
        <v>15</v>
      </c>
      <c r="E62">
        <v>3</v>
      </c>
      <c r="F62">
        <v>6</v>
      </c>
      <c r="G62">
        <f>VLOOKUP(C62,'комнаты и дома'!$A$2:$B$13,2,FALSE)</f>
        <v>3</v>
      </c>
      <c r="H62">
        <f>VLOOKUP(D62,'комнаты и дома'!$A$16:$B$25,2,FALSE)</f>
        <v>4</v>
      </c>
      <c r="I62">
        <f>VLOOKUP(B62,предметы!$B$5:$C$100,2,FALSE)</f>
        <v>33</v>
      </c>
      <c r="J62">
        <f t="shared" si="5"/>
        <v>135</v>
      </c>
      <c r="K62">
        <f t="shared" si="6"/>
        <v>270</v>
      </c>
      <c r="L62">
        <v>0</v>
      </c>
      <c r="M62" t="str">
        <f t="shared" si="0"/>
        <v>INSERT INTO `room_interior`(`room_id`, `house_id`, `thing_id`, `x`, `y`, `layer`) VALUES (3,4,33,135,270,0);</v>
      </c>
    </row>
    <row r="63" spans="1:13" x14ac:dyDescent="0.25">
      <c r="A63">
        <v>62</v>
      </c>
      <c r="B63" t="s">
        <v>59</v>
      </c>
      <c r="C63" t="s">
        <v>5</v>
      </c>
      <c r="D63" t="s">
        <v>16</v>
      </c>
      <c r="E63">
        <v>10</v>
      </c>
      <c r="F63">
        <v>6</v>
      </c>
      <c r="G63">
        <f>VLOOKUP(C63,'комнаты и дома'!$A$2:$B$13,2,FALSE)</f>
        <v>3</v>
      </c>
      <c r="H63">
        <f>VLOOKUP(D63,'комнаты и дома'!$A$16:$B$25,2,FALSE)</f>
        <v>5</v>
      </c>
      <c r="I63">
        <f>VLOOKUP(B63,предметы!$B$5:$C$100,2,FALSE)</f>
        <v>34</v>
      </c>
      <c r="J63">
        <f t="shared" si="5"/>
        <v>450</v>
      </c>
      <c r="K63">
        <f t="shared" si="6"/>
        <v>270</v>
      </c>
      <c r="L63">
        <v>0</v>
      </c>
      <c r="M63" t="str">
        <f t="shared" si="0"/>
        <v>INSERT INTO `room_interior`(`room_id`, `house_id`, `thing_id`, `x`, `y`, `layer`) VALUES (3,5,34,450,270,0);</v>
      </c>
    </row>
    <row r="64" spans="1:13" x14ac:dyDescent="0.25">
      <c r="A64">
        <v>63</v>
      </c>
      <c r="B64" t="s">
        <v>64</v>
      </c>
      <c r="C64" t="s">
        <v>5</v>
      </c>
      <c r="D64" t="s">
        <v>16</v>
      </c>
      <c r="E64">
        <v>11</v>
      </c>
      <c r="F64">
        <v>5</v>
      </c>
      <c r="G64">
        <f>VLOOKUP(C64,'комнаты и дома'!$A$2:$B$13,2,FALSE)</f>
        <v>3</v>
      </c>
      <c r="H64">
        <f>VLOOKUP(D64,'комнаты и дома'!$A$16:$B$25,2,FALSE)</f>
        <v>5</v>
      </c>
      <c r="I64">
        <f>VLOOKUP(B64,предметы!$B$5:$C$100,2,FALSE)</f>
        <v>35</v>
      </c>
      <c r="J64">
        <f t="shared" si="5"/>
        <v>495</v>
      </c>
      <c r="K64">
        <f t="shared" si="6"/>
        <v>225</v>
      </c>
      <c r="L64">
        <v>0</v>
      </c>
      <c r="M64" t="str">
        <f t="shared" si="0"/>
        <v>INSERT INTO `room_interior`(`room_id`, `house_id`, `thing_id`, `x`, `y`, `layer`) VALUES (3,5,35,495,225,0);</v>
      </c>
    </row>
    <row r="65" spans="1:13" x14ac:dyDescent="0.25">
      <c r="A65">
        <v>64</v>
      </c>
      <c r="B65" t="s">
        <v>58</v>
      </c>
      <c r="C65" t="s">
        <v>5</v>
      </c>
      <c r="D65" t="s">
        <v>17</v>
      </c>
      <c r="E65">
        <v>21</v>
      </c>
      <c r="F65">
        <v>2</v>
      </c>
      <c r="G65">
        <f>VLOOKUP(C65,'комнаты и дома'!$A$2:$B$13,2,FALSE)</f>
        <v>3</v>
      </c>
      <c r="H65">
        <f>VLOOKUP(D65,'комнаты и дома'!$A$16:$B$25,2,FALSE)</f>
        <v>6</v>
      </c>
      <c r="I65">
        <f>VLOOKUP(B65,предметы!$B$5:$C$100,2,FALSE)</f>
        <v>37</v>
      </c>
      <c r="J65">
        <f t="shared" si="5"/>
        <v>945</v>
      </c>
      <c r="K65">
        <f t="shared" si="6"/>
        <v>90</v>
      </c>
      <c r="L65">
        <v>0</v>
      </c>
      <c r="M65" t="str">
        <f t="shared" si="0"/>
        <v>INSERT INTO `room_interior`(`room_id`, `house_id`, `thing_id`, `x`, `y`, `layer`) VALUES (3,6,37,945,90,0);</v>
      </c>
    </row>
    <row r="66" spans="1:13" x14ac:dyDescent="0.25">
      <c r="A66">
        <v>65</v>
      </c>
      <c r="B66" t="s">
        <v>63</v>
      </c>
      <c r="C66" t="s">
        <v>5</v>
      </c>
      <c r="D66" t="s">
        <v>17</v>
      </c>
      <c r="E66">
        <v>21</v>
      </c>
      <c r="F66">
        <v>6</v>
      </c>
      <c r="G66">
        <f>VLOOKUP(C66,'комнаты и дома'!$A$2:$B$13,2,FALSE)</f>
        <v>3</v>
      </c>
      <c r="H66">
        <f>VLOOKUP(D66,'комнаты и дома'!$A$16:$B$25,2,FALSE)</f>
        <v>6</v>
      </c>
      <c r="I66">
        <f>VLOOKUP(B66,предметы!$B$5:$C$100,2,FALSE)</f>
        <v>36</v>
      </c>
      <c r="J66">
        <f t="shared" si="5"/>
        <v>945</v>
      </c>
      <c r="K66">
        <f t="shared" si="6"/>
        <v>270</v>
      </c>
      <c r="L66">
        <v>0</v>
      </c>
      <c r="M66" t="str">
        <f t="shared" si="0"/>
        <v>INSERT INTO `room_interior`(`room_id`, `house_id`, `thing_id`, `x`, `y`, `layer`) VALUES (3,6,36,945,270,0);</v>
      </c>
    </row>
    <row r="67" spans="1:13" x14ac:dyDescent="0.25">
      <c r="A67">
        <v>66</v>
      </c>
      <c r="B67" t="s">
        <v>58</v>
      </c>
      <c r="C67" t="s">
        <v>5</v>
      </c>
      <c r="D67" t="s">
        <v>18</v>
      </c>
      <c r="E67">
        <v>10</v>
      </c>
      <c r="F67">
        <v>2</v>
      </c>
      <c r="G67">
        <f>VLOOKUP(C67,'комнаты и дома'!$A$2:$B$13,2,FALSE)</f>
        <v>3</v>
      </c>
      <c r="H67">
        <f>VLOOKUP(D67,'комнаты и дома'!$A$16:$B$25,2,FALSE)</f>
        <v>7</v>
      </c>
      <c r="I67">
        <f>VLOOKUP(B67,предметы!$B$5:$C$100,2,FALSE)</f>
        <v>37</v>
      </c>
      <c r="J67">
        <f t="shared" si="5"/>
        <v>450</v>
      </c>
      <c r="K67">
        <f t="shared" si="6"/>
        <v>90</v>
      </c>
      <c r="L67">
        <v>0</v>
      </c>
      <c r="M67" t="str">
        <f t="shared" ref="M67:M130" si="7">"INSERT INTO `room_interior`(`room_id`, `house_id`, `thing_id`, `x`, `y`, `layer`) VALUES ("&amp;G67&amp;","&amp;H67&amp;","&amp;I67&amp;","&amp;J67&amp;","&amp;K67&amp;","&amp;L67&amp;");"</f>
        <v>INSERT INTO `room_interior`(`room_id`, `house_id`, `thing_id`, `x`, `y`, `layer`) VALUES (3,7,37,450,90,0);</v>
      </c>
    </row>
    <row r="68" spans="1:13" x14ac:dyDescent="0.25">
      <c r="A68">
        <v>67</v>
      </c>
      <c r="B68" t="s">
        <v>38</v>
      </c>
      <c r="C68" t="s">
        <v>5</v>
      </c>
      <c r="D68" t="s">
        <v>18</v>
      </c>
      <c r="E68">
        <v>9</v>
      </c>
      <c r="F68">
        <v>7</v>
      </c>
      <c r="G68">
        <f>VLOOKUP(C68,'комнаты и дома'!$A$2:$B$13,2,FALSE)</f>
        <v>3</v>
      </c>
      <c r="H68">
        <f>VLOOKUP(D68,'комнаты и дома'!$A$16:$B$25,2,FALSE)</f>
        <v>7</v>
      </c>
      <c r="I68">
        <f>VLOOKUP(B68,предметы!$B$5:$C$100,2,FALSE)</f>
        <v>12</v>
      </c>
      <c r="J68">
        <f t="shared" si="5"/>
        <v>405</v>
      </c>
      <c r="K68">
        <f t="shared" si="6"/>
        <v>315</v>
      </c>
      <c r="L68">
        <v>0</v>
      </c>
      <c r="M68" t="str">
        <f t="shared" si="7"/>
        <v>INSERT INTO `room_interior`(`room_id`, `house_id`, `thing_id`, `x`, `y`, `layer`) VALUES (3,7,12,405,315,0);</v>
      </c>
    </row>
    <row r="69" spans="1:13" x14ac:dyDescent="0.25">
      <c r="A69">
        <v>68</v>
      </c>
      <c r="B69" t="s">
        <v>66</v>
      </c>
      <c r="C69" t="s">
        <v>5</v>
      </c>
      <c r="D69" t="s">
        <v>18</v>
      </c>
      <c r="E69">
        <v>10</v>
      </c>
      <c r="F69">
        <v>5</v>
      </c>
      <c r="G69">
        <f>VLOOKUP(C69,'комнаты и дома'!$A$2:$B$13,2,FALSE)</f>
        <v>3</v>
      </c>
      <c r="H69">
        <f>VLOOKUP(D69,'комнаты и дома'!$A$16:$B$25,2,FALSE)</f>
        <v>7</v>
      </c>
      <c r="I69">
        <f>VLOOKUP(B69,предметы!$B$5:$C$100,2,FALSE)</f>
        <v>29</v>
      </c>
      <c r="J69">
        <f t="shared" ref="J69:J115" si="8">E69*45</f>
        <v>450</v>
      </c>
      <c r="K69">
        <f t="shared" ref="K69:K261" si="9">F69*45</f>
        <v>225</v>
      </c>
      <c r="L69">
        <v>0</v>
      </c>
      <c r="M69" t="str">
        <f t="shared" si="7"/>
        <v>INSERT INTO `room_interior`(`room_id`, `house_id`, `thing_id`, `x`, `y`, `layer`) VALUES (3,7,29,450,225,0);</v>
      </c>
    </row>
    <row r="70" spans="1:13" x14ac:dyDescent="0.25">
      <c r="A70">
        <v>69</v>
      </c>
      <c r="B70" t="s">
        <v>61</v>
      </c>
      <c r="C70" t="s">
        <v>5</v>
      </c>
      <c r="D70" t="s">
        <v>19</v>
      </c>
      <c r="E70">
        <v>0</v>
      </c>
      <c r="F70">
        <v>5</v>
      </c>
      <c r="G70">
        <f>VLOOKUP(C70,'комнаты и дома'!$A$2:$B$13,2,FALSE)</f>
        <v>3</v>
      </c>
      <c r="H70">
        <f>VLOOKUP(D70,'комнаты и дома'!$A$16:$B$25,2,FALSE)</f>
        <v>8</v>
      </c>
      <c r="I70">
        <f>VLOOKUP(B70,предметы!$B$5:$C$100,2,FALSE)</f>
        <v>38</v>
      </c>
      <c r="J70">
        <f t="shared" si="8"/>
        <v>0</v>
      </c>
      <c r="K70">
        <f t="shared" si="9"/>
        <v>225</v>
      </c>
      <c r="L70">
        <v>0</v>
      </c>
      <c r="M70" t="str">
        <f t="shared" si="7"/>
        <v>INSERT INTO `room_interior`(`room_id`, `house_id`, `thing_id`, `x`, `y`, `layer`) VALUES (3,8,38,0,225,0);</v>
      </c>
    </row>
    <row r="71" spans="1:13" x14ac:dyDescent="0.25">
      <c r="A71">
        <v>70</v>
      </c>
      <c r="B71" t="s">
        <v>65</v>
      </c>
      <c r="C71" t="s">
        <v>5</v>
      </c>
      <c r="D71" t="s">
        <v>19</v>
      </c>
      <c r="E71">
        <v>1</v>
      </c>
      <c r="F71">
        <v>2</v>
      </c>
      <c r="G71">
        <f>VLOOKUP(C71,'комнаты и дома'!$A$2:$B$13,2,FALSE)</f>
        <v>3</v>
      </c>
      <c r="H71">
        <f>VLOOKUP(D71,'комнаты и дома'!$A$16:$B$25,2,FALSE)</f>
        <v>8</v>
      </c>
      <c r="I71">
        <f>VLOOKUP(B71,предметы!$B$5:$C$100,2,FALSE)</f>
        <v>39</v>
      </c>
      <c r="J71">
        <f t="shared" si="8"/>
        <v>45</v>
      </c>
      <c r="K71">
        <f t="shared" si="9"/>
        <v>90</v>
      </c>
      <c r="L71">
        <v>0</v>
      </c>
      <c r="M71" t="str">
        <f t="shared" si="7"/>
        <v>INSERT INTO `room_interior`(`room_id`, `house_id`, `thing_id`, `x`, `y`, `layer`) VALUES (3,8,39,45,90,0);</v>
      </c>
    </row>
    <row r="72" spans="1:13" x14ac:dyDescent="0.25">
      <c r="A72">
        <v>71</v>
      </c>
      <c r="B72" t="s">
        <v>62</v>
      </c>
      <c r="C72" t="s">
        <v>5</v>
      </c>
      <c r="D72" t="s">
        <v>21</v>
      </c>
      <c r="E72">
        <v>18</v>
      </c>
      <c r="F72">
        <v>6</v>
      </c>
      <c r="G72">
        <f>VLOOKUP(C72,'комнаты и дома'!$A$2:$B$13,2,FALSE)</f>
        <v>3</v>
      </c>
      <c r="H72">
        <f>VLOOKUP(D72,'комнаты и дома'!$A$16:$B$25,2,FALSE)</f>
        <v>9</v>
      </c>
      <c r="I72">
        <f>VLOOKUP(B72,предметы!$B$5:$C$100,2,FALSE)</f>
        <v>40</v>
      </c>
      <c r="J72">
        <f t="shared" si="8"/>
        <v>810</v>
      </c>
      <c r="K72">
        <f t="shared" si="9"/>
        <v>270</v>
      </c>
      <c r="L72">
        <v>0</v>
      </c>
      <c r="M72" t="str">
        <f t="shared" si="7"/>
        <v>INSERT INTO `room_interior`(`room_id`, `house_id`, `thing_id`, `x`, `y`, `layer`) VALUES (3,9,40,810,270,0);</v>
      </c>
    </row>
    <row r="73" spans="1:13" x14ac:dyDescent="0.25">
      <c r="A73">
        <v>72</v>
      </c>
      <c r="B73" t="s">
        <v>65</v>
      </c>
      <c r="C73" t="s">
        <v>5</v>
      </c>
      <c r="D73" t="s">
        <v>21</v>
      </c>
      <c r="E73">
        <v>18</v>
      </c>
      <c r="F73">
        <v>2</v>
      </c>
      <c r="G73">
        <f>VLOOKUP(C73,'комнаты и дома'!$A$2:$B$13,2,FALSE)</f>
        <v>3</v>
      </c>
      <c r="H73">
        <f>VLOOKUP(D73,'комнаты и дома'!$A$16:$B$25,2,FALSE)</f>
        <v>9</v>
      </c>
      <c r="I73">
        <f>VLOOKUP(B73,предметы!$B$5:$C$100,2,FALSE)</f>
        <v>39</v>
      </c>
      <c r="J73">
        <f t="shared" si="8"/>
        <v>810</v>
      </c>
      <c r="K73">
        <f t="shared" si="9"/>
        <v>90</v>
      </c>
      <c r="L73">
        <v>0</v>
      </c>
      <c r="M73" t="str">
        <f t="shared" si="7"/>
        <v>INSERT INTO `room_interior`(`room_id`, `house_id`, `thing_id`, `x`, `y`, `layer`) VALUES (3,9,39,810,90,0);</v>
      </c>
    </row>
    <row r="74" spans="1:13" x14ac:dyDescent="0.25">
      <c r="A74">
        <v>73</v>
      </c>
      <c r="B74" t="s">
        <v>40</v>
      </c>
      <c r="C74" t="s">
        <v>5</v>
      </c>
      <c r="D74" t="s">
        <v>22</v>
      </c>
      <c r="E74">
        <v>4</v>
      </c>
      <c r="F74">
        <v>2</v>
      </c>
      <c r="G74">
        <f>VLOOKUP(C74,'комнаты и дома'!$A$2:$B$13,2,FALSE)</f>
        <v>3</v>
      </c>
      <c r="H74">
        <f>VLOOKUP(D74,'комнаты и дома'!$A$16:$B$25,2,FALSE)</f>
        <v>10</v>
      </c>
      <c r="I74">
        <f>VLOOKUP(B74,предметы!$B$5:$C$100,2,FALSE)</f>
        <v>16</v>
      </c>
      <c r="J74">
        <f t="shared" si="8"/>
        <v>180</v>
      </c>
      <c r="K74">
        <f t="shared" si="9"/>
        <v>90</v>
      </c>
      <c r="L74">
        <v>0</v>
      </c>
      <c r="M74" t="str">
        <f t="shared" si="7"/>
        <v>INSERT INTO `room_interior`(`room_id`, `house_id`, `thing_id`, `x`, `y`, `layer`) VALUES (3,10,16,180,90,0);</v>
      </c>
    </row>
    <row r="75" spans="1:13" x14ac:dyDescent="0.25">
      <c r="A75">
        <v>74</v>
      </c>
      <c r="B75" t="s">
        <v>70</v>
      </c>
      <c r="C75" t="s">
        <v>0</v>
      </c>
      <c r="D75" t="s">
        <v>13</v>
      </c>
      <c r="E75">
        <v>5</v>
      </c>
      <c r="F75">
        <v>6</v>
      </c>
      <c r="G75">
        <f>VLOOKUP(C75,'комнаты и дома'!$A$2:$B$13,2,FALSE)</f>
        <v>4</v>
      </c>
      <c r="H75">
        <f>VLOOKUP(D75,'комнаты и дома'!$A$16:$B$25,2,FALSE)</f>
        <v>2</v>
      </c>
      <c r="I75">
        <f>VLOOKUP(B75,предметы!$B$5:$C$100,2,FALSE)</f>
        <v>41</v>
      </c>
      <c r="J75">
        <f t="shared" si="8"/>
        <v>225</v>
      </c>
      <c r="K75">
        <f t="shared" si="9"/>
        <v>270</v>
      </c>
      <c r="L75">
        <v>0</v>
      </c>
      <c r="M75" t="str">
        <f t="shared" si="7"/>
        <v>INSERT INTO `room_interior`(`room_id`, `house_id`, `thing_id`, `x`, `y`, `layer`) VALUES (4,2,41,225,270,0);</v>
      </c>
    </row>
    <row r="76" spans="1:13" x14ac:dyDescent="0.25">
      <c r="A76">
        <v>75</v>
      </c>
      <c r="B76" t="s">
        <v>73</v>
      </c>
      <c r="C76" t="s">
        <v>0</v>
      </c>
      <c r="D76" t="s">
        <v>14</v>
      </c>
      <c r="E76">
        <v>11</v>
      </c>
      <c r="F76">
        <v>7</v>
      </c>
      <c r="G76">
        <f>VLOOKUP(C76,'комнаты и дома'!$A$2:$B$13,2,FALSE)</f>
        <v>4</v>
      </c>
      <c r="H76">
        <f>VLOOKUP(D76,'комнаты и дома'!$A$16:$B$25,2,FALSE)</f>
        <v>3</v>
      </c>
      <c r="I76">
        <f>VLOOKUP(B76,предметы!$B$5:$C$100,2,FALSE)</f>
        <v>42</v>
      </c>
      <c r="J76">
        <f t="shared" si="8"/>
        <v>495</v>
      </c>
      <c r="K76">
        <f t="shared" si="9"/>
        <v>315</v>
      </c>
      <c r="L76">
        <v>0</v>
      </c>
      <c r="M76" t="str">
        <f t="shared" si="7"/>
        <v>INSERT INTO `room_interior`(`room_id`, `house_id`, `thing_id`, `x`, `y`, `layer`) VALUES (4,3,42,495,315,0);</v>
      </c>
    </row>
    <row r="77" spans="1:13" x14ac:dyDescent="0.25">
      <c r="A77">
        <v>76</v>
      </c>
      <c r="B77" t="s">
        <v>48</v>
      </c>
      <c r="C77" t="s">
        <v>0</v>
      </c>
      <c r="D77" t="s">
        <v>14</v>
      </c>
      <c r="E77">
        <v>4</v>
      </c>
      <c r="F77">
        <v>1</v>
      </c>
      <c r="G77">
        <f>VLOOKUP(C77,'комнаты и дома'!$A$2:$B$13,2,FALSE)</f>
        <v>4</v>
      </c>
      <c r="H77">
        <f>VLOOKUP(D77,'комнаты и дома'!$A$16:$B$25,2,FALSE)</f>
        <v>3</v>
      </c>
      <c r="I77">
        <f>VLOOKUP(B77,предметы!$B$5:$C$100,2,FALSE)</f>
        <v>19</v>
      </c>
      <c r="J77">
        <f t="shared" si="8"/>
        <v>180</v>
      </c>
      <c r="K77">
        <f t="shared" si="9"/>
        <v>45</v>
      </c>
      <c r="L77">
        <v>0</v>
      </c>
      <c r="M77" t="str">
        <f t="shared" si="7"/>
        <v>INSERT INTO `room_interior`(`room_id`, `house_id`, `thing_id`, `x`, `y`, `layer`) VALUES (4,3,19,180,45,0);</v>
      </c>
    </row>
    <row r="78" spans="1:13" x14ac:dyDescent="0.25">
      <c r="A78">
        <v>77</v>
      </c>
      <c r="B78" t="s">
        <v>48</v>
      </c>
      <c r="C78" t="s">
        <v>0</v>
      </c>
      <c r="D78" t="s">
        <v>14</v>
      </c>
      <c r="E78">
        <v>11</v>
      </c>
      <c r="F78">
        <v>1</v>
      </c>
      <c r="G78">
        <f>VLOOKUP(C78,'комнаты и дома'!$A$2:$B$13,2,FALSE)</f>
        <v>4</v>
      </c>
      <c r="H78">
        <f>VLOOKUP(D78,'комнаты и дома'!$A$16:$B$25,2,FALSE)</f>
        <v>3</v>
      </c>
      <c r="I78">
        <f>VLOOKUP(B78,предметы!$B$5:$C$100,2,FALSE)</f>
        <v>19</v>
      </c>
      <c r="J78">
        <f t="shared" si="8"/>
        <v>495</v>
      </c>
      <c r="K78">
        <f t="shared" si="9"/>
        <v>45</v>
      </c>
      <c r="L78">
        <v>0</v>
      </c>
      <c r="M78" t="str">
        <f t="shared" si="7"/>
        <v>INSERT INTO `room_interior`(`room_id`, `house_id`, `thing_id`, `x`, `y`, `layer`) VALUES (4,3,19,495,45,0);</v>
      </c>
    </row>
    <row r="79" spans="1:13" x14ac:dyDescent="0.25">
      <c r="A79">
        <v>78</v>
      </c>
      <c r="B79" t="s">
        <v>47</v>
      </c>
      <c r="C79" t="s">
        <v>0</v>
      </c>
      <c r="D79" t="s">
        <v>14</v>
      </c>
      <c r="E79">
        <v>0</v>
      </c>
      <c r="F79">
        <v>0</v>
      </c>
      <c r="G79">
        <f>VLOOKUP(C79,'комнаты и дома'!$A$2:$B$13,2,FALSE)</f>
        <v>4</v>
      </c>
      <c r="H79">
        <f>VLOOKUP(D79,'комнаты и дома'!$A$16:$B$25,2,FALSE)</f>
        <v>3</v>
      </c>
      <c r="I79">
        <f>VLOOKUP(B79,предметы!$B$5:$C$100,2,FALSE)</f>
        <v>18</v>
      </c>
      <c r="J79">
        <f t="shared" si="8"/>
        <v>0</v>
      </c>
      <c r="K79">
        <f t="shared" si="9"/>
        <v>0</v>
      </c>
      <c r="L79">
        <v>0</v>
      </c>
      <c r="M79" t="str">
        <f t="shared" si="7"/>
        <v>INSERT INTO `room_interior`(`room_id`, `house_id`, `thing_id`, `x`, `y`, `layer`) VALUES (4,3,18,0,0,0);</v>
      </c>
    </row>
    <row r="80" spans="1:13" x14ac:dyDescent="0.25">
      <c r="A80">
        <v>79</v>
      </c>
      <c r="B80" t="s">
        <v>74</v>
      </c>
      <c r="C80" t="s">
        <v>0</v>
      </c>
      <c r="D80" t="s">
        <v>15</v>
      </c>
      <c r="E80">
        <v>0</v>
      </c>
      <c r="F80">
        <v>7</v>
      </c>
      <c r="G80">
        <f>VLOOKUP(C80,'комнаты и дома'!$A$2:$B$13,2,FALSE)</f>
        <v>4</v>
      </c>
      <c r="H80">
        <f>VLOOKUP(D80,'комнаты и дома'!$A$16:$B$25,2,FALSE)</f>
        <v>4</v>
      </c>
      <c r="I80">
        <f>VLOOKUP(B80,предметы!$B$5:$C$100,2,FALSE)</f>
        <v>44</v>
      </c>
      <c r="J80">
        <f t="shared" si="8"/>
        <v>0</v>
      </c>
      <c r="K80">
        <f t="shared" si="9"/>
        <v>315</v>
      </c>
      <c r="L80">
        <v>0</v>
      </c>
      <c r="M80" t="str">
        <f t="shared" si="7"/>
        <v>INSERT INTO `room_interior`(`room_id`, `house_id`, `thing_id`, `x`, `y`, `layer`) VALUES (4,4,44,0,315,0);</v>
      </c>
    </row>
    <row r="81" spans="1:13" x14ac:dyDescent="0.25">
      <c r="A81">
        <v>80</v>
      </c>
      <c r="B81" t="s">
        <v>77</v>
      </c>
      <c r="C81" t="s">
        <v>0</v>
      </c>
      <c r="D81" t="s">
        <v>15</v>
      </c>
      <c r="E81">
        <v>1</v>
      </c>
      <c r="F81">
        <v>1</v>
      </c>
      <c r="G81">
        <f>VLOOKUP(C81,'комнаты и дома'!$A$2:$B$13,2,FALSE)</f>
        <v>4</v>
      </c>
      <c r="H81">
        <f>VLOOKUP(D81,'комнаты и дома'!$A$16:$B$25,2,FALSE)</f>
        <v>4</v>
      </c>
      <c r="I81">
        <f>VLOOKUP(B81,предметы!$B$5:$C$100,2,FALSE)</f>
        <v>48</v>
      </c>
      <c r="J81">
        <f t="shared" si="8"/>
        <v>45</v>
      </c>
      <c r="K81">
        <f t="shared" si="9"/>
        <v>45</v>
      </c>
      <c r="L81">
        <v>0</v>
      </c>
      <c r="M81" t="str">
        <f t="shared" si="7"/>
        <v>INSERT INTO `room_interior`(`room_id`, `house_id`, `thing_id`, `x`, `y`, `layer`) VALUES (4,4,48,45,45,0);</v>
      </c>
    </row>
    <row r="82" spans="1:13" x14ac:dyDescent="0.25">
      <c r="A82">
        <v>81</v>
      </c>
      <c r="B82" t="s">
        <v>75</v>
      </c>
      <c r="C82" t="s">
        <v>0</v>
      </c>
      <c r="D82" t="s">
        <v>16</v>
      </c>
      <c r="E82">
        <v>0</v>
      </c>
      <c r="F82">
        <v>4</v>
      </c>
      <c r="G82">
        <f>VLOOKUP(C82,'комнаты и дома'!$A$2:$B$13,2,FALSE)</f>
        <v>4</v>
      </c>
      <c r="H82">
        <f>VLOOKUP(D82,'комнаты и дома'!$A$16:$B$25,2,FALSE)</f>
        <v>5</v>
      </c>
      <c r="I82">
        <f>VLOOKUP(B82,предметы!$B$5:$C$100,2,FALSE)</f>
        <v>45</v>
      </c>
      <c r="J82">
        <f t="shared" si="8"/>
        <v>0</v>
      </c>
      <c r="K82">
        <f t="shared" si="9"/>
        <v>180</v>
      </c>
      <c r="L82">
        <v>0</v>
      </c>
      <c r="M82" t="str">
        <f t="shared" si="7"/>
        <v>INSERT INTO `room_interior`(`room_id`, `house_id`, `thing_id`, `x`, `y`, `layer`) VALUES (4,5,45,0,180,0);</v>
      </c>
    </row>
    <row r="83" spans="1:13" x14ac:dyDescent="0.25">
      <c r="A83">
        <v>82</v>
      </c>
      <c r="B83" t="s">
        <v>77</v>
      </c>
      <c r="C83" t="s">
        <v>0</v>
      </c>
      <c r="D83" t="s">
        <v>16</v>
      </c>
      <c r="E83">
        <v>13</v>
      </c>
      <c r="F83">
        <v>6</v>
      </c>
      <c r="G83">
        <f>VLOOKUP(C83,'комнаты и дома'!$A$2:$B$13,2,FALSE)</f>
        <v>4</v>
      </c>
      <c r="H83">
        <f>VLOOKUP(D83,'комнаты и дома'!$A$16:$B$25,2,FALSE)</f>
        <v>5</v>
      </c>
      <c r="I83">
        <f>VLOOKUP(B83,предметы!$B$5:$C$100,2,FALSE)</f>
        <v>48</v>
      </c>
      <c r="J83">
        <f t="shared" si="8"/>
        <v>585</v>
      </c>
      <c r="K83">
        <f t="shared" si="9"/>
        <v>270</v>
      </c>
      <c r="L83">
        <v>0</v>
      </c>
      <c r="M83" t="str">
        <f t="shared" si="7"/>
        <v>INSERT INTO `room_interior`(`room_id`, `house_id`, `thing_id`, `x`, `y`, `layer`) VALUES (4,5,48,585,270,0);</v>
      </c>
    </row>
    <row r="84" spans="1:13" x14ac:dyDescent="0.25">
      <c r="A84">
        <v>83</v>
      </c>
      <c r="B84" t="s">
        <v>72</v>
      </c>
      <c r="C84" t="s">
        <v>0</v>
      </c>
      <c r="D84" t="s">
        <v>17</v>
      </c>
      <c r="E84">
        <v>14</v>
      </c>
      <c r="F84">
        <v>6</v>
      </c>
      <c r="G84">
        <f>VLOOKUP(C84,'комнаты и дома'!$A$2:$B$13,2,FALSE)</f>
        <v>4</v>
      </c>
      <c r="H84">
        <f>VLOOKUP(D84,'комнаты и дома'!$A$16:$B$25,2,FALSE)</f>
        <v>6</v>
      </c>
      <c r="I84">
        <f>VLOOKUP(B84,предметы!$B$5:$C$100,2,FALSE)</f>
        <v>43</v>
      </c>
      <c r="J84">
        <f t="shared" si="8"/>
        <v>630</v>
      </c>
      <c r="K84">
        <f t="shared" si="9"/>
        <v>270</v>
      </c>
      <c r="L84">
        <v>0</v>
      </c>
      <c r="M84" t="str">
        <f t="shared" si="7"/>
        <v>INSERT INTO `room_interior`(`room_id`, `house_id`, `thing_id`, `x`, `y`, `layer`) VALUES (4,6,43,630,270,0);</v>
      </c>
    </row>
    <row r="85" spans="1:13" x14ac:dyDescent="0.25">
      <c r="A85">
        <v>84</v>
      </c>
      <c r="B85" t="s">
        <v>77</v>
      </c>
      <c r="C85" t="s">
        <v>0</v>
      </c>
      <c r="D85" t="s">
        <v>17</v>
      </c>
      <c r="E85">
        <v>11</v>
      </c>
      <c r="F85">
        <v>6</v>
      </c>
      <c r="G85">
        <f>VLOOKUP(C85,'комнаты и дома'!$A$2:$B$13,2,FALSE)</f>
        <v>4</v>
      </c>
      <c r="H85">
        <f>VLOOKUP(D85,'комнаты и дома'!$A$16:$B$25,2,FALSE)</f>
        <v>6</v>
      </c>
      <c r="I85">
        <f>VLOOKUP(B85,предметы!$B$5:$C$100,2,FALSE)</f>
        <v>48</v>
      </c>
      <c r="J85">
        <f t="shared" si="8"/>
        <v>495</v>
      </c>
      <c r="K85">
        <f t="shared" si="9"/>
        <v>270</v>
      </c>
      <c r="L85">
        <v>0</v>
      </c>
      <c r="M85" t="str">
        <f t="shared" si="7"/>
        <v>INSERT INTO `room_interior`(`room_id`, `house_id`, `thing_id`, `x`, `y`, `layer`) VALUES (4,6,48,495,270,0);</v>
      </c>
    </row>
    <row r="86" spans="1:13" x14ac:dyDescent="0.25">
      <c r="A86">
        <v>85</v>
      </c>
      <c r="B86" t="s">
        <v>76</v>
      </c>
      <c r="C86" t="s">
        <v>0</v>
      </c>
      <c r="D86" t="s">
        <v>18</v>
      </c>
      <c r="E86">
        <v>0</v>
      </c>
      <c r="F86">
        <v>3</v>
      </c>
      <c r="G86">
        <f>VLOOKUP(C86,'комнаты и дома'!$A$2:$B$13,2,FALSE)</f>
        <v>4</v>
      </c>
      <c r="H86">
        <f>VLOOKUP(D86,'комнаты и дома'!$A$16:$B$25,2,FALSE)</f>
        <v>7</v>
      </c>
      <c r="I86">
        <f>VLOOKUP(B86,предметы!$B$5:$C$100,2,FALSE)</f>
        <v>46</v>
      </c>
      <c r="J86">
        <f t="shared" si="8"/>
        <v>0</v>
      </c>
      <c r="K86">
        <f t="shared" si="9"/>
        <v>135</v>
      </c>
      <c r="L86">
        <v>0</v>
      </c>
      <c r="M86" t="str">
        <f t="shared" si="7"/>
        <v>INSERT INTO `room_interior`(`room_id`, `house_id`, `thing_id`, `x`, `y`, `layer`) VALUES (4,7,46,0,135,0);</v>
      </c>
    </row>
    <row r="87" spans="1:13" x14ac:dyDescent="0.25">
      <c r="A87">
        <v>86</v>
      </c>
      <c r="B87" t="s">
        <v>38</v>
      </c>
      <c r="C87" t="s">
        <v>0</v>
      </c>
      <c r="D87" t="s">
        <v>18</v>
      </c>
      <c r="E87">
        <v>12</v>
      </c>
      <c r="F87">
        <v>5</v>
      </c>
      <c r="G87">
        <f>VLOOKUP(C87,'комнаты и дома'!$A$2:$B$13,2,FALSE)</f>
        <v>4</v>
      </c>
      <c r="H87">
        <f>VLOOKUP(D87,'комнаты и дома'!$A$16:$B$25,2,FALSE)</f>
        <v>7</v>
      </c>
      <c r="I87">
        <f>VLOOKUP(B87,предметы!$B$5:$C$100,2,FALSE)</f>
        <v>12</v>
      </c>
      <c r="J87">
        <f t="shared" si="8"/>
        <v>540</v>
      </c>
      <c r="K87">
        <f t="shared" si="9"/>
        <v>225</v>
      </c>
      <c r="L87">
        <v>0</v>
      </c>
      <c r="M87" t="str">
        <f t="shared" si="7"/>
        <v>INSERT INTO `room_interior`(`room_id`, `house_id`, `thing_id`, `x`, `y`, `layer`) VALUES (4,7,12,540,225,0);</v>
      </c>
    </row>
    <row r="88" spans="1:13" x14ac:dyDescent="0.25">
      <c r="A88">
        <v>87</v>
      </c>
      <c r="B88" t="s">
        <v>40</v>
      </c>
      <c r="C88" t="s">
        <v>0</v>
      </c>
      <c r="D88" t="s">
        <v>19</v>
      </c>
      <c r="E88">
        <v>13</v>
      </c>
      <c r="F88">
        <v>2</v>
      </c>
      <c r="G88">
        <f>VLOOKUP(C88,'комнаты и дома'!$A$2:$B$13,2,FALSE)</f>
        <v>4</v>
      </c>
      <c r="H88">
        <f>VLOOKUP(D88,'комнаты и дома'!$A$16:$B$25,2,FALSE)</f>
        <v>8</v>
      </c>
      <c r="I88">
        <f>VLOOKUP(B88,предметы!$B$5:$C$100,2,FALSE)</f>
        <v>16</v>
      </c>
      <c r="J88">
        <f t="shared" si="8"/>
        <v>585</v>
      </c>
      <c r="K88">
        <f t="shared" si="9"/>
        <v>90</v>
      </c>
      <c r="L88">
        <v>0</v>
      </c>
      <c r="M88" t="str">
        <f t="shared" si="7"/>
        <v>INSERT INTO `room_interior`(`room_id`, `house_id`, `thing_id`, `x`, `y`, `layer`) VALUES (4,8,16,585,90,0);</v>
      </c>
    </row>
    <row r="89" spans="1:13" x14ac:dyDescent="0.25">
      <c r="A89">
        <v>88</v>
      </c>
      <c r="B89" t="s">
        <v>40</v>
      </c>
      <c r="C89" t="s">
        <v>0</v>
      </c>
      <c r="D89" t="s">
        <v>19</v>
      </c>
      <c r="E89">
        <v>18</v>
      </c>
      <c r="F89">
        <v>2</v>
      </c>
      <c r="G89">
        <f>VLOOKUP(C89,'комнаты и дома'!$A$2:$B$13,2,FALSE)</f>
        <v>4</v>
      </c>
      <c r="H89">
        <f>VLOOKUP(D89,'комнаты и дома'!$A$16:$B$25,2,FALSE)</f>
        <v>8</v>
      </c>
      <c r="I89">
        <f>VLOOKUP(B89,предметы!$B$5:$C$100,2,FALSE)</f>
        <v>16</v>
      </c>
      <c r="J89">
        <f t="shared" si="8"/>
        <v>810</v>
      </c>
      <c r="K89">
        <f t="shared" si="9"/>
        <v>90</v>
      </c>
      <c r="L89">
        <v>0</v>
      </c>
      <c r="M89" t="str">
        <f t="shared" si="7"/>
        <v>INSERT INTO `room_interior`(`room_id`, `house_id`, `thing_id`, `x`, `y`, `layer`) VALUES (4,8,16,810,90,0);</v>
      </c>
    </row>
    <row r="90" spans="1:13" x14ac:dyDescent="0.25">
      <c r="A90">
        <v>89</v>
      </c>
      <c r="B90" t="s">
        <v>71</v>
      </c>
      <c r="C90" t="s">
        <v>0</v>
      </c>
      <c r="D90" t="s">
        <v>21</v>
      </c>
      <c r="E90">
        <v>17</v>
      </c>
      <c r="F90">
        <v>5</v>
      </c>
      <c r="G90">
        <f>VLOOKUP(C90,'комнаты и дома'!$A$2:$B$13,2,FALSE)</f>
        <v>4</v>
      </c>
      <c r="H90">
        <f>VLOOKUP(D90,'комнаты и дома'!$A$16:$B$25,2,FALSE)</f>
        <v>9</v>
      </c>
      <c r="I90">
        <f>VLOOKUP(B90,предметы!$B$5:$C$100,2,FALSE)</f>
        <v>47</v>
      </c>
      <c r="J90">
        <f t="shared" si="8"/>
        <v>765</v>
      </c>
      <c r="K90">
        <f t="shared" si="9"/>
        <v>225</v>
      </c>
      <c r="L90">
        <v>0</v>
      </c>
      <c r="M90" t="str">
        <f t="shared" si="7"/>
        <v>INSERT INTO `room_interior`(`room_id`, `house_id`, `thing_id`, `x`, `y`, `layer`) VALUES (4,9,47,765,225,0);</v>
      </c>
    </row>
    <row r="91" spans="1:13" x14ac:dyDescent="0.25">
      <c r="A91">
        <v>90</v>
      </c>
      <c r="B91" t="s">
        <v>51</v>
      </c>
      <c r="C91" t="s">
        <v>0</v>
      </c>
      <c r="D91" t="s">
        <v>22</v>
      </c>
      <c r="E91">
        <v>6</v>
      </c>
      <c r="F91">
        <v>1</v>
      </c>
      <c r="G91">
        <f>VLOOKUP(C91,'комнаты и дома'!$A$2:$B$13,2,FALSE)</f>
        <v>4</v>
      </c>
      <c r="H91">
        <f>VLOOKUP(D91,'комнаты и дома'!$A$16:$B$25,2,FALSE)</f>
        <v>10</v>
      </c>
      <c r="I91">
        <f>VLOOKUP(B91,предметы!$B$5:$C$100,2,FALSE)</f>
        <v>26</v>
      </c>
      <c r="J91">
        <f t="shared" si="8"/>
        <v>270</v>
      </c>
      <c r="K91">
        <f t="shared" si="9"/>
        <v>45</v>
      </c>
      <c r="L91">
        <v>0</v>
      </c>
      <c r="M91" t="str">
        <f t="shared" si="7"/>
        <v>INSERT INTO `room_interior`(`room_id`, `house_id`, `thing_id`, `x`, `y`, `layer`) VALUES (4,10,26,270,45,0);</v>
      </c>
    </row>
    <row r="92" spans="1:13" x14ac:dyDescent="0.25">
      <c r="A92">
        <v>91</v>
      </c>
      <c r="B92" t="s">
        <v>78</v>
      </c>
      <c r="C92" t="s">
        <v>3</v>
      </c>
      <c r="D92" t="s">
        <v>14</v>
      </c>
      <c r="E92">
        <v>7</v>
      </c>
      <c r="F92">
        <v>6</v>
      </c>
      <c r="G92">
        <f>VLOOKUP(C92,'комнаты и дома'!$A$2:$B$13,2,FALSE)</f>
        <v>5</v>
      </c>
      <c r="H92">
        <f>VLOOKUP(D92,'комнаты и дома'!$A$16:$B$25,2,FALSE)</f>
        <v>3</v>
      </c>
      <c r="I92">
        <f>VLOOKUP(B92,предметы!$B$5:$C$100,2,FALSE)</f>
        <v>49</v>
      </c>
      <c r="J92">
        <f t="shared" si="8"/>
        <v>315</v>
      </c>
      <c r="K92">
        <f t="shared" si="9"/>
        <v>270</v>
      </c>
      <c r="L92">
        <v>0</v>
      </c>
      <c r="M92" t="str">
        <f t="shared" si="7"/>
        <v>INSERT INTO `room_interior`(`room_id`, `house_id`, `thing_id`, `x`, `y`, `layer`) VALUES (5,3,49,315,270,0);</v>
      </c>
    </row>
    <row r="93" spans="1:13" x14ac:dyDescent="0.25">
      <c r="A93">
        <v>92</v>
      </c>
      <c r="B93" t="s">
        <v>43</v>
      </c>
      <c r="C93" t="s">
        <v>3</v>
      </c>
      <c r="D93" t="s">
        <v>15</v>
      </c>
      <c r="E93">
        <v>5</v>
      </c>
      <c r="F93">
        <v>6</v>
      </c>
      <c r="G93">
        <f>VLOOKUP(C93,'комнаты и дома'!$A$2:$B$13,2,FALSE)</f>
        <v>5</v>
      </c>
      <c r="H93">
        <f>VLOOKUP(D93,'комнаты и дома'!$A$16:$B$25,2,FALSE)</f>
        <v>4</v>
      </c>
      <c r="I93" t="e">
        <f>VLOOKUP(B93,предметы!$B$5:$C$100,2,FALSE)</f>
        <v>#N/A</v>
      </c>
      <c r="J93">
        <f t="shared" si="8"/>
        <v>225</v>
      </c>
      <c r="K93">
        <f t="shared" si="9"/>
        <v>270</v>
      </c>
      <c r="L93">
        <v>0</v>
      </c>
      <c r="M93" t="e">
        <f t="shared" si="7"/>
        <v>#N/A</v>
      </c>
    </row>
    <row r="94" spans="1:13" x14ac:dyDescent="0.25">
      <c r="A94">
        <v>93</v>
      </c>
      <c r="B94" t="s">
        <v>39</v>
      </c>
      <c r="C94" t="s">
        <v>3</v>
      </c>
      <c r="D94" t="s">
        <v>15</v>
      </c>
      <c r="E94">
        <v>9</v>
      </c>
      <c r="F94">
        <v>5</v>
      </c>
      <c r="G94">
        <f>VLOOKUP(C94,'комнаты и дома'!$A$2:$B$13,2,FALSE)</f>
        <v>5</v>
      </c>
      <c r="H94">
        <f>VLOOKUP(D94,'комнаты и дома'!$A$16:$B$25,2,FALSE)</f>
        <v>4</v>
      </c>
      <c r="I94">
        <f>VLOOKUP(B94,предметы!$B$5:$C$100,2,FALSE)</f>
        <v>9</v>
      </c>
      <c r="J94">
        <f t="shared" si="8"/>
        <v>405</v>
      </c>
      <c r="K94">
        <f t="shared" si="9"/>
        <v>225</v>
      </c>
      <c r="L94">
        <v>0</v>
      </c>
      <c r="M94" t="str">
        <f t="shared" si="7"/>
        <v>INSERT INTO `room_interior`(`room_id`, `house_id`, `thing_id`, `x`, `y`, `layer`) VALUES (5,4,9,405,225,0);</v>
      </c>
    </row>
    <row r="95" spans="1:13" x14ac:dyDescent="0.25">
      <c r="A95">
        <v>94</v>
      </c>
      <c r="B95" t="s">
        <v>43</v>
      </c>
      <c r="C95" t="s">
        <v>3</v>
      </c>
      <c r="D95" t="s">
        <v>15</v>
      </c>
      <c r="E95">
        <v>13</v>
      </c>
      <c r="F95">
        <v>6</v>
      </c>
      <c r="G95">
        <f>VLOOKUP(C95,'комнаты и дома'!$A$2:$B$13,2,FALSE)</f>
        <v>5</v>
      </c>
      <c r="H95">
        <f>VLOOKUP(D95,'комнаты и дома'!$A$16:$B$25,2,FALSE)</f>
        <v>4</v>
      </c>
      <c r="I95" t="e">
        <f>VLOOKUP(B95,предметы!$B$5:$C$100,2,FALSE)</f>
        <v>#N/A</v>
      </c>
      <c r="J95">
        <f t="shared" si="8"/>
        <v>585</v>
      </c>
      <c r="K95">
        <f t="shared" si="9"/>
        <v>270</v>
      </c>
      <c r="L95">
        <v>0</v>
      </c>
      <c r="M95" t="e">
        <f t="shared" si="7"/>
        <v>#N/A</v>
      </c>
    </row>
    <row r="96" spans="1:13" x14ac:dyDescent="0.25">
      <c r="A96">
        <v>95</v>
      </c>
      <c r="B96" t="s">
        <v>112</v>
      </c>
      <c r="C96" t="s">
        <v>3</v>
      </c>
      <c r="D96" t="s">
        <v>16</v>
      </c>
      <c r="E96">
        <v>20</v>
      </c>
      <c r="F96">
        <v>6</v>
      </c>
      <c r="G96">
        <f>VLOOKUP(C96,'комнаты и дома'!$A$2:$B$13,2,FALSE)</f>
        <v>5</v>
      </c>
      <c r="H96">
        <f>VLOOKUP(D96,'комнаты и дома'!$A$16:$B$25,2,FALSE)</f>
        <v>5</v>
      </c>
      <c r="I96">
        <f>VLOOKUP(B96,предметы!$B$5:$C$100,2,FALSE)</f>
        <v>51</v>
      </c>
      <c r="J96">
        <f t="shared" si="8"/>
        <v>900</v>
      </c>
      <c r="K96">
        <f t="shared" si="9"/>
        <v>270</v>
      </c>
      <c r="L96">
        <v>0</v>
      </c>
      <c r="M96" t="str">
        <f t="shared" si="7"/>
        <v>INSERT INTO `room_interior`(`room_id`, `house_id`, `thing_id`, `x`, `y`, `layer`) VALUES (5,5,51,900,270,0);</v>
      </c>
    </row>
    <row r="97" spans="1:13" x14ac:dyDescent="0.25">
      <c r="A97">
        <v>96</v>
      </c>
      <c r="B97" t="s">
        <v>38</v>
      </c>
      <c r="C97" t="s">
        <v>3</v>
      </c>
      <c r="D97" t="s">
        <v>16</v>
      </c>
      <c r="E97">
        <v>15</v>
      </c>
      <c r="F97">
        <v>6</v>
      </c>
      <c r="G97">
        <f>VLOOKUP(C97,'комнаты и дома'!$A$2:$B$13,2,FALSE)</f>
        <v>5</v>
      </c>
      <c r="H97">
        <f>VLOOKUP(D97,'комнаты и дома'!$A$16:$B$25,2,FALSE)</f>
        <v>5</v>
      </c>
      <c r="I97">
        <f>VLOOKUP(B97,предметы!$B$5:$C$100,2,FALSE)</f>
        <v>12</v>
      </c>
      <c r="J97">
        <f t="shared" si="8"/>
        <v>675</v>
      </c>
      <c r="K97">
        <f t="shared" si="9"/>
        <v>270</v>
      </c>
      <c r="L97">
        <v>0</v>
      </c>
      <c r="M97" t="str">
        <f t="shared" si="7"/>
        <v>INSERT INTO `room_interior`(`room_id`, `house_id`, `thing_id`, `x`, `y`, `layer`) VALUES (5,5,12,675,270,0);</v>
      </c>
    </row>
    <row r="98" spans="1:13" x14ac:dyDescent="0.25">
      <c r="A98">
        <v>97</v>
      </c>
      <c r="B98" t="s">
        <v>79</v>
      </c>
      <c r="C98" t="s">
        <v>3</v>
      </c>
      <c r="D98" t="s">
        <v>17</v>
      </c>
      <c r="E98">
        <v>0</v>
      </c>
      <c r="F98">
        <v>1</v>
      </c>
      <c r="G98">
        <f>VLOOKUP(C98,'комнаты и дома'!$A$2:$B$13,2,FALSE)</f>
        <v>5</v>
      </c>
      <c r="H98">
        <f>VLOOKUP(D98,'комнаты и дома'!$A$16:$B$25,2,FALSE)</f>
        <v>6</v>
      </c>
      <c r="I98">
        <f>VLOOKUP(B98,предметы!$B$5:$C$100,2,FALSE)</f>
        <v>50</v>
      </c>
      <c r="J98">
        <f t="shared" si="8"/>
        <v>0</v>
      </c>
      <c r="K98">
        <f t="shared" si="9"/>
        <v>45</v>
      </c>
      <c r="L98">
        <v>0</v>
      </c>
      <c r="M98" t="str">
        <f t="shared" si="7"/>
        <v>INSERT INTO `room_interior`(`room_id`, `house_id`, `thing_id`, `x`, `y`, `layer`) VALUES (5,6,50,0,45,0);</v>
      </c>
    </row>
    <row r="99" spans="1:13" x14ac:dyDescent="0.25">
      <c r="A99">
        <v>98</v>
      </c>
      <c r="B99" t="s">
        <v>81</v>
      </c>
      <c r="C99" t="s">
        <v>3</v>
      </c>
      <c r="D99" t="s">
        <v>17</v>
      </c>
      <c r="E99">
        <v>4</v>
      </c>
      <c r="F99">
        <v>6</v>
      </c>
      <c r="G99">
        <f>VLOOKUP(C99,'комнаты и дома'!$A$2:$B$13,2,FALSE)</f>
        <v>5</v>
      </c>
      <c r="H99">
        <f>VLOOKUP(D99,'комнаты и дома'!$A$16:$B$25,2,FALSE)</f>
        <v>6</v>
      </c>
      <c r="I99">
        <f>VLOOKUP(B99,предметы!$B$5:$C$100,2,FALSE)</f>
        <v>53</v>
      </c>
      <c r="J99">
        <f t="shared" si="8"/>
        <v>180</v>
      </c>
      <c r="K99">
        <f t="shared" si="9"/>
        <v>270</v>
      </c>
      <c r="L99">
        <v>0</v>
      </c>
      <c r="M99" t="str">
        <f t="shared" si="7"/>
        <v>INSERT INTO `room_interior`(`room_id`, `house_id`, `thing_id`, `x`, `y`, `layer`) VALUES (5,6,53,180,270,0);</v>
      </c>
    </row>
    <row r="100" spans="1:13" x14ac:dyDescent="0.25">
      <c r="A100">
        <v>99</v>
      </c>
      <c r="B100" t="s">
        <v>79</v>
      </c>
      <c r="C100" t="s">
        <v>3</v>
      </c>
      <c r="D100" t="s">
        <v>18</v>
      </c>
      <c r="E100">
        <v>16</v>
      </c>
      <c r="F100">
        <v>1</v>
      </c>
      <c r="G100">
        <f>VLOOKUP(C100,'комнаты и дома'!$A$2:$B$13,2,FALSE)</f>
        <v>5</v>
      </c>
      <c r="H100">
        <f>VLOOKUP(D100,'комнаты и дома'!$A$16:$B$25,2,FALSE)</f>
        <v>7</v>
      </c>
      <c r="I100">
        <f>VLOOKUP(B100,предметы!$B$5:$C$100,2,FALSE)</f>
        <v>50</v>
      </c>
      <c r="J100">
        <f t="shared" si="8"/>
        <v>720</v>
      </c>
      <c r="K100">
        <f t="shared" si="9"/>
        <v>45</v>
      </c>
      <c r="L100">
        <v>0</v>
      </c>
      <c r="M100" t="str">
        <f t="shared" si="7"/>
        <v>INSERT INTO `room_interior`(`room_id`, `house_id`, `thing_id`, `x`, `y`, `layer`) VALUES (5,7,50,720,45,0);</v>
      </c>
    </row>
    <row r="101" spans="1:13" x14ac:dyDescent="0.25">
      <c r="A101">
        <v>100</v>
      </c>
      <c r="B101" t="s">
        <v>81</v>
      </c>
      <c r="C101" t="s">
        <v>3</v>
      </c>
      <c r="D101" t="s">
        <v>18</v>
      </c>
      <c r="E101">
        <v>15</v>
      </c>
      <c r="F101">
        <v>6</v>
      </c>
      <c r="G101">
        <f>VLOOKUP(C101,'комнаты и дома'!$A$2:$B$13,2,FALSE)</f>
        <v>5</v>
      </c>
      <c r="H101">
        <f>VLOOKUP(D101,'комнаты и дома'!$A$16:$B$25,2,FALSE)</f>
        <v>7</v>
      </c>
      <c r="I101">
        <f>VLOOKUP(B101,предметы!$B$5:$C$100,2,FALSE)</f>
        <v>53</v>
      </c>
      <c r="J101">
        <f t="shared" si="8"/>
        <v>675</v>
      </c>
      <c r="K101">
        <f t="shared" si="9"/>
        <v>270</v>
      </c>
      <c r="L101">
        <v>0</v>
      </c>
      <c r="M101" t="str">
        <f t="shared" si="7"/>
        <v>INSERT INTO `room_interior`(`room_id`, `house_id`, `thing_id`, `x`, `y`, `layer`) VALUES (5,7,53,675,270,0);</v>
      </c>
    </row>
    <row r="102" spans="1:13" x14ac:dyDescent="0.25">
      <c r="A102">
        <v>101</v>
      </c>
      <c r="B102" t="s">
        <v>80</v>
      </c>
      <c r="C102" t="s">
        <v>3</v>
      </c>
      <c r="D102" t="s">
        <v>19</v>
      </c>
      <c r="E102">
        <v>8</v>
      </c>
      <c r="F102">
        <v>5</v>
      </c>
      <c r="G102">
        <f>VLOOKUP(C102,'комнаты и дома'!$A$2:$B$13,2,FALSE)</f>
        <v>5</v>
      </c>
      <c r="H102">
        <f>VLOOKUP(D102,'комнаты и дома'!$A$16:$B$25,2,FALSE)</f>
        <v>8</v>
      </c>
      <c r="I102">
        <f>VLOOKUP(B102,предметы!$B$5:$C$100,2,FALSE)</f>
        <v>52</v>
      </c>
      <c r="J102">
        <f t="shared" si="8"/>
        <v>360</v>
      </c>
      <c r="K102">
        <f t="shared" si="9"/>
        <v>225</v>
      </c>
      <c r="L102">
        <v>0</v>
      </c>
      <c r="M102" t="str">
        <f t="shared" si="7"/>
        <v>INSERT INTO `room_interior`(`room_id`, `house_id`, `thing_id`, `x`, `y`, `layer`) VALUES (5,8,52,360,225,0);</v>
      </c>
    </row>
    <row r="103" spans="1:13" x14ac:dyDescent="0.25">
      <c r="A103">
        <v>102</v>
      </c>
      <c r="B103" t="s">
        <v>80</v>
      </c>
      <c r="C103" t="s">
        <v>3</v>
      </c>
      <c r="D103" t="s">
        <v>19</v>
      </c>
      <c r="E103">
        <v>11</v>
      </c>
      <c r="F103">
        <v>5</v>
      </c>
      <c r="G103">
        <f>VLOOKUP(C103,'комнаты и дома'!$A$2:$B$13,2,FALSE)</f>
        <v>5</v>
      </c>
      <c r="H103">
        <f>VLOOKUP(D103,'комнаты и дома'!$A$16:$B$25,2,FALSE)</f>
        <v>8</v>
      </c>
      <c r="I103">
        <f>VLOOKUP(B103,предметы!$B$5:$C$100,2,FALSE)</f>
        <v>52</v>
      </c>
      <c r="J103">
        <f t="shared" si="8"/>
        <v>495</v>
      </c>
      <c r="K103">
        <f t="shared" si="9"/>
        <v>225</v>
      </c>
      <c r="L103">
        <v>0</v>
      </c>
      <c r="M103" t="str">
        <f t="shared" si="7"/>
        <v>INSERT INTO `room_interior`(`room_id`, `house_id`, `thing_id`, `x`, `y`, `layer`) VALUES (5,8,52,495,225,0);</v>
      </c>
    </row>
    <row r="104" spans="1:13" x14ac:dyDescent="0.25">
      <c r="A104">
        <v>103</v>
      </c>
      <c r="B104" t="s">
        <v>80</v>
      </c>
      <c r="C104" t="s">
        <v>3</v>
      </c>
      <c r="D104" t="s">
        <v>19</v>
      </c>
      <c r="E104">
        <v>21</v>
      </c>
      <c r="F104">
        <v>2</v>
      </c>
      <c r="G104">
        <f>VLOOKUP(C104,'комнаты и дома'!$A$2:$B$13,2,FALSE)</f>
        <v>5</v>
      </c>
      <c r="H104">
        <f>VLOOKUP(D104,'комнаты и дома'!$A$16:$B$25,2,FALSE)</f>
        <v>8</v>
      </c>
      <c r="I104">
        <f>VLOOKUP(B104,предметы!$B$5:$C$100,2,FALSE)</f>
        <v>52</v>
      </c>
      <c r="J104">
        <f t="shared" si="8"/>
        <v>945</v>
      </c>
      <c r="K104">
        <f t="shared" si="9"/>
        <v>90</v>
      </c>
      <c r="L104">
        <v>0</v>
      </c>
      <c r="M104" t="str">
        <f t="shared" si="7"/>
        <v>INSERT INTO `room_interior`(`room_id`, `house_id`, `thing_id`, `x`, `y`, `layer`) VALUES (5,8,52,945,90,0);</v>
      </c>
    </row>
    <row r="105" spans="1:13" x14ac:dyDescent="0.25">
      <c r="A105">
        <v>104</v>
      </c>
      <c r="B105" t="s">
        <v>80</v>
      </c>
      <c r="C105" t="s">
        <v>3</v>
      </c>
      <c r="D105" t="s">
        <v>21</v>
      </c>
      <c r="E105">
        <v>20</v>
      </c>
      <c r="F105">
        <v>5</v>
      </c>
      <c r="G105">
        <f>VLOOKUP(C105,'комнаты и дома'!$A$2:$B$13,2,FALSE)</f>
        <v>5</v>
      </c>
      <c r="H105">
        <f>VLOOKUP(D105,'комнаты и дома'!$A$16:$B$25,2,FALSE)</f>
        <v>9</v>
      </c>
      <c r="I105">
        <f>VLOOKUP(B105,предметы!$B$5:$C$100,2,FALSE)</f>
        <v>52</v>
      </c>
      <c r="J105">
        <f t="shared" si="8"/>
        <v>900</v>
      </c>
      <c r="K105">
        <f t="shared" si="9"/>
        <v>225</v>
      </c>
      <c r="L105">
        <v>0</v>
      </c>
      <c r="M105" t="str">
        <f t="shared" si="7"/>
        <v>INSERT INTO `room_interior`(`room_id`, `house_id`, `thing_id`, `x`, `y`, `layer`) VALUES (5,9,52,900,225,0);</v>
      </c>
    </row>
    <row r="106" spans="1:13" x14ac:dyDescent="0.25">
      <c r="A106">
        <v>105</v>
      </c>
      <c r="B106" t="s">
        <v>80</v>
      </c>
      <c r="C106" t="s">
        <v>3</v>
      </c>
      <c r="D106" t="s">
        <v>21</v>
      </c>
      <c r="E106">
        <v>22</v>
      </c>
      <c r="F106">
        <v>5</v>
      </c>
      <c r="G106">
        <f>VLOOKUP(C106,'комнаты и дома'!$A$2:$B$13,2,FALSE)</f>
        <v>5</v>
      </c>
      <c r="H106">
        <f>VLOOKUP(D106,'комнаты и дома'!$A$16:$B$25,2,FALSE)</f>
        <v>9</v>
      </c>
      <c r="I106">
        <f>VLOOKUP(B106,предметы!$B$5:$C$100,2,FALSE)</f>
        <v>52</v>
      </c>
      <c r="J106">
        <f t="shared" si="8"/>
        <v>990</v>
      </c>
      <c r="K106">
        <f t="shared" si="9"/>
        <v>225</v>
      </c>
      <c r="L106">
        <v>0</v>
      </c>
      <c r="M106" t="str">
        <f t="shared" si="7"/>
        <v>INSERT INTO `room_interior`(`room_id`, `house_id`, `thing_id`, `x`, `y`, `layer`) VALUES (5,9,52,990,225,0);</v>
      </c>
    </row>
    <row r="107" spans="1:13" x14ac:dyDescent="0.25">
      <c r="A107">
        <v>106</v>
      </c>
      <c r="B107" t="s">
        <v>51</v>
      </c>
      <c r="C107" t="s">
        <v>3</v>
      </c>
      <c r="D107" t="s">
        <v>22</v>
      </c>
      <c r="E107">
        <v>8</v>
      </c>
      <c r="F107">
        <v>1</v>
      </c>
      <c r="G107">
        <f>VLOOKUP(C107,'комнаты и дома'!$A$2:$B$13,2,FALSE)</f>
        <v>5</v>
      </c>
      <c r="H107">
        <f>VLOOKUP(D107,'комнаты и дома'!$A$16:$B$25,2,FALSE)</f>
        <v>10</v>
      </c>
      <c r="I107">
        <f>VLOOKUP(B107,предметы!$B$5:$C$100,2,FALSE)</f>
        <v>26</v>
      </c>
      <c r="J107">
        <f t="shared" si="8"/>
        <v>360</v>
      </c>
      <c r="K107">
        <f t="shared" si="9"/>
        <v>45</v>
      </c>
      <c r="L107">
        <v>0</v>
      </c>
      <c r="M107" t="str">
        <f t="shared" si="7"/>
        <v>INSERT INTO `room_interior`(`room_id`, `house_id`, `thing_id`, `x`, `y`, `layer`) VALUES (5,10,26,360,45,0);</v>
      </c>
    </row>
    <row r="108" spans="1:13" x14ac:dyDescent="0.25">
      <c r="A108">
        <v>107</v>
      </c>
      <c r="B108" t="s">
        <v>47</v>
      </c>
      <c r="C108" t="s">
        <v>3</v>
      </c>
      <c r="D108" t="s">
        <v>14</v>
      </c>
      <c r="E108">
        <v>0</v>
      </c>
      <c r="F108">
        <v>0</v>
      </c>
      <c r="G108">
        <f>VLOOKUP(C108,'комнаты и дома'!$A$2:$B$13,2,FALSE)</f>
        <v>5</v>
      </c>
      <c r="H108">
        <f>VLOOKUP(D108,'комнаты и дома'!$A$16:$B$25,2,FALSE)</f>
        <v>3</v>
      </c>
      <c r="I108">
        <f>VLOOKUP(B108,предметы!$B$5:$C$100,2,FALSE)</f>
        <v>18</v>
      </c>
      <c r="J108">
        <f t="shared" si="8"/>
        <v>0</v>
      </c>
      <c r="K108">
        <f t="shared" si="9"/>
        <v>0</v>
      </c>
      <c r="L108">
        <v>0</v>
      </c>
      <c r="M108" t="str">
        <f t="shared" si="7"/>
        <v>INSERT INTO `room_interior`(`room_id`, `house_id`, `thing_id`, `x`, `y`, `layer`) VALUES (5,3,18,0,0,0);</v>
      </c>
    </row>
    <row r="109" spans="1:13" x14ac:dyDescent="0.25">
      <c r="A109">
        <v>108</v>
      </c>
      <c r="B109" t="s">
        <v>89</v>
      </c>
      <c r="C109" t="s">
        <v>4</v>
      </c>
      <c r="D109" t="s">
        <v>15</v>
      </c>
      <c r="E109">
        <v>8</v>
      </c>
      <c r="F109">
        <v>3</v>
      </c>
      <c r="G109">
        <f>VLOOKUP(C109,'комнаты и дома'!$A$2:$B$13,2,FALSE)</f>
        <v>6</v>
      </c>
      <c r="H109">
        <f>VLOOKUP(D109,'комнаты и дома'!$A$16:$B$25,2,FALSE)</f>
        <v>4</v>
      </c>
      <c r="I109">
        <f>VLOOKUP(B109,предметы!$B$5:$C$100,2,FALSE)</f>
        <v>54</v>
      </c>
      <c r="J109">
        <f t="shared" si="8"/>
        <v>360</v>
      </c>
      <c r="K109">
        <f t="shared" si="9"/>
        <v>135</v>
      </c>
      <c r="L109">
        <v>0</v>
      </c>
      <c r="M109" t="str">
        <f t="shared" si="7"/>
        <v>INSERT INTO `room_interior`(`room_id`, `house_id`, `thing_id`, `x`, `y`, `layer`) VALUES (6,4,54,360,135,0);</v>
      </c>
    </row>
    <row r="110" spans="1:13" x14ac:dyDescent="0.25">
      <c r="A110">
        <v>109</v>
      </c>
      <c r="B110" t="s">
        <v>89</v>
      </c>
      <c r="C110" t="s">
        <v>4</v>
      </c>
      <c r="D110" t="s">
        <v>15</v>
      </c>
      <c r="E110">
        <v>10</v>
      </c>
      <c r="F110">
        <v>3</v>
      </c>
      <c r="G110">
        <f>VLOOKUP(C110,'комнаты и дома'!$A$2:$B$13,2,FALSE)</f>
        <v>6</v>
      </c>
      <c r="H110">
        <f>VLOOKUP(D110,'комнаты и дома'!$A$16:$B$25,2,FALSE)</f>
        <v>4</v>
      </c>
      <c r="I110">
        <f>VLOOKUP(B110,предметы!$B$5:$C$100,2,FALSE)</f>
        <v>54</v>
      </c>
      <c r="J110">
        <f t="shared" si="8"/>
        <v>450</v>
      </c>
      <c r="K110">
        <f t="shared" si="9"/>
        <v>135</v>
      </c>
      <c r="L110">
        <v>0</v>
      </c>
      <c r="M110" t="str">
        <f t="shared" si="7"/>
        <v>INSERT INTO `room_interior`(`room_id`, `house_id`, `thing_id`, `x`, `y`, `layer`) VALUES (6,4,54,450,135,0);</v>
      </c>
    </row>
    <row r="111" spans="1:13" x14ac:dyDescent="0.25">
      <c r="A111">
        <v>110</v>
      </c>
      <c r="B111" t="s">
        <v>85</v>
      </c>
      <c r="C111" t="s">
        <v>4</v>
      </c>
      <c r="D111" t="s">
        <v>15</v>
      </c>
      <c r="E111">
        <v>8</v>
      </c>
      <c r="F111">
        <v>7</v>
      </c>
      <c r="G111">
        <f>VLOOKUP(C111,'комнаты и дома'!$A$2:$B$13,2,FALSE)</f>
        <v>6</v>
      </c>
      <c r="H111">
        <f>VLOOKUP(D111,'комнаты и дома'!$A$16:$B$25,2,FALSE)</f>
        <v>4</v>
      </c>
      <c r="I111">
        <f>VLOOKUP(B111,предметы!$B$5:$C$100,2,FALSE)</f>
        <v>55</v>
      </c>
      <c r="J111">
        <f t="shared" si="8"/>
        <v>360</v>
      </c>
      <c r="K111">
        <f t="shared" si="9"/>
        <v>315</v>
      </c>
      <c r="L111">
        <v>0</v>
      </c>
      <c r="M111" t="str">
        <f t="shared" si="7"/>
        <v>INSERT INTO `room_interior`(`room_id`, `house_id`, `thing_id`, `x`, `y`, `layer`) VALUES (6,4,55,360,315,0);</v>
      </c>
    </row>
    <row r="112" spans="1:13" x14ac:dyDescent="0.25">
      <c r="A112">
        <v>111</v>
      </c>
      <c r="B112" t="s">
        <v>85</v>
      </c>
      <c r="C112" t="s">
        <v>4</v>
      </c>
      <c r="D112" t="s">
        <v>15</v>
      </c>
      <c r="E112">
        <v>8</v>
      </c>
      <c r="F112">
        <v>8</v>
      </c>
      <c r="G112">
        <f>VLOOKUP(C112,'комнаты и дома'!$A$2:$B$13,2,FALSE)</f>
        <v>6</v>
      </c>
      <c r="H112">
        <f>VLOOKUP(D112,'комнаты и дома'!$A$16:$B$25,2,FALSE)</f>
        <v>4</v>
      </c>
      <c r="I112">
        <f>VLOOKUP(B112,предметы!$B$5:$C$100,2,FALSE)</f>
        <v>55</v>
      </c>
      <c r="J112">
        <f t="shared" si="8"/>
        <v>360</v>
      </c>
      <c r="K112">
        <f t="shared" si="9"/>
        <v>360</v>
      </c>
      <c r="L112">
        <v>0</v>
      </c>
      <c r="M112" t="str">
        <f t="shared" si="7"/>
        <v>INSERT INTO `room_interior`(`room_id`, `house_id`, `thing_id`, `x`, `y`, `layer`) VALUES (6,4,55,360,360,0);</v>
      </c>
    </row>
    <row r="113" spans="1:13" x14ac:dyDescent="0.25">
      <c r="A113">
        <v>112</v>
      </c>
      <c r="B113" t="s">
        <v>85</v>
      </c>
      <c r="C113" t="s">
        <v>4</v>
      </c>
      <c r="D113" t="s">
        <v>15</v>
      </c>
      <c r="E113">
        <v>10</v>
      </c>
      <c r="F113">
        <v>7</v>
      </c>
      <c r="G113">
        <f>VLOOKUP(C113,'комнаты и дома'!$A$2:$B$13,2,FALSE)</f>
        <v>6</v>
      </c>
      <c r="H113">
        <f>VLOOKUP(D113,'комнаты и дома'!$A$16:$B$25,2,FALSE)</f>
        <v>4</v>
      </c>
      <c r="I113">
        <f>VLOOKUP(B113,предметы!$B$5:$C$100,2,FALSE)</f>
        <v>55</v>
      </c>
      <c r="J113">
        <f t="shared" si="8"/>
        <v>450</v>
      </c>
      <c r="K113">
        <f t="shared" si="9"/>
        <v>315</v>
      </c>
      <c r="L113">
        <v>0</v>
      </c>
      <c r="M113" t="str">
        <f t="shared" si="7"/>
        <v>INSERT INTO `room_interior`(`room_id`, `house_id`, `thing_id`, `x`, `y`, `layer`) VALUES (6,4,55,450,315,0);</v>
      </c>
    </row>
    <row r="114" spans="1:13" x14ac:dyDescent="0.25">
      <c r="A114">
        <v>113</v>
      </c>
      <c r="B114" t="s">
        <v>85</v>
      </c>
      <c r="C114" t="s">
        <v>4</v>
      </c>
      <c r="D114" t="s">
        <v>15</v>
      </c>
      <c r="E114">
        <v>10</v>
      </c>
      <c r="F114">
        <v>8</v>
      </c>
      <c r="G114">
        <f>VLOOKUP(C114,'комнаты и дома'!$A$2:$B$13,2,FALSE)</f>
        <v>6</v>
      </c>
      <c r="H114">
        <f>VLOOKUP(D114,'комнаты и дома'!$A$16:$B$25,2,FALSE)</f>
        <v>4</v>
      </c>
      <c r="I114">
        <f>VLOOKUP(B114,предметы!$B$5:$C$100,2,FALSE)</f>
        <v>55</v>
      </c>
      <c r="J114">
        <f t="shared" si="8"/>
        <v>450</v>
      </c>
      <c r="K114">
        <f t="shared" si="9"/>
        <v>360</v>
      </c>
      <c r="L114">
        <v>0</v>
      </c>
      <c r="M114" t="str">
        <f t="shared" si="7"/>
        <v>INSERT INTO `room_interior`(`room_id`, `house_id`, `thing_id`, `x`, `y`, `layer`) VALUES (6,4,55,450,360,0);</v>
      </c>
    </row>
    <row r="115" spans="1:13" x14ac:dyDescent="0.25">
      <c r="A115">
        <v>114</v>
      </c>
      <c r="B115" t="s">
        <v>94</v>
      </c>
      <c r="C115" t="s">
        <v>4</v>
      </c>
      <c r="D115" t="s">
        <v>15</v>
      </c>
      <c r="E115">
        <v>8</v>
      </c>
      <c r="F115">
        <v>1</v>
      </c>
      <c r="G115">
        <f>VLOOKUP(C115,'комнаты и дома'!$A$2:$B$13,2,FALSE)</f>
        <v>6</v>
      </c>
      <c r="H115">
        <f>VLOOKUP(D115,'комнаты и дома'!$A$16:$B$25,2,FALSE)</f>
        <v>4</v>
      </c>
      <c r="I115">
        <f>VLOOKUP(B115,предметы!$B$5:$C$100,2,FALSE)</f>
        <v>56</v>
      </c>
      <c r="J115">
        <f t="shared" si="8"/>
        <v>360</v>
      </c>
      <c r="K115">
        <f t="shared" si="9"/>
        <v>45</v>
      </c>
      <c r="L115">
        <v>0</v>
      </c>
      <c r="M115" t="str">
        <f t="shared" si="7"/>
        <v>INSERT INTO `room_interior`(`room_id`, `house_id`, `thing_id`, `x`, `y`, `layer`) VALUES (6,4,56,360,45,0);</v>
      </c>
    </row>
    <row r="116" spans="1:13" x14ac:dyDescent="0.25">
      <c r="A116">
        <v>115</v>
      </c>
      <c r="B116" t="s">
        <v>94</v>
      </c>
      <c r="C116" t="s">
        <v>4</v>
      </c>
      <c r="D116" t="s">
        <v>15</v>
      </c>
      <c r="E116">
        <v>8</v>
      </c>
      <c r="F116">
        <v>2</v>
      </c>
      <c r="G116">
        <f>VLOOKUP(C116,'комнаты и дома'!$A$2:$B$13,2,FALSE)</f>
        <v>6</v>
      </c>
      <c r="H116">
        <f>VLOOKUP(D116,'комнаты и дома'!$A$16:$B$25,2,FALSE)</f>
        <v>4</v>
      </c>
      <c r="I116">
        <f>VLOOKUP(B116,предметы!$B$5:$C$100,2,FALSE)</f>
        <v>56</v>
      </c>
      <c r="J116">
        <f t="shared" ref="J116:J147" si="10">E116*45</f>
        <v>360</v>
      </c>
      <c r="K116">
        <f t="shared" si="9"/>
        <v>90</v>
      </c>
      <c r="L116">
        <v>0</v>
      </c>
      <c r="M116" t="str">
        <f t="shared" si="7"/>
        <v>INSERT INTO `room_interior`(`room_id`, `house_id`, `thing_id`, `x`, `y`, `layer`) VALUES (6,4,56,360,90,0);</v>
      </c>
    </row>
    <row r="117" spans="1:13" x14ac:dyDescent="0.25">
      <c r="A117">
        <v>116</v>
      </c>
      <c r="B117" t="s">
        <v>94</v>
      </c>
      <c r="C117" t="s">
        <v>4</v>
      </c>
      <c r="D117" t="s">
        <v>15</v>
      </c>
      <c r="E117">
        <v>10</v>
      </c>
      <c r="F117">
        <v>1</v>
      </c>
      <c r="G117">
        <f>VLOOKUP(C117,'комнаты и дома'!$A$2:$B$13,2,FALSE)</f>
        <v>6</v>
      </c>
      <c r="H117">
        <f>VLOOKUP(D117,'комнаты и дома'!$A$16:$B$25,2,FALSE)</f>
        <v>4</v>
      </c>
      <c r="I117">
        <f>VLOOKUP(B117,предметы!$B$5:$C$100,2,FALSE)</f>
        <v>56</v>
      </c>
      <c r="J117">
        <f t="shared" si="10"/>
        <v>450</v>
      </c>
      <c r="K117">
        <f t="shared" si="9"/>
        <v>45</v>
      </c>
      <c r="L117">
        <v>0</v>
      </c>
      <c r="M117" t="str">
        <f t="shared" si="7"/>
        <v>INSERT INTO `room_interior`(`room_id`, `house_id`, `thing_id`, `x`, `y`, `layer`) VALUES (6,4,56,450,45,0);</v>
      </c>
    </row>
    <row r="118" spans="1:13" x14ac:dyDescent="0.25">
      <c r="A118">
        <v>117</v>
      </c>
      <c r="B118" t="s">
        <v>94</v>
      </c>
      <c r="C118" t="s">
        <v>4</v>
      </c>
      <c r="D118" t="s">
        <v>15</v>
      </c>
      <c r="E118">
        <v>10</v>
      </c>
      <c r="F118">
        <v>2</v>
      </c>
      <c r="G118">
        <f>VLOOKUP(C118,'комнаты и дома'!$A$2:$B$13,2,FALSE)</f>
        <v>6</v>
      </c>
      <c r="H118">
        <f>VLOOKUP(D118,'комнаты и дома'!$A$16:$B$25,2,FALSE)</f>
        <v>4</v>
      </c>
      <c r="I118">
        <f>VLOOKUP(B118,предметы!$B$5:$C$100,2,FALSE)</f>
        <v>56</v>
      </c>
      <c r="J118">
        <f t="shared" si="10"/>
        <v>450</v>
      </c>
      <c r="K118">
        <f t="shared" si="9"/>
        <v>90</v>
      </c>
      <c r="L118">
        <v>0</v>
      </c>
      <c r="M118" t="str">
        <f t="shared" si="7"/>
        <v>INSERT INTO `room_interior`(`room_id`, `house_id`, `thing_id`, `x`, `y`, `layer`) VALUES (6,4,56,450,90,0);</v>
      </c>
    </row>
    <row r="119" spans="1:13" x14ac:dyDescent="0.25">
      <c r="A119">
        <v>118</v>
      </c>
      <c r="B119" t="s">
        <v>89</v>
      </c>
      <c r="C119" t="s">
        <v>4</v>
      </c>
      <c r="D119" t="s">
        <v>16</v>
      </c>
      <c r="E119">
        <v>12</v>
      </c>
      <c r="F119">
        <v>3</v>
      </c>
      <c r="G119">
        <f>VLOOKUP(C119,'комнаты и дома'!$A$2:$B$13,2,FALSE)</f>
        <v>6</v>
      </c>
      <c r="H119">
        <f>VLOOKUP(D119,'комнаты и дома'!$A$16:$B$25,2,FALSE)</f>
        <v>5</v>
      </c>
      <c r="I119">
        <f>VLOOKUP(B119,предметы!$B$5:$C$100,2,FALSE)</f>
        <v>54</v>
      </c>
      <c r="J119">
        <f t="shared" si="10"/>
        <v>540</v>
      </c>
      <c r="K119">
        <f t="shared" si="9"/>
        <v>135</v>
      </c>
      <c r="L119">
        <v>0</v>
      </c>
      <c r="M119" t="str">
        <f t="shared" si="7"/>
        <v>INSERT INTO `room_interior`(`room_id`, `house_id`, `thing_id`, `x`, `y`, `layer`) VALUES (6,5,54,540,135,0);</v>
      </c>
    </row>
    <row r="120" spans="1:13" x14ac:dyDescent="0.25">
      <c r="A120">
        <v>119</v>
      </c>
      <c r="B120" t="s">
        <v>89</v>
      </c>
      <c r="C120" t="s">
        <v>4</v>
      </c>
      <c r="D120" t="s">
        <v>16</v>
      </c>
      <c r="E120">
        <v>14</v>
      </c>
      <c r="F120">
        <v>3</v>
      </c>
      <c r="G120">
        <f>VLOOKUP(C120,'комнаты и дома'!$A$2:$B$13,2,FALSE)</f>
        <v>6</v>
      </c>
      <c r="H120">
        <f>VLOOKUP(D120,'комнаты и дома'!$A$16:$B$25,2,FALSE)</f>
        <v>5</v>
      </c>
      <c r="I120">
        <f>VLOOKUP(B120,предметы!$B$5:$C$100,2,FALSE)</f>
        <v>54</v>
      </c>
      <c r="J120">
        <f t="shared" si="10"/>
        <v>630</v>
      </c>
      <c r="K120">
        <f t="shared" si="9"/>
        <v>135</v>
      </c>
      <c r="L120">
        <v>0</v>
      </c>
      <c r="M120" t="str">
        <f t="shared" si="7"/>
        <v>INSERT INTO `room_interior`(`room_id`, `house_id`, `thing_id`, `x`, `y`, `layer`) VALUES (6,5,54,630,135,0);</v>
      </c>
    </row>
    <row r="121" spans="1:13" x14ac:dyDescent="0.25">
      <c r="A121">
        <v>120</v>
      </c>
      <c r="B121" t="s">
        <v>85</v>
      </c>
      <c r="C121" t="s">
        <v>4</v>
      </c>
      <c r="D121" t="s">
        <v>16</v>
      </c>
      <c r="E121">
        <v>12</v>
      </c>
      <c r="F121">
        <v>7</v>
      </c>
      <c r="G121">
        <f>VLOOKUP(C121,'комнаты и дома'!$A$2:$B$13,2,FALSE)</f>
        <v>6</v>
      </c>
      <c r="H121">
        <f>VLOOKUP(D121,'комнаты и дома'!$A$16:$B$25,2,FALSE)</f>
        <v>5</v>
      </c>
      <c r="I121">
        <f>VLOOKUP(B121,предметы!$B$5:$C$100,2,FALSE)</f>
        <v>55</v>
      </c>
      <c r="J121">
        <f t="shared" si="10"/>
        <v>540</v>
      </c>
      <c r="K121">
        <f t="shared" si="9"/>
        <v>315</v>
      </c>
      <c r="L121">
        <v>0</v>
      </c>
      <c r="M121" t="str">
        <f t="shared" si="7"/>
        <v>INSERT INTO `room_interior`(`room_id`, `house_id`, `thing_id`, `x`, `y`, `layer`) VALUES (6,5,55,540,315,0);</v>
      </c>
    </row>
    <row r="122" spans="1:13" x14ac:dyDescent="0.25">
      <c r="A122">
        <v>121</v>
      </c>
      <c r="B122" t="s">
        <v>85</v>
      </c>
      <c r="C122" t="s">
        <v>4</v>
      </c>
      <c r="D122" t="s">
        <v>16</v>
      </c>
      <c r="E122">
        <v>12</v>
      </c>
      <c r="F122">
        <v>8</v>
      </c>
      <c r="G122">
        <f>VLOOKUP(C122,'комнаты и дома'!$A$2:$B$13,2,FALSE)</f>
        <v>6</v>
      </c>
      <c r="H122">
        <f>VLOOKUP(D122,'комнаты и дома'!$A$16:$B$25,2,FALSE)</f>
        <v>5</v>
      </c>
      <c r="I122">
        <f>VLOOKUP(B122,предметы!$B$5:$C$100,2,FALSE)</f>
        <v>55</v>
      </c>
      <c r="J122">
        <f t="shared" si="10"/>
        <v>540</v>
      </c>
      <c r="K122">
        <f t="shared" si="9"/>
        <v>360</v>
      </c>
      <c r="L122">
        <v>0</v>
      </c>
      <c r="M122" t="str">
        <f t="shared" si="7"/>
        <v>INSERT INTO `room_interior`(`room_id`, `house_id`, `thing_id`, `x`, `y`, `layer`) VALUES (6,5,55,540,360,0);</v>
      </c>
    </row>
    <row r="123" spans="1:13" x14ac:dyDescent="0.25">
      <c r="A123">
        <v>122</v>
      </c>
      <c r="B123" t="s">
        <v>85</v>
      </c>
      <c r="C123" t="s">
        <v>4</v>
      </c>
      <c r="D123" t="s">
        <v>16</v>
      </c>
      <c r="E123">
        <v>14</v>
      </c>
      <c r="F123">
        <v>7</v>
      </c>
      <c r="G123">
        <f>VLOOKUP(C123,'комнаты и дома'!$A$2:$B$13,2,FALSE)</f>
        <v>6</v>
      </c>
      <c r="H123">
        <f>VLOOKUP(D123,'комнаты и дома'!$A$16:$B$25,2,FALSE)</f>
        <v>5</v>
      </c>
      <c r="I123">
        <f>VLOOKUP(B123,предметы!$B$5:$C$100,2,FALSE)</f>
        <v>55</v>
      </c>
      <c r="J123">
        <f t="shared" si="10"/>
        <v>630</v>
      </c>
      <c r="K123">
        <f t="shared" si="9"/>
        <v>315</v>
      </c>
      <c r="L123">
        <v>0</v>
      </c>
      <c r="M123" t="str">
        <f t="shared" si="7"/>
        <v>INSERT INTO `room_interior`(`room_id`, `house_id`, `thing_id`, `x`, `y`, `layer`) VALUES (6,5,55,630,315,0);</v>
      </c>
    </row>
    <row r="124" spans="1:13" x14ac:dyDescent="0.25">
      <c r="A124">
        <v>123</v>
      </c>
      <c r="B124" t="s">
        <v>85</v>
      </c>
      <c r="C124" t="s">
        <v>4</v>
      </c>
      <c r="D124" t="s">
        <v>16</v>
      </c>
      <c r="E124">
        <v>14</v>
      </c>
      <c r="F124">
        <v>8</v>
      </c>
      <c r="G124">
        <f>VLOOKUP(C124,'комнаты и дома'!$A$2:$B$13,2,FALSE)</f>
        <v>6</v>
      </c>
      <c r="H124">
        <f>VLOOKUP(D124,'комнаты и дома'!$A$16:$B$25,2,FALSE)</f>
        <v>5</v>
      </c>
      <c r="I124">
        <f>VLOOKUP(B124,предметы!$B$5:$C$100,2,FALSE)</f>
        <v>55</v>
      </c>
      <c r="J124">
        <f t="shared" si="10"/>
        <v>630</v>
      </c>
      <c r="K124">
        <f t="shared" si="9"/>
        <v>360</v>
      </c>
      <c r="L124">
        <v>0</v>
      </c>
      <c r="M124" t="str">
        <f t="shared" si="7"/>
        <v>INSERT INTO `room_interior`(`room_id`, `house_id`, `thing_id`, `x`, `y`, `layer`) VALUES (6,5,55,630,360,0);</v>
      </c>
    </row>
    <row r="125" spans="1:13" x14ac:dyDescent="0.25">
      <c r="A125">
        <v>124</v>
      </c>
      <c r="B125" t="s">
        <v>92</v>
      </c>
      <c r="C125" t="s">
        <v>4</v>
      </c>
      <c r="D125" t="s">
        <v>16</v>
      </c>
      <c r="E125">
        <v>12</v>
      </c>
      <c r="F125">
        <v>1</v>
      </c>
      <c r="G125">
        <f>VLOOKUP(C125,'комнаты и дома'!$A$2:$B$13,2,FALSE)</f>
        <v>6</v>
      </c>
      <c r="H125">
        <f>VLOOKUP(D125,'комнаты и дома'!$A$16:$B$25,2,FALSE)</f>
        <v>5</v>
      </c>
      <c r="I125">
        <f>VLOOKUP(B125,предметы!$B$5:$C$100,2,FALSE)</f>
        <v>57</v>
      </c>
      <c r="J125">
        <f t="shared" si="10"/>
        <v>540</v>
      </c>
      <c r="K125">
        <f t="shared" si="9"/>
        <v>45</v>
      </c>
      <c r="L125">
        <v>0</v>
      </c>
      <c r="M125" t="str">
        <f t="shared" si="7"/>
        <v>INSERT INTO `room_interior`(`room_id`, `house_id`, `thing_id`, `x`, `y`, `layer`) VALUES (6,5,57,540,45,0);</v>
      </c>
    </row>
    <row r="126" spans="1:13" x14ac:dyDescent="0.25">
      <c r="A126">
        <v>125</v>
      </c>
      <c r="B126" t="s">
        <v>92</v>
      </c>
      <c r="C126" t="s">
        <v>4</v>
      </c>
      <c r="D126" t="s">
        <v>16</v>
      </c>
      <c r="E126">
        <v>14</v>
      </c>
      <c r="F126">
        <v>1</v>
      </c>
      <c r="G126">
        <f>VLOOKUP(C126,'комнаты и дома'!$A$2:$B$13,2,FALSE)</f>
        <v>6</v>
      </c>
      <c r="H126">
        <f>VLOOKUP(D126,'комнаты и дома'!$A$16:$B$25,2,FALSE)</f>
        <v>5</v>
      </c>
      <c r="I126">
        <f>VLOOKUP(B126,предметы!$B$5:$C$100,2,FALSE)</f>
        <v>57</v>
      </c>
      <c r="J126">
        <f t="shared" si="10"/>
        <v>630</v>
      </c>
      <c r="K126">
        <f t="shared" si="9"/>
        <v>45</v>
      </c>
      <c r="L126">
        <v>0</v>
      </c>
      <c r="M126" t="str">
        <f t="shared" si="7"/>
        <v>INSERT INTO `room_interior`(`room_id`, `house_id`, `thing_id`, `x`, `y`, `layer`) VALUES (6,5,57,630,45,0);</v>
      </c>
    </row>
    <row r="127" spans="1:13" x14ac:dyDescent="0.25">
      <c r="A127">
        <v>126</v>
      </c>
      <c r="B127" t="s">
        <v>87</v>
      </c>
      <c r="C127" t="s">
        <v>4</v>
      </c>
      <c r="D127" t="s">
        <v>17</v>
      </c>
      <c r="E127">
        <v>16</v>
      </c>
      <c r="F127">
        <v>1</v>
      </c>
      <c r="G127">
        <f>VLOOKUP(C127,'комнаты и дома'!$A$2:$B$13,2,FALSE)</f>
        <v>6</v>
      </c>
      <c r="H127">
        <f>VLOOKUP(D127,'комнаты и дома'!$A$16:$B$25,2,FALSE)</f>
        <v>6</v>
      </c>
      <c r="I127">
        <f>VLOOKUP(B127,предметы!$B$5:$C$100,2,FALSE)</f>
        <v>58</v>
      </c>
      <c r="J127">
        <f t="shared" si="10"/>
        <v>720</v>
      </c>
      <c r="K127">
        <f t="shared" si="9"/>
        <v>45</v>
      </c>
      <c r="L127">
        <v>0</v>
      </c>
      <c r="M127" t="str">
        <f t="shared" si="7"/>
        <v>INSERT INTO `room_interior`(`room_id`, `house_id`, `thing_id`, `x`, `y`, `layer`) VALUES (6,6,58,720,45,0);</v>
      </c>
    </row>
    <row r="128" spans="1:13" x14ac:dyDescent="0.25">
      <c r="A128">
        <v>127</v>
      </c>
      <c r="B128" t="s">
        <v>87</v>
      </c>
      <c r="C128" t="s">
        <v>4</v>
      </c>
      <c r="D128" t="s">
        <v>17</v>
      </c>
      <c r="E128">
        <v>18</v>
      </c>
      <c r="F128">
        <v>1</v>
      </c>
      <c r="G128">
        <f>VLOOKUP(C128,'комнаты и дома'!$A$2:$B$13,2,FALSE)</f>
        <v>6</v>
      </c>
      <c r="H128">
        <f>VLOOKUP(D128,'комнаты и дома'!$A$16:$B$25,2,FALSE)</f>
        <v>6</v>
      </c>
      <c r="I128">
        <f>VLOOKUP(B128,предметы!$B$5:$C$100,2,FALSE)</f>
        <v>58</v>
      </c>
      <c r="J128">
        <f t="shared" si="10"/>
        <v>810</v>
      </c>
      <c r="K128">
        <f t="shared" si="9"/>
        <v>45</v>
      </c>
      <c r="L128">
        <v>0</v>
      </c>
      <c r="M128" t="str">
        <f t="shared" si="7"/>
        <v>INSERT INTO `room_interior`(`room_id`, `house_id`, `thing_id`, `x`, `y`, `layer`) VALUES (6,6,58,810,45,0);</v>
      </c>
    </row>
    <row r="129" spans="1:13" x14ac:dyDescent="0.25">
      <c r="A129">
        <v>128</v>
      </c>
      <c r="B129" t="s">
        <v>86</v>
      </c>
      <c r="C129" t="s">
        <v>4</v>
      </c>
      <c r="D129" t="s">
        <v>17</v>
      </c>
      <c r="E129">
        <v>16</v>
      </c>
      <c r="F129">
        <v>3</v>
      </c>
      <c r="G129">
        <f>VLOOKUP(C129,'комнаты и дома'!$A$2:$B$13,2,FALSE)</f>
        <v>6</v>
      </c>
      <c r="H129">
        <f>VLOOKUP(D129,'комнаты и дома'!$A$16:$B$25,2,FALSE)</f>
        <v>6</v>
      </c>
      <c r="I129">
        <f>VLOOKUP(B129,предметы!$B$5:$C$100,2,FALSE)</f>
        <v>59</v>
      </c>
      <c r="J129">
        <f t="shared" si="10"/>
        <v>720</v>
      </c>
      <c r="K129">
        <f t="shared" si="9"/>
        <v>135</v>
      </c>
      <c r="L129">
        <v>0</v>
      </c>
      <c r="M129" t="str">
        <f t="shared" si="7"/>
        <v>INSERT INTO `room_interior`(`room_id`, `house_id`, `thing_id`, `x`, `y`, `layer`) VALUES (6,6,59,720,135,0);</v>
      </c>
    </row>
    <row r="130" spans="1:13" x14ac:dyDescent="0.25">
      <c r="A130">
        <v>129</v>
      </c>
      <c r="B130" t="s">
        <v>86</v>
      </c>
      <c r="C130" t="s">
        <v>4</v>
      </c>
      <c r="D130" t="s">
        <v>17</v>
      </c>
      <c r="E130">
        <v>18</v>
      </c>
      <c r="F130">
        <v>3</v>
      </c>
      <c r="G130">
        <f>VLOOKUP(C130,'комнаты и дома'!$A$2:$B$13,2,FALSE)</f>
        <v>6</v>
      </c>
      <c r="H130">
        <f>VLOOKUP(D130,'комнаты и дома'!$A$16:$B$25,2,FALSE)</f>
        <v>6</v>
      </c>
      <c r="I130">
        <f>VLOOKUP(B130,предметы!$B$5:$C$100,2,FALSE)</f>
        <v>59</v>
      </c>
      <c r="J130">
        <f t="shared" si="10"/>
        <v>810</v>
      </c>
      <c r="K130">
        <f t="shared" si="9"/>
        <v>135</v>
      </c>
      <c r="L130">
        <v>0</v>
      </c>
      <c r="M130" t="str">
        <f t="shared" si="7"/>
        <v>INSERT INTO `room_interior`(`room_id`, `house_id`, `thing_id`, `x`, `y`, `layer`) VALUES (6,6,59,810,135,0);</v>
      </c>
    </row>
    <row r="131" spans="1:13" x14ac:dyDescent="0.25">
      <c r="A131">
        <v>130</v>
      </c>
      <c r="B131" t="s">
        <v>91</v>
      </c>
      <c r="C131" t="s">
        <v>4</v>
      </c>
      <c r="D131" t="s">
        <v>18</v>
      </c>
      <c r="E131">
        <v>4</v>
      </c>
      <c r="F131">
        <v>0</v>
      </c>
      <c r="G131">
        <f>VLOOKUP(C131,'комнаты и дома'!$A$2:$B$13,2,FALSE)</f>
        <v>6</v>
      </c>
      <c r="H131">
        <f>VLOOKUP(D131,'комнаты и дома'!$A$16:$B$25,2,FALSE)</f>
        <v>7</v>
      </c>
      <c r="I131">
        <f>VLOOKUP(B131,предметы!$B$5:$C$100,2,FALSE)</f>
        <v>60</v>
      </c>
      <c r="J131">
        <f t="shared" si="10"/>
        <v>180</v>
      </c>
      <c r="K131">
        <f t="shared" si="9"/>
        <v>0</v>
      </c>
      <c r="L131">
        <v>0</v>
      </c>
      <c r="M131" t="str">
        <f t="shared" ref="M131:M194" si="11">"INSERT INTO `room_interior`(`room_id`, `house_id`, `thing_id`, `x`, `y`, `layer`) VALUES ("&amp;G131&amp;","&amp;H131&amp;","&amp;I131&amp;","&amp;J131&amp;","&amp;K131&amp;","&amp;L131&amp;");"</f>
        <v>INSERT INTO `room_interior`(`room_id`, `house_id`, `thing_id`, `x`, `y`, `layer`) VALUES (6,7,60,180,0,0);</v>
      </c>
    </row>
    <row r="132" spans="1:13" x14ac:dyDescent="0.25">
      <c r="A132">
        <v>131</v>
      </c>
      <c r="B132" t="s">
        <v>82</v>
      </c>
      <c r="C132" t="s">
        <v>4</v>
      </c>
      <c r="D132" t="s">
        <v>18</v>
      </c>
      <c r="E132">
        <v>4</v>
      </c>
      <c r="F132">
        <v>2</v>
      </c>
      <c r="G132">
        <f>VLOOKUP(C132,'комнаты и дома'!$A$2:$B$13,2,FALSE)</f>
        <v>6</v>
      </c>
      <c r="H132">
        <f>VLOOKUP(D132,'комнаты и дома'!$A$16:$B$25,2,FALSE)</f>
        <v>7</v>
      </c>
      <c r="I132">
        <f>VLOOKUP(B132,предметы!$B$5:$C$100,2,FALSE)</f>
        <v>61</v>
      </c>
      <c r="J132">
        <f t="shared" si="10"/>
        <v>180</v>
      </c>
      <c r="K132">
        <f t="shared" si="9"/>
        <v>90</v>
      </c>
      <c r="L132">
        <v>0</v>
      </c>
      <c r="M132" t="str">
        <f t="shared" si="11"/>
        <v>INSERT INTO `room_interior`(`room_id`, `house_id`, `thing_id`, `x`, `y`, `layer`) VALUES (6,7,61,180,90,0);</v>
      </c>
    </row>
    <row r="133" spans="1:13" x14ac:dyDescent="0.25">
      <c r="A133">
        <v>132</v>
      </c>
      <c r="B133" t="s">
        <v>84</v>
      </c>
      <c r="C133" t="s">
        <v>4</v>
      </c>
      <c r="D133" t="s">
        <v>18</v>
      </c>
      <c r="E133">
        <v>4</v>
      </c>
      <c r="F133">
        <v>3</v>
      </c>
      <c r="G133">
        <f>VLOOKUP(C133,'комнаты и дома'!$A$2:$B$13,2,FALSE)</f>
        <v>6</v>
      </c>
      <c r="H133">
        <f>VLOOKUP(D133,'комнаты и дома'!$A$16:$B$25,2,FALSE)</f>
        <v>7</v>
      </c>
      <c r="I133">
        <f>VLOOKUP(B133,предметы!$B$5:$C$100,2,FALSE)</f>
        <v>62</v>
      </c>
      <c r="J133">
        <f t="shared" si="10"/>
        <v>180</v>
      </c>
      <c r="K133">
        <f t="shared" si="9"/>
        <v>135</v>
      </c>
      <c r="L133">
        <v>0</v>
      </c>
      <c r="M133" t="str">
        <f t="shared" si="11"/>
        <v>INSERT INTO `room_interior`(`room_id`, `house_id`, `thing_id`, `x`, `y`, `layer`) VALUES (6,7,62,180,135,0);</v>
      </c>
    </row>
    <row r="134" spans="1:13" x14ac:dyDescent="0.25">
      <c r="A134">
        <v>133</v>
      </c>
      <c r="B134" t="s">
        <v>84</v>
      </c>
      <c r="C134" t="s">
        <v>4</v>
      </c>
      <c r="D134" t="s">
        <v>18</v>
      </c>
      <c r="E134">
        <v>6</v>
      </c>
      <c r="F134">
        <v>3</v>
      </c>
      <c r="G134">
        <f>VLOOKUP(C134,'комнаты и дома'!$A$2:$B$13,2,FALSE)</f>
        <v>6</v>
      </c>
      <c r="H134">
        <f>VLOOKUP(D134,'комнаты и дома'!$A$16:$B$25,2,FALSE)</f>
        <v>7</v>
      </c>
      <c r="I134">
        <f>VLOOKUP(B134,предметы!$B$5:$C$100,2,FALSE)</f>
        <v>62</v>
      </c>
      <c r="J134">
        <f t="shared" si="10"/>
        <v>270</v>
      </c>
      <c r="K134">
        <f t="shared" si="9"/>
        <v>135</v>
      </c>
      <c r="L134">
        <v>0</v>
      </c>
      <c r="M134" t="str">
        <f t="shared" si="11"/>
        <v>INSERT INTO `room_interior`(`room_id`, `house_id`, `thing_id`, `x`, `y`, `layer`) VALUES (6,7,62,270,135,0);</v>
      </c>
    </row>
    <row r="135" spans="1:13" x14ac:dyDescent="0.25">
      <c r="A135">
        <v>134</v>
      </c>
      <c r="B135" t="s">
        <v>83</v>
      </c>
      <c r="C135" t="s">
        <v>4</v>
      </c>
      <c r="D135" t="s">
        <v>18</v>
      </c>
      <c r="E135">
        <v>4</v>
      </c>
      <c r="F135">
        <v>4</v>
      </c>
      <c r="G135">
        <f>VLOOKUP(C135,'комнаты и дома'!$A$2:$B$13,2,FALSE)</f>
        <v>6</v>
      </c>
      <c r="H135">
        <f>VLOOKUP(D135,'комнаты и дома'!$A$16:$B$25,2,FALSE)</f>
        <v>7</v>
      </c>
      <c r="I135">
        <f>VLOOKUP(B135,предметы!$B$5:$C$100,2,FALSE)</f>
        <v>63</v>
      </c>
      <c r="J135">
        <f t="shared" si="10"/>
        <v>180</v>
      </c>
      <c r="K135">
        <f t="shared" si="9"/>
        <v>180</v>
      </c>
      <c r="L135">
        <v>0</v>
      </c>
      <c r="M135" t="str">
        <f t="shared" si="11"/>
        <v>INSERT INTO `room_interior`(`room_id`, `house_id`, `thing_id`, `x`, `y`, `layer`) VALUES (6,7,63,180,180,0);</v>
      </c>
    </row>
    <row r="136" spans="1:13" x14ac:dyDescent="0.25">
      <c r="A136">
        <v>135</v>
      </c>
      <c r="B136" t="s">
        <v>83</v>
      </c>
      <c r="C136" t="s">
        <v>4</v>
      </c>
      <c r="D136" t="s">
        <v>18</v>
      </c>
      <c r="E136">
        <v>6</v>
      </c>
      <c r="F136">
        <v>4</v>
      </c>
      <c r="G136">
        <f>VLOOKUP(C136,'комнаты и дома'!$A$2:$B$13,2,FALSE)</f>
        <v>6</v>
      </c>
      <c r="H136">
        <f>VLOOKUP(D136,'комнаты и дома'!$A$16:$B$25,2,FALSE)</f>
        <v>7</v>
      </c>
      <c r="I136">
        <f>VLOOKUP(B136,предметы!$B$5:$C$100,2,FALSE)</f>
        <v>63</v>
      </c>
      <c r="J136">
        <f t="shared" si="10"/>
        <v>270</v>
      </c>
      <c r="K136">
        <f t="shared" si="9"/>
        <v>180</v>
      </c>
      <c r="L136">
        <v>0</v>
      </c>
      <c r="M136" t="str">
        <f t="shared" si="11"/>
        <v>INSERT INTO `room_interior`(`room_id`, `house_id`, `thing_id`, `x`, `y`, `layer`) VALUES (6,7,63,270,180,0);</v>
      </c>
    </row>
    <row r="137" spans="1:13" x14ac:dyDescent="0.25">
      <c r="A137">
        <v>136</v>
      </c>
      <c r="B137" t="s">
        <v>82</v>
      </c>
      <c r="C137" t="s">
        <v>4</v>
      </c>
      <c r="D137" t="s">
        <v>18</v>
      </c>
      <c r="E137">
        <v>4</v>
      </c>
      <c r="F137">
        <v>6</v>
      </c>
      <c r="G137">
        <f>VLOOKUP(C137,'комнаты и дома'!$A$2:$B$13,2,FALSE)</f>
        <v>6</v>
      </c>
      <c r="H137">
        <f>VLOOKUP(D137,'комнаты и дома'!$A$16:$B$25,2,FALSE)</f>
        <v>7</v>
      </c>
      <c r="I137">
        <f>VLOOKUP(B137,предметы!$B$5:$C$100,2,FALSE)</f>
        <v>61</v>
      </c>
      <c r="J137">
        <f t="shared" si="10"/>
        <v>180</v>
      </c>
      <c r="K137">
        <f t="shared" si="9"/>
        <v>270</v>
      </c>
      <c r="L137">
        <v>0</v>
      </c>
      <c r="M137" t="str">
        <f t="shared" si="11"/>
        <v>INSERT INTO `room_interior`(`room_id`, `house_id`, `thing_id`, `x`, `y`, `layer`) VALUES (6,7,61,180,270,0);</v>
      </c>
    </row>
    <row r="138" spans="1:13" x14ac:dyDescent="0.25">
      <c r="A138">
        <v>137</v>
      </c>
      <c r="B138" t="s">
        <v>83</v>
      </c>
      <c r="C138" t="s">
        <v>4</v>
      </c>
      <c r="D138" t="s">
        <v>18</v>
      </c>
      <c r="E138">
        <v>4</v>
      </c>
      <c r="F138">
        <v>7</v>
      </c>
      <c r="G138">
        <f>VLOOKUP(C138,'комнаты и дома'!$A$2:$B$13,2,FALSE)</f>
        <v>6</v>
      </c>
      <c r="H138">
        <f>VLOOKUP(D138,'комнаты и дома'!$A$16:$B$25,2,FALSE)</f>
        <v>7</v>
      </c>
      <c r="I138">
        <f>VLOOKUP(B138,предметы!$B$5:$C$100,2,FALSE)</f>
        <v>63</v>
      </c>
      <c r="J138">
        <f t="shared" si="10"/>
        <v>180</v>
      </c>
      <c r="K138">
        <f t="shared" si="9"/>
        <v>315</v>
      </c>
      <c r="L138">
        <v>0</v>
      </c>
      <c r="M138" t="str">
        <f t="shared" si="11"/>
        <v>INSERT INTO `room_interior`(`room_id`, `house_id`, `thing_id`, `x`, `y`, `layer`) VALUES (6,7,63,180,315,0);</v>
      </c>
    </row>
    <row r="139" spans="1:13" x14ac:dyDescent="0.25">
      <c r="A139">
        <v>138</v>
      </c>
      <c r="B139" t="s">
        <v>83</v>
      </c>
      <c r="C139" t="s">
        <v>4</v>
      </c>
      <c r="D139" t="s">
        <v>18</v>
      </c>
      <c r="E139">
        <v>6</v>
      </c>
      <c r="F139">
        <v>7</v>
      </c>
      <c r="G139">
        <f>VLOOKUP(C139,'комнаты и дома'!$A$2:$B$13,2,FALSE)</f>
        <v>6</v>
      </c>
      <c r="H139">
        <f>VLOOKUP(D139,'комнаты и дома'!$A$16:$B$25,2,FALSE)</f>
        <v>7</v>
      </c>
      <c r="I139">
        <f>VLOOKUP(B139,предметы!$B$5:$C$100,2,FALSE)</f>
        <v>63</v>
      </c>
      <c r="J139">
        <f t="shared" si="10"/>
        <v>270</v>
      </c>
      <c r="K139">
        <f t="shared" si="9"/>
        <v>315</v>
      </c>
      <c r="L139">
        <v>0</v>
      </c>
      <c r="M139" t="str">
        <f t="shared" si="11"/>
        <v>INSERT INTO `room_interior`(`room_id`, `house_id`, `thing_id`, `x`, `y`, `layer`) VALUES (6,7,63,270,315,0);</v>
      </c>
    </row>
    <row r="140" spans="1:13" x14ac:dyDescent="0.25">
      <c r="A140">
        <v>139</v>
      </c>
      <c r="B140" t="s">
        <v>90</v>
      </c>
      <c r="C140" t="s">
        <v>4</v>
      </c>
      <c r="D140" t="s">
        <v>19</v>
      </c>
      <c r="E140">
        <v>20</v>
      </c>
      <c r="F140">
        <v>5</v>
      </c>
      <c r="G140">
        <f>VLOOKUP(C140,'комнаты и дома'!$A$2:$B$13,2,FALSE)</f>
        <v>6</v>
      </c>
      <c r="H140">
        <f>VLOOKUP(D140,'комнаты и дома'!$A$16:$B$25,2,FALSE)</f>
        <v>8</v>
      </c>
      <c r="I140">
        <f>VLOOKUP(B140,предметы!$B$5:$C$100,2,FALSE)</f>
        <v>64</v>
      </c>
      <c r="J140">
        <f t="shared" si="10"/>
        <v>900</v>
      </c>
      <c r="K140">
        <f t="shared" si="9"/>
        <v>225</v>
      </c>
      <c r="L140">
        <v>0</v>
      </c>
      <c r="M140" t="str">
        <f t="shared" si="11"/>
        <v>INSERT INTO `room_interior`(`room_id`, `house_id`, `thing_id`, `x`, `y`, `layer`) VALUES (6,8,64,900,225,0);</v>
      </c>
    </row>
    <row r="141" spans="1:13" x14ac:dyDescent="0.25">
      <c r="A141">
        <v>140</v>
      </c>
      <c r="B141" t="s">
        <v>90</v>
      </c>
      <c r="C141" t="s">
        <v>4</v>
      </c>
      <c r="D141" t="s">
        <v>19</v>
      </c>
      <c r="E141">
        <v>20</v>
      </c>
      <c r="F141">
        <v>6</v>
      </c>
      <c r="G141">
        <f>VLOOKUP(C141,'комнаты и дома'!$A$2:$B$13,2,FALSE)</f>
        <v>6</v>
      </c>
      <c r="H141">
        <f>VLOOKUP(D141,'комнаты и дома'!$A$16:$B$25,2,FALSE)</f>
        <v>8</v>
      </c>
      <c r="I141">
        <f>VLOOKUP(B141,предметы!$B$5:$C$100,2,FALSE)</f>
        <v>64</v>
      </c>
      <c r="J141">
        <f t="shared" si="10"/>
        <v>900</v>
      </c>
      <c r="K141">
        <f t="shared" si="9"/>
        <v>270</v>
      </c>
      <c r="L141">
        <v>0</v>
      </c>
      <c r="M141" t="str">
        <f t="shared" si="11"/>
        <v>INSERT INTO `room_interior`(`room_id`, `house_id`, `thing_id`, `x`, `y`, `layer`) VALUES (6,8,64,900,270,0);</v>
      </c>
    </row>
    <row r="142" spans="1:13" x14ac:dyDescent="0.25">
      <c r="A142">
        <v>141</v>
      </c>
      <c r="B142" t="s">
        <v>88</v>
      </c>
      <c r="C142" t="s">
        <v>4</v>
      </c>
      <c r="D142" t="s">
        <v>19</v>
      </c>
      <c r="E142">
        <v>20</v>
      </c>
      <c r="F142">
        <v>7</v>
      </c>
      <c r="G142">
        <f>VLOOKUP(C142,'комнаты и дома'!$A$2:$B$13,2,FALSE)</f>
        <v>6</v>
      </c>
      <c r="H142">
        <f>VLOOKUP(D142,'комнаты и дома'!$A$16:$B$25,2,FALSE)</f>
        <v>8</v>
      </c>
      <c r="I142">
        <f>VLOOKUP(B142,предметы!$B$5:$C$100,2,FALSE)</f>
        <v>65</v>
      </c>
      <c r="J142">
        <f t="shared" si="10"/>
        <v>900</v>
      </c>
      <c r="K142">
        <f t="shared" si="9"/>
        <v>315</v>
      </c>
      <c r="L142">
        <v>0</v>
      </c>
      <c r="M142" t="str">
        <f t="shared" si="11"/>
        <v>INSERT INTO `room_interior`(`room_id`, `house_id`, `thing_id`, `x`, `y`, `layer`) VALUES (6,8,65,900,315,0);</v>
      </c>
    </row>
    <row r="143" spans="1:13" x14ac:dyDescent="0.25">
      <c r="A143">
        <v>142</v>
      </c>
      <c r="B143" t="s">
        <v>88</v>
      </c>
      <c r="C143" t="s">
        <v>4</v>
      </c>
      <c r="D143" t="s">
        <v>19</v>
      </c>
      <c r="E143">
        <v>20</v>
      </c>
      <c r="F143">
        <v>8</v>
      </c>
      <c r="G143">
        <f>VLOOKUP(C143,'комнаты и дома'!$A$2:$B$13,2,FALSE)</f>
        <v>6</v>
      </c>
      <c r="H143">
        <f>VLOOKUP(D143,'комнаты и дома'!$A$16:$B$25,2,FALSE)</f>
        <v>8</v>
      </c>
      <c r="I143">
        <f>VLOOKUP(B143,предметы!$B$5:$C$100,2,FALSE)</f>
        <v>65</v>
      </c>
      <c r="J143">
        <f t="shared" si="10"/>
        <v>900</v>
      </c>
      <c r="K143">
        <f t="shared" si="9"/>
        <v>360</v>
      </c>
      <c r="L143">
        <v>0</v>
      </c>
      <c r="M143" t="str">
        <f t="shared" si="11"/>
        <v>INSERT INTO `room_interior`(`room_id`, `house_id`, `thing_id`, `x`, `y`, `layer`) VALUES (6,8,65,900,360,0);</v>
      </c>
    </row>
    <row r="144" spans="1:13" x14ac:dyDescent="0.25">
      <c r="A144">
        <v>143</v>
      </c>
      <c r="B144" t="s">
        <v>95</v>
      </c>
      <c r="C144" t="s">
        <v>4</v>
      </c>
      <c r="D144" t="s">
        <v>21</v>
      </c>
      <c r="E144">
        <v>20</v>
      </c>
      <c r="F144">
        <v>1</v>
      </c>
      <c r="G144">
        <f>VLOOKUP(C144,'комнаты и дома'!$A$2:$B$13,2,FALSE)</f>
        <v>6</v>
      </c>
      <c r="H144">
        <f>VLOOKUP(D144,'комнаты и дома'!$A$16:$B$25,2,FALSE)</f>
        <v>9</v>
      </c>
      <c r="I144">
        <f>VLOOKUP(B144,предметы!$B$5:$C$100,2,FALSE)</f>
        <v>66</v>
      </c>
      <c r="J144">
        <f t="shared" si="10"/>
        <v>900</v>
      </c>
      <c r="K144">
        <f t="shared" si="9"/>
        <v>45</v>
      </c>
      <c r="L144">
        <v>0</v>
      </c>
      <c r="M144" t="str">
        <f t="shared" si="11"/>
        <v>INSERT INTO `room_interior`(`room_id`, `house_id`, `thing_id`, `x`, `y`, `layer`) VALUES (6,9,66,900,45,0);</v>
      </c>
    </row>
    <row r="145" spans="1:13" x14ac:dyDescent="0.25">
      <c r="A145">
        <v>144</v>
      </c>
      <c r="B145" t="s">
        <v>95</v>
      </c>
      <c r="C145" t="s">
        <v>4</v>
      </c>
      <c r="D145" t="s">
        <v>21</v>
      </c>
      <c r="E145">
        <v>20</v>
      </c>
      <c r="F145">
        <v>3</v>
      </c>
      <c r="G145">
        <f>VLOOKUP(C145,'комнаты и дома'!$A$2:$B$13,2,FALSE)</f>
        <v>6</v>
      </c>
      <c r="H145">
        <f>VLOOKUP(D145,'комнаты и дома'!$A$16:$B$25,2,FALSE)</f>
        <v>9</v>
      </c>
      <c r="I145">
        <f>VLOOKUP(B145,предметы!$B$5:$C$100,2,FALSE)</f>
        <v>66</v>
      </c>
      <c r="J145">
        <f t="shared" si="10"/>
        <v>900</v>
      </c>
      <c r="K145">
        <f t="shared" si="9"/>
        <v>135</v>
      </c>
      <c r="L145">
        <v>0</v>
      </c>
      <c r="M145" t="str">
        <f t="shared" si="11"/>
        <v>INSERT INTO `room_interior`(`room_id`, `house_id`, `thing_id`, `x`, `y`, `layer`) VALUES (6,9,66,900,135,0);</v>
      </c>
    </row>
    <row r="146" spans="1:13" x14ac:dyDescent="0.25">
      <c r="A146">
        <v>145</v>
      </c>
      <c r="B146" t="s">
        <v>93</v>
      </c>
      <c r="C146" t="s">
        <v>4</v>
      </c>
      <c r="D146" t="s">
        <v>21</v>
      </c>
      <c r="E146">
        <v>21</v>
      </c>
      <c r="F146">
        <v>1</v>
      </c>
      <c r="G146">
        <f>VLOOKUP(C146,'комнаты и дома'!$A$2:$B$13,2,FALSE)</f>
        <v>6</v>
      </c>
      <c r="H146">
        <f>VLOOKUP(D146,'комнаты и дома'!$A$16:$B$25,2,FALSE)</f>
        <v>9</v>
      </c>
      <c r="I146">
        <f>VLOOKUP(B146,предметы!$B$5:$C$100,2,FALSE)</f>
        <v>67</v>
      </c>
      <c r="J146">
        <f t="shared" si="10"/>
        <v>945</v>
      </c>
      <c r="K146">
        <f t="shared" si="9"/>
        <v>45</v>
      </c>
      <c r="L146">
        <v>0</v>
      </c>
      <c r="M146" t="str">
        <f t="shared" si="11"/>
        <v>INSERT INTO `room_interior`(`room_id`, `house_id`, `thing_id`, `x`, `y`, `layer`) VALUES (6,9,67,945,45,0);</v>
      </c>
    </row>
    <row r="147" spans="1:13" x14ac:dyDescent="0.25">
      <c r="A147">
        <v>146</v>
      </c>
      <c r="B147" t="s">
        <v>93</v>
      </c>
      <c r="C147" t="s">
        <v>4</v>
      </c>
      <c r="D147" t="s">
        <v>21</v>
      </c>
      <c r="E147">
        <v>22</v>
      </c>
      <c r="F147">
        <v>1</v>
      </c>
      <c r="G147">
        <f>VLOOKUP(C147,'комнаты и дома'!$A$2:$B$13,2,FALSE)</f>
        <v>6</v>
      </c>
      <c r="H147">
        <f>VLOOKUP(D147,'комнаты и дома'!$A$16:$B$25,2,FALSE)</f>
        <v>9</v>
      </c>
      <c r="I147">
        <f>VLOOKUP(B147,предметы!$B$5:$C$100,2,FALSE)</f>
        <v>67</v>
      </c>
      <c r="J147">
        <f t="shared" si="10"/>
        <v>990</v>
      </c>
      <c r="K147">
        <f t="shared" si="9"/>
        <v>45</v>
      </c>
      <c r="L147">
        <v>0</v>
      </c>
      <c r="M147" t="str">
        <f t="shared" si="11"/>
        <v>INSERT INTO `room_interior`(`room_id`, `house_id`, `thing_id`, `x`, `y`, `layer`) VALUES (6,9,67,990,45,0);</v>
      </c>
    </row>
    <row r="148" spans="1:13" x14ac:dyDescent="0.25">
      <c r="A148">
        <v>147</v>
      </c>
      <c r="B148" t="s">
        <v>96</v>
      </c>
      <c r="C148" t="s">
        <v>4</v>
      </c>
      <c r="D148" t="s">
        <v>21</v>
      </c>
      <c r="E148">
        <v>21</v>
      </c>
      <c r="F148">
        <v>2</v>
      </c>
      <c r="G148">
        <f>VLOOKUP(C148,'комнаты и дома'!$A$2:$B$13,2,FALSE)</f>
        <v>6</v>
      </c>
      <c r="H148">
        <f>VLOOKUP(D148,'комнаты и дома'!$A$16:$B$25,2,FALSE)</f>
        <v>9</v>
      </c>
      <c r="I148">
        <f>VLOOKUP(B148,предметы!$B$5:$C$100,2,FALSE)</f>
        <v>68</v>
      </c>
      <c r="J148">
        <f t="shared" ref="J148:J179" si="12">E148*45</f>
        <v>945</v>
      </c>
      <c r="K148">
        <f t="shared" si="9"/>
        <v>90</v>
      </c>
      <c r="L148">
        <v>0</v>
      </c>
      <c r="M148" t="str">
        <f t="shared" si="11"/>
        <v>INSERT INTO `room_interior`(`room_id`, `house_id`, `thing_id`, `x`, `y`, `layer`) VALUES (6,9,68,945,90,0);</v>
      </c>
    </row>
    <row r="149" spans="1:13" x14ac:dyDescent="0.25">
      <c r="A149">
        <v>148</v>
      </c>
      <c r="B149" t="s">
        <v>96</v>
      </c>
      <c r="C149" t="s">
        <v>4</v>
      </c>
      <c r="D149" t="s">
        <v>21</v>
      </c>
      <c r="E149">
        <v>22</v>
      </c>
      <c r="F149">
        <v>2</v>
      </c>
      <c r="G149">
        <f>VLOOKUP(C149,'комнаты и дома'!$A$2:$B$13,2,FALSE)</f>
        <v>6</v>
      </c>
      <c r="H149">
        <f>VLOOKUP(D149,'комнаты и дома'!$A$16:$B$25,2,FALSE)</f>
        <v>9</v>
      </c>
      <c r="I149">
        <f>VLOOKUP(B149,предметы!$B$5:$C$100,2,FALSE)</f>
        <v>68</v>
      </c>
      <c r="J149">
        <f t="shared" si="12"/>
        <v>990</v>
      </c>
      <c r="K149">
        <f t="shared" si="9"/>
        <v>90</v>
      </c>
      <c r="L149">
        <v>0</v>
      </c>
      <c r="M149" t="str">
        <f t="shared" si="11"/>
        <v>INSERT INTO `room_interior`(`room_id`, `house_id`, `thing_id`, `x`, `y`, `layer`) VALUES (6,9,68,990,90,0);</v>
      </c>
    </row>
    <row r="150" spans="1:13" x14ac:dyDescent="0.25">
      <c r="A150">
        <v>149</v>
      </c>
      <c r="B150" t="s">
        <v>91</v>
      </c>
      <c r="C150" t="s">
        <v>4</v>
      </c>
      <c r="D150" t="s">
        <v>22</v>
      </c>
      <c r="E150">
        <v>0</v>
      </c>
      <c r="F150">
        <v>0</v>
      </c>
      <c r="G150">
        <f>VLOOKUP(C150,'комнаты и дома'!$A$2:$B$13,2,FALSE)</f>
        <v>6</v>
      </c>
      <c r="H150">
        <f>VLOOKUP(D150,'комнаты и дома'!$A$16:$B$25,2,FALSE)</f>
        <v>10</v>
      </c>
      <c r="I150">
        <f>VLOOKUP(B150,предметы!$B$5:$C$100,2,FALSE)</f>
        <v>60</v>
      </c>
      <c r="J150">
        <f t="shared" si="12"/>
        <v>0</v>
      </c>
      <c r="K150">
        <f t="shared" ref="K150" si="13">F150*45</f>
        <v>0</v>
      </c>
      <c r="L150">
        <v>0</v>
      </c>
      <c r="M150" t="str">
        <f t="shared" si="11"/>
        <v>INSERT INTO `room_interior`(`room_id`, `house_id`, `thing_id`, `x`, `y`, `layer`) VALUES (6,10,60,0,0,0);</v>
      </c>
    </row>
    <row r="151" spans="1:13" x14ac:dyDescent="0.25">
      <c r="A151">
        <v>150</v>
      </c>
      <c r="B151" t="s">
        <v>82</v>
      </c>
      <c r="C151" t="s">
        <v>4</v>
      </c>
      <c r="D151" t="s">
        <v>22</v>
      </c>
      <c r="E151">
        <v>0</v>
      </c>
      <c r="F151">
        <v>2</v>
      </c>
      <c r="G151">
        <f>VLOOKUP(C151,'комнаты и дома'!$A$2:$B$13,2,FALSE)</f>
        <v>6</v>
      </c>
      <c r="H151">
        <f>VLOOKUP(D151,'комнаты и дома'!$A$16:$B$25,2,FALSE)</f>
        <v>10</v>
      </c>
      <c r="I151">
        <f>VLOOKUP(B151,предметы!$B$5:$C$100,2,FALSE)</f>
        <v>61</v>
      </c>
      <c r="J151">
        <f t="shared" si="12"/>
        <v>0</v>
      </c>
      <c r="K151">
        <f t="shared" si="9"/>
        <v>90</v>
      </c>
      <c r="L151">
        <v>0</v>
      </c>
      <c r="M151" t="str">
        <f t="shared" si="11"/>
        <v>INSERT INTO `room_interior`(`room_id`, `house_id`, `thing_id`, `x`, `y`, `layer`) VALUES (6,10,61,0,90,0);</v>
      </c>
    </row>
    <row r="152" spans="1:13" x14ac:dyDescent="0.25">
      <c r="A152">
        <v>151</v>
      </c>
      <c r="B152" t="s">
        <v>84</v>
      </c>
      <c r="C152" t="s">
        <v>4</v>
      </c>
      <c r="D152" t="s">
        <v>22</v>
      </c>
      <c r="E152">
        <v>0</v>
      </c>
      <c r="F152">
        <v>3</v>
      </c>
      <c r="G152">
        <f>VLOOKUP(C152,'комнаты и дома'!$A$2:$B$13,2,FALSE)</f>
        <v>6</v>
      </c>
      <c r="H152">
        <f>VLOOKUP(D152,'комнаты и дома'!$A$16:$B$25,2,FALSE)</f>
        <v>10</v>
      </c>
      <c r="I152">
        <f>VLOOKUP(B152,предметы!$B$5:$C$100,2,FALSE)</f>
        <v>62</v>
      </c>
      <c r="J152">
        <f t="shared" si="12"/>
        <v>0</v>
      </c>
      <c r="K152">
        <f t="shared" si="9"/>
        <v>135</v>
      </c>
      <c r="L152">
        <v>0</v>
      </c>
      <c r="M152" t="str">
        <f t="shared" si="11"/>
        <v>INSERT INTO `room_interior`(`room_id`, `house_id`, `thing_id`, `x`, `y`, `layer`) VALUES (6,10,62,0,135,0);</v>
      </c>
    </row>
    <row r="153" spans="1:13" x14ac:dyDescent="0.25">
      <c r="A153">
        <v>152</v>
      </c>
      <c r="B153" t="s">
        <v>84</v>
      </c>
      <c r="C153" t="s">
        <v>4</v>
      </c>
      <c r="D153" t="s">
        <v>22</v>
      </c>
      <c r="E153">
        <v>2</v>
      </c>
      <c r="F153">
        <v>3</v>
      </c>
      <c r="G153">
        <f>VLOOKUP(C153,'комнаты и дома'!$A$2:$B$13,2,FALSE)</f>
        <v>6</v>
      </c>
      <c r="H153">
        <f>VLOOKUP(D153,'комнаты и дома'!$A$16:$B$25,2,FALSE)</f>
        <v>10</v>
      </c>
      <c r="I153">
        <f>VLOOKUP(B153,предметы!$B$5:$C$100,2,FALSE)</f>
        <v>62</v>
      </c>
      <c r="J153">
        <f t="shared" si="12"/>
        <v>90</v>
      </c>
      <c r="K153">
        <f t="shared" si="9"/>
        <v>135</v>
      </c>
      <c r="L153">
        <v>0</v>
      </c>
      <c r="M153" t="str">
        <f t="shared" si="11"/>
        <v>INSERT INTO `room_interior`(`room_id`, `house_id`, `thing_id`, `x`, `y`, `layer`) VALUES (6,10,62,90,135,0);</v>
      </c>
    </row>
    <row r="154" spans="1:13" x14ac:dyDescent="0.25">
      <c r="A154">
        <v>153</v>
      </c>
      <c r="B154" t="s">
        <v>83</v>
      </c>
      <c r="C154" t="s">
        <v>4</v>
      </c>
      <c r="D154" t="s">
        <v>22</v>
      </c>
      <c r="E154">
        <v>0</v>
      </c>
      <c r="F154">
        <v>4</v>
      </c>
      <c r="G154">
        <f>VLOOKUP(C154,'комнаты и дома'!$A$2:$B$13,2,FALSE)</f>
        <v>6</v>
      </c>
      <c r="H154">
        <f>VLOOKUP(D154,'комнаты и дома'!$A$16:$B$25,2,FALSE)</f>
        <v>10</v>
      </c>
      <c r="I154">
        <f>VLOOKUP(B154,предметы!$B$5:$C$100,2,FALSE)</f>
        <v>63</v>
      </c>
      <c r="J154">
        <f t="shared" si="12"/>
        <v>0</v>
      </c>
      <c r="K154">
        <f t="shared" si="9"/>
        <v>180</v>
      </c>
      <c r="L154">
        <v>0</v>
      </c>
      <c r="M154" t="str">
        <f t="shared" si="11"/>
        <v>INSERT INTO `room_interior`(`room_id`, `house_id`, `thing_id`, `x`, `y`, `layer`) VALUES (6,10,63,0,180,0);</v>
      </c>
    </row>
    <row r="155" spans="1:13" x14ac:dyDescent="0.25">
      <c r="A155">
        <v>154</v>
      </c>
      <c r="B155" t="s">
        <v>83</v>
      </c>
      <c r="C155" t="s">
        <v>4</v>
      </c>
      <c r="D155" t="s">
        <v>22</v>
      </c>
      <c r="E155">
        <v>2</v>
      </c>
      <c r="F155">
        <v>4</v>
      </c>
      <c r="G155">
        <f>VLOOKUP(C155,'комнаты и дома'!$A$2:$B$13,2,FALSE)</f>
        <v>6</v>
      </c>
      <c r="H155">
        <f>VLOOKUP(D155,'комнаты и дома'!$A$16:$B$25,2,FALSE)</f>
        <v>10</v>
      </c>
      <c r="I155">
        <f>VLOOKUP(B155,предметы!$B$5:$C$100,2,FALSE)</f>
        <v>63</v>
      </c>
      <c r="J155">
        <f t="shared" si="12"/>
        <v>90</v>
      </c>
      <c r="K155">
        <f t="shared" si="9"/>
        <v>180</v>
      </c>
      <c r="L155">
        <v>0</v>
      </c>
      <c r="M155" t="str">
        <f t="shared" si="11"/>
        <v>INSERT INTO `room_interior`(`room_id`, `house_id`, `thing_id`, `x`, `y`, `layer`) VALUES (6,10,63,90,180,0);</v>
      </c>
    </row>
    <row r="156" spans="1:13" x14ac:dyDescent="0.25">
      <c r="A156">
        <v>155</v>
      </c>
      <c r="B156" t="s">
        <v>82</v>
      </c>
      <c r="C156" t="s">
        <v>4</v>
      </c>
      <c r="D156" t="s">
        <v>22</v>
      </c>
      <c r="E156">
        <v>0</v>
      </c>
      <c r="F156">
        <v>6</v>
      </c>
      <c r="G156">
        <f>VLOOKUP(C156,'комнаты и дома'!$A$2:$B$13,2,FALSE)</f>
        <v>6</v>
      </c>
      <c r="H156">
        <f>VLOOKUP(D156,'комнаты и дома'!$A$16:$B$25,2,FALSE)</f>
        <v>10</v>
      </c>
      <c r="I156">
        <f>VLOOKUP(B156,предметы!$B$5:$C$100,2,FALSE)</f>
        <v>61</v>
      </c>
      <c r="J156">
        <f t="shared" si="12"/>
        <v>0</v>
      </c>
      <c r="K156">
        <f t="shared" si="9"/>
        <v>270</v>
      </c>
      <c r="L156">
        <v>0</v>
      </c>
      <c r="M156" t="str">
        <f t="shared" si="11"/>
        <v>INSERT INTO `room_interior`(`room_id`, `house_id`, `thing_id`, `x`, `y`, `layer`) VALUES (6,10,61,0,270,0);</v>
      </c>
    </row>
    <row r="157" spans="1:13" x14ac:dyDescent="0.25">
      <c r="A157">
        <v>156</v>
      </c>
      <c r="B157" t="s">
        <v>83</v>
      </c>
      <c r="C157" t="s">
        <v>4</v>
      </c>
      <c r="D157" t="s">
        <v>22</v>
      </c>
      <c r="E157">
        <v>0</v>
      </c>
      <c r="F157">
        <v>7</v>
      </c>
      <c r="G157">
        <f>VLOOKUP(C157,'комнаты и дома'!$A$2:$B$13,2,FALSE)</f>
        <v>6</v>
      </c>
      <c r="H157">
        <f>VLOOKUP(D157,'комнаты и дома'!$A$16:$B$25,2,FALSE)</f>
        <v>10</v>
      </c>
      <c r="I157">
        <f>VLOOKUP(B157,предметы!$B$5:$C$100,2,FALSE)</f>
        <v>63</v>
      </c>
      <c r="J157">
        <f t="shared" si="12"/>
        <v>0</v>
      </c>
      <c r="K157">
        <f t="shared" si="9"/>
        <v>315</v>
      </c>
      <c r="L157">
        <v>0</v>
      </c>
      <c r="M157" t="str">
        <f t="shared" si="11"/>
        <v>INSERT INTO `room_interior`(`room_id`, `house_id`, `thing_id`, `x`, `y`, `layer`) VALUES (6,10,63,0,315,0);</v>
      </c>
    </row>
    <row r="158" spans="1:13" x14ac:dyDescent="0.25">
      <c r="A158">
        <v>157</v>
      </c>
      <c r="B158" t="s">
        <v>83</v>
      </c>
      <c r="C158" t="s">
        <v>4</v>
      </c>
      <c r="D158" t="s">
        <v>22</v>
      </c>
      <c r="E158">
        <v>2</v>
      </c>
      <c r="F158">
        <v>7</v>
      </c>
      <c r="G158">
        <f>VLOOKUP(C158,'комнаты и дома'!$A$2:$B$13,2,FALSE)</f>
        <v>6</v>
      </c>
      <c r="H158">
        <f>VLOOKUP(D158,'комнаты и дома'!$A$16:$B$25,2,FALSE)</f>
        <v>10</v>
      </c>
      <c r="I158">
        <f>VLOOKUP(B158,предметы!$B$5:$C$100,2,FALSE)</f>
        <v>63</v>
      </c>
      <c r="J158">
        <f t="shared" si="12"/>
        <v>90</v>
      </c>
      <c r="K158">
        <f t="shared" si="9"/>
        <v>315</v>
      </c>
      <c r="L158">
        <v>0</v>
      </c>
      <c r="M158" t="str">
        <f t="shared" si="11"/>
        <v>INSERT INTO `room_interior`(`room_id`, `house_id`, `thing_id`, `x`, `y`, `layer`) VALUES (6,10,63,90,315,0);</v>
      </c>
    </row>
    <row r="159" spans="1:13" x14ac:dyDescent="0.25">
      <c r="A159">
        <v>158</v>
      </c>
      <c r="B159" t="s">
        <v>97</v>
      </c>
      <c r="C159" t="s">
        <v>6</v>
      </c>
      <c r="D159" t="s">
        <v>16</v>
      </c>
      <c r="E159">
        <v>11</v>
      </c>
      <c r="F159">
        <v>6</v>
      </c>
      <c r="G159">
        <f>VLOOKUP(C159,'комнаты и дома'!$A$2:$B$13,2,FALSE)</f>
        <v>7</v>
      </c>
      <c r="H159">
        <f>VLOOKUP(D159,'комнаты и дома'!$A$16:$B$25,2,FALSE)</f>
        <v>5</v>
      </c>
      <c r="I159">
        <f>VLOOKUP(B159,предметы!$B$5:$C$100,2,FALSE)</f>
        <v>69</v>
      </c>
      <c r="J159">
        <f t="shared" si="12"/>
        <v>495</v>
      </c>
      <c r="K159">
        <f t="shared" si="9"/>
        <v>270</v>
      </c>
      <c r="L159">
        <v>0</v>
      </c>
      <c r="M159" t="str">
        <f t="shared" si="11"/>
        <v>INSERT INTO `room_interior`(`room_id`, `house_id`, `thing_id`, `x`, `y`, `layer`) VALUES (7,5,69,495,270,0);</v>
      </c>
    </row>
    <row r="160" spans="1:13" x14ac:dyDescent="0.25">
      <c r="A160">
        <v>159</v>
      </c>
      <c r="B160" t="s">
        <v>103</v>
      </c>
      <c r="C160" t="s">
        <v>6</v>
      </c>
      <c r="D160" t="s">
        <v>16</v>
      </c>
      <c r="E160">
        <v>14</v>
      </c>
      <c r="F160">
        <v>4</v>
      </c>
      <c r="G160">
        <f>VLOOKUP(C160,'комнаты и дома'!$A$2:$B$13,2,FALSE)</f>
        <v>7</v>
      </c>
      <c r="H160">
        <f>VLOOKUP(D160,'комнаты и дома'!$A$16:$B$25,2,FALSE)</f>
        <v>5</v>
      </c>
      <c r="I160">
        <f>VLOOKUP(B160,предметы!$B$5:$C$100,2,FALSE)</f>
        <v>70</v>
      </c>
      <c r="J160">
        <f t="shared" si="12"/>
        <v>630</v>
      </c>
      <c r="K160">
        <f t="shared" si="9"/>
        <v>180</v>
      </c>
      <c r="L160">
        <v>1</v>
      </c>
      <c r="M160" t="str">
        <f t="shared" si="11"/>
        <v>INSERT INTO `room_interior`(`room_id`, `house_id`, `thing_id`, `x`, `y`, `layer`) VALUES (7,5,70,630,180,1);</v>
      </c>
    </row>
    <row r="161" spans="1:13" x14ac:dyDescent="0.25">
      <c r="A161">
        <v>160</v>
      </c>
      <c r="B161" t="s">
        <v>104</v>
      </c>
      <c r="C161" t="s">
        <v>6</v>
      </c>
      <c r="D161" t="s">
        <v>16</v>
      </c>
      <c r="E161">
        <v>13</v>
      </c>
      <c r="F161">
        <v>5</v>
      </c>
      <c r="G161">
        <f>VLOOKUP(C161,'комнаты и дома'!$A$2:$B$13,2,FALSE)</f>
        <v>7</v>
      </c>
      <c r="H161">
        <f>VLOOKUP(D161,'комнаты и дома'!$A$16:$B$25,2,FALSE)</f>
        <v>5</v>
      </c>
      <c r="I161">
        <f>VLOOKUP(B161,предметы!$B$5:$C$100,2,FALSE)</f>
        <v>71</v>
      </c>
      <c r="J161">
        <f t="shared" si="12"/>
        <v>585</v>
      </c>
      <c r="K161">
        <f t="shared" si="9"/>
        <v>225</v>
      </c>
      <c r="L161">
        <v>0</v>
      </c>
      <c r="M161" t="str">
        <f t="shared" si="11"/>
        <v>INSERT INTO `room_interior`(`room_id`, `house_id`, `thing_id`, `x`, `y`, `layer`) VALUES (7,5,71,585,225,0);</v>
      </c>
    </row>
    <row r="162" spans="1:13" x14ac:dyDescent="0.25">
      <c r="A162">
        <v>161</v>
      </c>
      <c r="B162" t="s">
        <v>48</v>
      </c>
      <c r="C162" t="s">
        <v>6</v>
      </c>
      <c r="D162" t="s">
        <v>16</v>
      </c>
      <c r="E162">
        <v>11</v>
      </c>
      <c r="F162">
        <v>1</v>
      </c>
      <c r="G162">
        <f>VLOOKUP(C162,'комнаты и дома'!$A$2:$B$13,2,FALSE)</f>
        <v>7</v>
      </c>
      <c r="H162">
        <f>VLOOKUP(D162,'комнаты и дома'!$A$16:$B$25,2,FALSE)</f>
        <v>5</v>
      </c>
      <c r="I162">
        <f>VLOOKUP(B162,предметы!$B$5:$C$100,2,FALSE)</f>
        <v>19</v>
      </c>
      <c r="J162">
        <f t="shared" si="12"/>
        <v>495</v>
      </c>
      <c r="K162">
        <f t="shared" si="9"/>
        <v>45</v>
      </c>
      <c r="L162">
        <v>0</v>
      </c>
      <c r="M162" t="str">
        <f t="shared" si="11"/>
        <v>INSERT INTO `room_interior`(`room_id`, `house_id`, `thing_id`, `x`, `y`, `layer`) VALUES (7,5,19,495,45,0);</v>
      </c>
    </row>
    <row r="163" spans="1:13" x14ac:dyDescent="0.25">
      <c r="A163">
        <v>162</v>
      </c>
      <c r="B163" t="s">
        <v>47</v>
      </c>
      <c r="C163" t="s">
        <v>6</v>
      </c>
      <c r="D163" t="s">
        <v>16</v>
      </c>
      <c r="E163">
        <v>0</v>
      </c>
      <c r="F163">
        <v>0</v>
      </c>
      <c r="G163">
        <f>VLOOKUP(C163,'комнаты и дома'!$A$2:$B$13,2,FALSE)</f>
        <v>7</v>
      </c>
      <c r="H163">
        <f>VLOOKUP(D163,'комнаты и дома'!$A$16:$B$25,2,FALSE)</f>
        <v>5</v>
      </c>
      <c r="I163">
        <f>VLOOKUP(B163,предметы!$B$5:$C$100,2,FALSE)</f>
        <v>18</v>
      </c>
      <c r="J163">
        <f t="shared" si="12"/>
        <v>0</v>
      </c>
      <c r="K163">
        <f t="shared" si="9"/>
        <v>0</v>
      </c>
      <c r="L163">
        <v>0</v>
      </c>
      <c r="M163" t="str">
        <f t="shared" si="11"/>
        <v>INSERT INTO `room_interior`(`room_id`, `house_id`, `thing_id`, `x`, `y`, `layer`) VALUES (7,5,18,0,0,0);</v>
      </c>
    </row>
    <row r="164" spans="1:13" x14ac:dyDescent="0.25">
      <c r="A164">
        <v>163</v>
      </c>
      <c r="B164" t="s">
        <v>48</v>
      </c>
      <c r="C164" t="s">
        <v>6</v>
      </c>
      <c r="D164" t="s">
        <v>16</v>
      </c>
      <c r="E164">
        <v>18</v>
      </c>
      <c r="F164">
        <v>1</v>
      </c>
      <c r="G164">
        <f>VLOOKUP(C164,'комнаты и дома'!$A$2:$B$13,2,FALSE)</f>
        <v>7</v>
      </c>
      <c r="H164">
        <f>VLOOKUP(D164,'комнаты и дома'!$A$16:$B$25,2,FALSE)</f>
        <v>5</v>
      </c>
      <c r="I164">
        <f>VLOOKUP(B164,предметы!$B$5:$C$100,2,FALSE)</f>
        <v>19</v>
      </c>
      <c r="J164">
        <f t="shared" si="12"/>
        <v>810</v>
      </c>
      <c r="K164">
        <f t="shared" si="9"/>
        <v>45</v>
      </c>
      <c r="L164">
        <v>0</v>
      </c>
      <c r="M164" t="str">
        <f t="shared" si="11"/>
        <v>INSERT INTO `room_interior`(`room_id`, `house_id`, `thing_id`, `x`, `y`, `layer`) VALUES (7,5,19,810,45,0);</v>
      </c>
    </row>
    <row r="165" spans="1:13" x14ac:dyDescent="0.25">
      <c r="A165">
        <v>164</v>
      </c>
      <c r="B165" t="s">
        <v>98</v>
      </c>
      <c r="C165" t="s">
        <v>6</v>
      </c>
      <c r="D165" t="s">
        <v>17</v>
      </c>
      <c r="E165">
        <v>19</v>
      </c>
      <c r="F165">
        <v>1</v>
      </c>
      <c r="G165">
        <f>VLOOKUP(C165,'комнаты и дома'!$A$2:$B$13,2,FALSE)</f>
        <v>7</v>
      </c>
      <c r="H165">
        <f>VLOOKUP(D165,'комнаты и дома'!$A$16:$B$25,2,FALSE)</f>
        <v>6</v>
      </c>
      <c r="I165">
        <f>VLOOKUP(B165,предметы!$B$5:$C$100,2,FALSE)</f>
        <v>72</v>
      </c>
      <c r="J165">
        <f t="shared" si="12"/>
        <v>855</v>
      </c>
      <c r="K165">
        <f t="shared" si="9"/>
        <v>45</v>
      </c>
      <c r="L165">
        <v>0</v>
      </c>
      <c r="M165" t="str">
        <f t="shared" si="11"/>
        <v>INSERT INTO `room_interior`(`room_id`, `house_id`, `thing_id`, `x`, `y`, `layer`) VALUES (7,6,72,855,45,0);</v>
      </c>
    </row>
    <row r="166" spans="1:13" x14ac:dyDescent="0.25">
      <c r="A166">
        <v>165</v>
      </c>
      <c r="B166" t="s">
        <v>100</v>
      </c>
      <c r="C166" t="s">
        <v>6</v>
      </c>
      <c r="D166" t="s">
        <v>17</v>
      </c>
      <c r="E166">
        <v>16</v>
      </c>
      <c r="F166">
        <v>4</v>
      </c>
      <c r="G166">
        <f>VLOOKUP(C166,'комнаты и дома'!$A$2:$B$13,2,FALSE)</f>
        <v>7</v>
      </c>
      <c r="H166">
        <f>VLOOKUP(D166,'комнаты и дома'!$A$16:$B$25,2,FALSE)</f>
        <v>6</v>
      </c>
      <c r="I166">
        <f>VLOOKUP(B166,предметы!$B$5:$C$100,2,FALSE)</f>
        <v>73</v>
      </c>
      <c r="J166">
        <f t="shared" si="12"/>
        <v>720</v>
      </c>
      <c r="K166">
        <f t="shared" si="9"/>
        <v>180</v>
      </c>
      <c r="L166">
        <v>0</v>
      </c>
      <c r="M166" t="str">
        <f t="shared" si="11"/>
        <v>INSERT INTO `room_interior`(`room_id`, `house_id`, `thing_id`, `x`, `y`, `layer`) VALUES (7,6,73,720,180,0);</v>
      </c>
    </row>
    <row r="167" spans="1:13" x14ac:dyDescent="0.25">
      <c r="A167">
        <v>166</v>
      </c>
      <c r="B167" t="s">
        <v>38</v>
      </c>
      <c r="C167" t="s">
        <v>6</v>
      </c>
      <c r="D167" t="s">
        <v>17</v>
      </c>
      <c r="E167">
        <v>11</v>
      </c>
      <c r="F167">
        <v>4</v>
      </c>
      <c r="G167">
        <f>VLOOKUP(C167,'комнаты и дома'!$A$2:$B$13,2,FALSE)</f>
        <v>7</v>
      </c>
      <c r="H167">
        <f>VLOOKUP(D167,'комнаты и дома'!$A$16:$B$25,2,FALSE)</f>
        <v>6</v>
      </c>
      <c r="I167">
        <f>VLOOKUP(B167,предметы!$B$5:$C$100,2,FALSE)</f>
        <v>12</v>
      </c>
      <c r="J167">
        <f t="shared" si="12"/>
        <v>495</v>
      </c>
      <c r="K167">
        <f t="shared" si="9"/>
        <v>180</v>
      </c>
      <c r="L167">
        <v>0</v>
      </c>
      <c r="M167" t="str">
        <f t="shared" si="11"/>
        <v>INSERT INTO `room_interior`(`room_id`, `house_id`, `thing_id`, `x`, `y`, `layer`) VALUES (7,6,12,495,180,0);</v>
      </c>
    </row>
    <row r="168" spans="1:13" x14ac:dyDescent="0.25">
      <c r="A168">
        <v>167</v>
      </c>
      <c r="B168" t="s">
        <v>104</v>
      </c>
      <c r="C168" t="s">
        <v>6</v>
      </c>
      <c r="D168" t="s">
        <v>17</v>
      </c>
      <c r="E168">
        <v>12</v>
      </c>
      <c r="F168">
        <v>5</v>
      </c>
      <c r="G168">
        <f>VLOOKUP(C168,'комнаты и дома'!$A$2:$B$13,2,FALSE)</f>
        <v>7</v>
      </c>
      <c r="H168">
        <f>VLOOKUP(D168,'комнаты и дома'!$A$16:$B$25,2,FALSE)</f>
        <v>6</v>
      </c>
      <c r="I168">
        <f>VLOOKUP(B168,предметы!$B$5:$C$100,2,FALSE)</f>
        <v>71</v>
      </c>
      <c r="J168">
        <f t="shared" si="12"/>
        <v>540</v>
      </c>
      <c r="K168">
        <f t="shared" si="9"/>
        <v>225</v>
      </c>
      <c r="L168">
        <v>0</v>
      </c>
      <c r="M168" t="str">
        <f t="shared" si="11"/>
        <v>INSERT INTO `room_interior`(`room_id`, `house_id`, `thing_id`, `x`, `y`, `layer`) VALUES (7,6,71,540,225,0);</v>
      </c>
    </row>
    <row r="169" spans="1:13" x14ac:dyDescent="0.25">
      <c r="A169">
        <v>168</v>
      </c>
      <c r="B169" t="s">
        <v>99</v>
      </c>
      <c r="C169" t="s">
        <v>6</v>
      </c>
      <c r="D169" t="s">
        <v>18</v>
      </c>
      <c r="E169">
        <v>5</v>
      </c>
      <c r="F169">
        <v>6</v>
      </c>
      <c r="G169">
        <f>VLOOKUP(C169,'комнаты и дома'!$A$2:$B$13,2,FALSE)</f>
        <v>7</v>
      </c>
      <c r="H169">
        <f>VLOOKUP(D169,'комнаты и дома'!$A$16:$B$25,2,FALSE)</f>
        <v>7</v>
      </c>
      <c r="I169">
        <f>VLOOKUP(B169,предметы!$B$5:$C$100,2,FALSE)</f>
        <v>74</v>
      </c>
      <c r="J169">
        <f t="shared" si="12"/>
        <v>225</v>
      </c>
      <c r="K169">
        <f t="shared" si="9"/>
        <v>270</v>
      </c>
      <c r="L169">
        <v>0</v>
      </c>
      <c r="M169" t="str">
        <f t="shared" si="11"/>
        <v>INSERT INTO `room_interior`(`room_id`, `house_id`, `thing_id`, `x`, `y`, `layer`) VALUES (7,7,74,225,270,0);</v>
      </c>
    </row>
    <row r="170" spans="1:13" x14ac:dyDescent="0.25">
      <c r="A170">
        <v>169</v>
      </c>
      <c r="B170" t="s">
        <v>81</v>
      </c>
      <c r="C170" t="s">
        <v>6</v>
      </c>
      <c r="D170" t="s">
        <v>18</v>
      </c>
      <c r="E170">
        <v>4</v>
      </c>
      <c r="F170">
        <v>6</v>
      </c>
      <c r="G170">
        <f>VLOOKUP(C170,'комнаты и дома'!$A$2:$B$13,2,FALSE)</f>
        <v>7</v>
      </c>
      <c r="H170">
        <f>VLOOKUP(D170,'комнаты и дома'!$A$16:$B$25,2,FALSE)</f>
        <v>7</v>
      </c>
      <c r="I170">
        <f>VLOOKUP(B170,предметы!$B$5:$C$100,2,FALSE)</f>
        <v>53</v>
      </c>
      <c r="J170">
        <f t="shared" si="12"/>
        <v>180</v>
      </c>
      <c r="K170">
        <f t="shared" si="9"/>
        <v>270</v>
      </c>
      <c r="L170">
        <v>0</v>
      </c>
      <c r="M170" t="str">
        <f t="shared" si="11"/>
        <v>INSERT INTO `room_interior`(`room_id`, `house_id`, `thing_id`, `x`, `y`, `layer`) VALUES (7,7,53,180,270,0);</v>
      </c>
    </row>
    <row r="171" spans="1:13" x14ac:dyDescent="0.25">
      <c r="A171">
        <v>170</v>
      </c>
      <c r="B171" t="s">
        <v>101</v>
      </c>
      <c r="C171" t="s">
        <v>6</v>
      </c>
      <c r="D171" t="s">
        <v>19</v>
      </c>
      <c r="E171">
        <v>2</v>
      </c>
      <c r="F171">
        <v>6</v>
      </c>
      <c r="G171">
        <f>VLOOKUP(C171,'комнаты и дома'!$A$2:$B$13,2,FALSE)</f>
        <v>7</v>
      </c>
      <c r="H171">
        <f>VLOOKUP(D171,'комнаты и дома'!$A$16:$B$25,2,FALSE)</f>
        <v>8</v>
      </c>
      <c r="I171">
        <f>VLOOKUP(B171,предметы!$B$5:$C$100,2,FALSE)</f>
        <v>75</v>
      </c>
      <c r="J171">
        <f t="shared" si="12"/>
        <v>90</v>
      </c>
      <c r="K171">
        <f t="shared" si="9"/>
        <v>270</v>
      </c>
      <c r="L171">
        <v>0</v>
      </c>
      <c r="M171" t="str">
        <f t="shared" si="11"/>
        <v>INSERT INTO `room_interior`(`room_id`, `house_id`, `thing_id`, `x`, `y`, `layer`) VALUES (7,8,75,90,270,0);</v>
      </c>
    </row>
    <row r="172" spans="1:13" x14ac:dyDescent="0.25">
      <c r="A172">
        <v>171</v>
      </c>
      <c r="B172" t="s">
        <v>110</v>
      </c>
      <c r="C172" t="s">
        <v>6</v>
      </c>
      <c r="D172" t="s">
        <v>19</v>
      </c>
      <c r="E172">
        <v>0</v>
      </c>
      <c r="F172">
        <v>1</v>
      </c>
      <c r="G172">
        <f>VLOOKUP(C172,'комнаты и дома'!$A$2:$B$13,2,FALSE)</f>
        <v>7</v>
      </c>
      <c r="H172">
        <f>VLOOKUP(D172,'комнаты и дома'!$A$16:$B$25,2,FALSE)</f>
        <v>8</v>
      </c>
      <c r="I172">
        <f>VLOOKUP(B172,предметы!$B$5:$C$100,2,FALSE)</f>
        <v>76</v>
      </c>
      <c r="J172">
        <f t="shared" si="12"/>
        <v>0</v>
      </c>
      <c r="K172">
        <f t="shared" si="9"/>
        <v>45</v>
      </c>
      <c r="L172">
        <v>0</v>
      </c>
      <c r="M172" t="str">
        <f t="shared" si="11"/>
        <v>INSERT INTO `room_interior`(`room_id`, `house_id`, `thing_id`, `x`, `y`, `layer`) VALUES (7,8,76,0,45,0);</v>
      </c>
    </row>
    <row r="173" spans="1:13" x14ac:dyDescent="0.25">
      <c r="A173">
        <v>172</v>
      </c>
      <c r="B173" t="s">
        <v>102</v>
      </c>
      <c r="C173" t="s">
        <v>6</v>
      </c>
      <c r="D173" t="s">
        <v>21</v>
      </c>
      <c r="E173">
        <v>2</v>
      </c>
      <c r="F173">
        <v>3</v>
      </c>
      <c r="G173">
        <f>VLOOKUP(C173,'комнаты и дома'!$A$2:$B$13,2,FALSE)</f>
        <v>7</v>
      </c>
      <c r="H173">
        <f>VLOOKUP(D173,'комнаты и дома'!$A$16:$B$25,2,FALSE)</f>
        <v>9</v>
      </c>
      <c r="I173">
        <f>VLOOKUP(B173,предметы!$B$5:$C$100,2,FALSE)</f>
        <v>77</v>
      </c>
      <c r="J173">
        <f t="shared" si="12"/>
        <v>90</v>
      </c>
      <c r="K173">
        <f t="shared" si="9"/>
        <v>135</v>
      </c>
      <c r="L173">
        <v>0</v>
      </c>
      <c r="M173" t="str">
        <f t="shared" si="11"/>
        <v>INSERT INTO `room_interior`(`room_id`, `house_id`, `thing_id`, `x`, `y`, `layer`) VALUES (7,9,77,90,135,0);</v>
      </c>
    </row>
    <row r="174" spans="1:13" x14ac:dyDescent="0.25">
      <c r="A174">
        <v>173</v>
      </c>
      <c r="B174" t="s">
        <v>102</v>
      </c>
      <c r="C174" t="s">
        <v>6</v>
      </c>
      <c r="D174" t="s">
        <v>21</v>
      </c>
      <c r="E174">
        <v>5</v>
      </c>
      <c r="F174">
        <v>3</v>
      </c>
      <c r="G174">
        <f>VLOOKUP(C174,'комнаты и дома'!$A$2:$B$13,2,FALSE)</f>
        <v>7</v>
      </c>
      <c r="H174">
        <f>VLOOKUP(D174,'комнаты и дома'!$A$16:$B$25,2,FALSE)</f>
        <v>9</v>
      </c>
      <c r="I174">
        <f>VLOOKUP(B174,предметы!$B$5:$C$100,2,FALSE)</f>
        <v>77</v>
      </c>
      <c r="J174">
        <f t="shared" si="12"/>
        <v>225</v>
      </c>
      <c r="K174">
        <f t="shared" si="9"/>
        <v>135</v>
      </c>
      <c r="L174">
        <v>0</v>
      </c>
      <c r="M174" t="str">
        <f t="shared" si="11"/>
        <v>INSERT INTO `room_interior`(`room_id`, `house_id`, `thing_id`, `x`, `y`, `layer`) VALUES (7,9,77,225,135,0);</v>
      </c>
    </row>
    <row r="175" spans="1:13" x14ac:dyDescent="0.25">
      <c r="A175">
        <v>174</v>
      </c>
      <c r="B175" t="s">
        <v>102</v>
      </c>
      <c r="C175" t="s">
        <v>6</v>
      </c>
      <c r="D175" t="s">
        <v>21</v>
      </c>
      <c r="E175">
        <v>8</v>
      </c>
      <c r="F175">
        <v>3</v>
      </c>
      <c r="G175">
        <f>VLOOKUP(C175,'комнаты и дома'!$A$2:$B$13,2,FALSE)</f>
        <v>7</v>
      </c>
      <c r="H175">
        <f>VLOOKUP(D175,'комнаты и дома'!$A$16:$B$25,2,FALSE)</f>
        <v>9</v>
      </c>
      <c r="I175">
        <f>VLOOKUP(B175,предметы!$B$5:$C$100,2,FALSE)</f>
        <v>77</v>
      </c>
      <c r="J175">
        <f t="shared" si="12"/>
        <v>360</v>
      </c>
      <c r="K175">
        <f t="shared" si="9"/>
        <v>135</v>
      </c>
      <c r="L175">
        <v>0</v>
      </c>
      <c r="M175" t="str">
        <f t="shared" si="11"/>
        <v>INSERT INTO `room_interior`(`room_id`, `house_id`, `thing_id`, `x`, `y`, `layer`) VALUES (7,9,77,360,135,0);</v>
      </c>
    </row>
    <row r="176" spans="1:13" x14ac:dyDescent="0.25">
      <c r="A176">
        <v>175</v>
      </c>
      <c r="B176" t="s">
        <v>104</v>
      </c>
      <c r="C176" t="s">
        <v>6</v>
      </c>
      <c r="D176" t="s">
        <v>21</v>
      </c>
      <c r="E176">
        <v>2</v>
      </c>
      <c r="F176">
        <v>5</v>
      </c>
      <c r="G176">
        <f>VLOOKUP(C176,'комнаты и дома'!$A$2:$B$13,2,FALSE)</f>
        <v>7</v>
      </c>
      <c r="H176">
        <f>VLOOKUP(D176,'комнаты и дома'!$A$16:$B$25,2,FALSE)</f>
        <v>9</v>
      </c>
      <c r="I176">
        <f>VLOOKUP(B176,предметы!$B$5:$C$100,2,FALSE)</f>
        <v>71</v>
      </c>
      <c r="J176">
        <f t="shared" si="12"/>
        <v>90</v>
      </c>
      <c r="K176">
        <f t="shared" si="9"/>
        <v>225</v>
      </c>
      <c r="L176">
        <v>0</v>
      </c>
      <c r="M176" t="str">
        <f t="shared" si="11"/>
        <v>INSERT INTO `room_interior`(`room_id`, `house_id`, `thing_id`, `x`, `y`, `layer`) VALUES (7,9,71,90,225,0);</v>
      </c>
    </row>
    <row r="177" spans="1:13" x14ac:dyDescent="0.25">
      <c r="A177">
        <v>176</v>
      </c>
      <c r="B177" t="s">
        <v>104</v>
      </c>
      <c r="C177" t="s">
        <v>6</v>
      </c>
      <c r="D177" t="s">
        <v>21</v>
      </c>
      <c r="E177">
        <v>3</v>
      </c>
      <c r="F177">
        <v>5</v>
      </c>
      <c r="G177">
        <f>VLOOKUP(C177,'комнаты и дома'!$A$2:$B$13,2,FALSE)</f>
        <v>7</v>
      </c>
      <c r="H177">
        <f>VLOOKUP(D177,'комнаты и дома'!$A$16:$B$25,2,FALSE)</f>
        <v>9</v>
      </c>
      <c r="I177">
        <f>VLOOKUP(B177,предметы!$B$5:$C$100,2,FALSE)</f>
        <v>71</v>
      </c>
      <c r="J177">
        <f t="shared" si="12"/>
        <v>135</v>
      </c>
      <c r="K177">
        <f t="shared" si="9"/>
        <v>225</v>
      </c>
      <c r="L177">
        <v>0</v>
      </c>
      <c r="M177" t="str">
        <f t="shared" si="11"/>
        <v>INSERT INTO `room_interior`(`room_id`, `house_id`, `thing_id`, `x`, `y`, `layer`) VALUES (7,9,71,135,225,0);</v>
      </c>
    </row>
    <row r="178" spans="1:13" x14ac:dyDescent="0.25">
      <c r="A178">
        <v>177</v>
      </c>
      <c r="B178" t="s">
        <v>102</v>
      </c>
      <c r="C178" t="s">
        <v>6</v>
      </c>
      <c r="D178" t="s">
        <v>22</v>
      </c>
      <c r="E178">
        <v>2</v>
      </c>
      <c r="F178">
        <v>1</v>
      </c>
      <c r="G178">
        <f>VLOOKUP(C178,'комнаты и дома'!$A$2:$B$13,2,FALSE)</f>
        <v>7</v>
      </c>
      <c r="H178">
        <f>VLOOKUP(D178,'комнаты и дома'!$A$16:$B$25,2,FALSE)</f>
        <v>10</v>
      </c>
      <c r="I178">
        <f>VLOOKUP(B178,предметы!$B$5:$C$100,2,FALSE)</f>
        <v>77</v>
      </c>
      <c r="J178">
        <f t="shared" si="12"/>
        <v>90</v>
      </c>
      <c r="K178">
        <f t="shared" si="9"/>
        <v>45</v>
      </c>
      <c r="L178">
        <v>0</v>
      </c>
      <c r="M178" t="str">
        <f t="shared" si="11"/>
        <v>INSERT INTO `room_interior`(`room_id`, `house_id`, `thing_id`, `x`, `y`, `layer`) VALUES (7,10,77,90,45,0);</v>
      </c>
    </row>
    <row r="179" spans="1:13" x14ac:dyDescent="0.25">
      <c r="A179">
        <v>178</v>
      </c>
      <c r="B179" t="s">
        <v>102</v>
      </c>
      <c r="C179" t="s">
        <v>6</v>
      </c>
      <c r="D179" t="s">
        <v>22</v>
      </c>
      <c r="E179">
        <v>5</v>
      </c>
      <c r="F179">
        <v>1</v>
      </c>
      <c r="G179">
        <f>VLOOKUP(C179,'комнаты и дома'!$A$2:$B$13,2,FALSE)</f>
        <v>7</v>
      </c>
      <c r="H179">
        <f>VLOOKUP(D179,'комнаты и дома'!$A$16:$B$25,2,FALSE)</f>
        <v>10</v>
      </c>
      <c r="I179">
        <f>VLOOKUP(B179,предметы!$B$5:$C$100,2,FALSE)</f>
        <v>77</v>
      </c>
      <c r="J179">
        <f t="shared" si="12"/>
        <v>225</v>
      </c>
      <c r="K179">
        <f t="shared" si="9"/>
        <v>45</v>
      </c>
      <c r="L179">
        <v>0</v>
      </c>
      <c r="M179" t="str">
        <f t="shared" si="11"/>
        <v>INSERT INTO `room_interior`(`room_id`, `house_id`, `thing_id`, `x`, `y`, `layer`) VALUES (7,10,77,225,45,0);</v>
      </c>
    </row>
    <row r="180" spans="1:13" x14ac:dyDescent="0.25">
      <c r="A180">
        <v>179</v>
      </c>
      <c r="B180" t="s">
        <v>102</v>
      </c>
      <c r="C180" t="s">
        <v>6</v>
      </c>
      <c r="D180" t="s">
        <v>22</v>
      </c>
      <c r="E180">
        <v>8</v>
      </c>
      <c r="F180">
        <v>1</v>
      </c>
      <c r="G180">
        <f>VLOOKUP(C180,'комнаты и дома'!$A$2:$B$13,2,FALSE)</f>
        <v>7</v>
      </c>
      <c r="H180">
        <f>VLOOKUP(D180,'комнаты и дома'!$A$16:$B$25,2,FALSE)</f>
        <v>10</v>
      </c>
      <c r="I180">
        <f>VLOOKUP(B180,предметы!$B$5:$C$100,2,FALSE)</f>
        <v>77</v>
      </c>
      <c r="J180">
        <f t="shared" ref="J180:J211" si="14">E180*45</f>
        <v>360</v>
      </c>
      <c r="K180">
        <f t="shared" si="9"/>
        <v>45</v>
      </c>
      <c r="L180">
        <v>0</v>
      </c>
      <c r="M180" t="str">
        <f t="shared" si="11"/>
        <v>INSERT INTO `room_interior`(`room_id`, `house_id`, `thing_id`, `x`, `y`, `layer`) VALUES (7,10,77,360,45,0);</v>
      </c>
    </row>
    <row r="181" spans="1:13" x14ac:dyDescent="0.25">
      <c r="A181">
        <v>180</v>
      </c>
      <c r="B181" t="s">
        <v>40</v>
      </c>
      <c r="C181" t="s">
        <v>6</v>
      </c>
      <c r="D181" t="s">
        <v>22</v>
      </c>
      <c r="E181">
        <v>13</v>
      </c>
      <c r="F181">
        <v>1</v>
      </c>
      <c r="G181">
        <f>VLOOKUP(C181,'комнаты и дома'!$A$2:$B$13,2,FALSE)</f>
        <v>7</v>
      </c>
      <c r="H181">
        <f>VLOOKUP(D181,'комнаты и дома'!$A$16:$B$25,2,FALSE)</f>
        <v>10</v>
      </c>
      <c r="I181">
        <f>VLOOKUP(B181,предметы!$B$5:$C$100,2,FALSE)</f>
        <v>16</v>
      </c>
      <c r="J181">
        <f t="shared" si="14"/>
        <v>585</v>
      </c>
      <c r="K181">
        <f t="shared" si="9"/>
        <v>45</v>
      </c>
      <c r="L181">
        <v>0</v>
      </c>
      <c r="M181" t="str">
        <f t="shared" si="11"/>
        <v>INSERT INTO `room_interior`(`room_id`, `house_id`, `thing_id`, `x`, `y`, `layer`) VALUES (7,10,16,585,45,0);</v>
      </c>
    </row>
    <row r="182" spans="1:13" x14ac:dyDescent="0.25">
      <c r="A182">
        <v>181</v>
      </c>
      <c r="B182" t="s">
        <v>109</v>
      </c>
      <c r="C182" t="s">
        <v>6</v>
      </c>
      <c r="D182" t="s">
        <v>19</v>
      </c>
      <c r="E182">
        <v>0</v>
      </c>
      <c r="F182">
        <v>3</v>
      </c>
      <c r="G182">
        <f>VLOOKUP(C182,'комнаты и дома'!$A$2:$B$13,2,FALSE)</f>
        <v>7</v>
      </c>
      <c r="H182">
        <f>VLOOKUP(D182,'комнаты и дома'!$A$16:$B$25,2,FALSE)</f>
        <v>8</v>
      </c>
      <c r="I182">
        <f>VLOOKUP(B182,предметы!$B$5:$C$100,2,FALSE)</f>
        <v>82</v>
      </c>
      <c r="J182">
        <f t="shared" si="14"/>
        <v>0</v>
      </c>
      <c r="K182">
        <f t="shared" si="9"/>
        <v>135</v>
      </c>
      <c r="L182">
        <v>1</v>
      </c>
      <c r="M182" t="str">
        <f t="shared" si="11"/>
        <v>INSERT INTO `room_interior`(`room_id`, `house_id`, `thing_id`, `x`, `y`, `layer`) VALUES (7,8,82,0,135,1);</v>
      </c>
    </row>
    <row r="183" spans="1:13" x14ac:dyDescent="0.25">
      <c r="A183">
        <v>182</v>
      </c>
      <c r="B183" t="s">
        <v>109</v>
      </c>
      <c r="C183" t="s">
        <v>6</v>
      </c>
      <c r="D183" t="s">
        <v>19</v>
      </c>
      <c r="E183">
        <v>0</v>
      </c>
      <c r="F183">
        <v>5</v>
      </c>
      <c r="G183">
        <f>VLOOKUP(C183,'комнаты и дома'!$A$2:$B$13,2,FALSE)</f>
        <v>7</v>
      </c>
      <c r="H183">
        <f>VLOOKUP(D183,'комнаты и дома'!$A$16:$B$25,2,FALSE)</f>
        <v>8</v>
      </c>
      <c r="I183">
        <f>VLOOKUP(B183,предметы!$B$5:$C$100,2,FALSE)</f>
        <v>82</v>
      </c>
      <c r="J183">
        <f t="shared" si="14"/>
        <v>0</v>
      </c>
      <c r="K183">
        <f t="shared" si="9"/>
        <v>225</v>
      </c>
      <c r="L183">
        <v>1</v>
      </c>
      <c r="M183" t="str">
        <f t="shared" si="11"/>
        <v>INSERT INTO `room_interior`(`room_id`, `house_id`, `thing_id`, `x`, `y`, `layer`) VALUES (7,8,82,0,225,1);</v>
      </c>
    </row>
    <row r="184" spans="1:13" x14ac:dyDescent="0.25">
      <c r="A184">
        <v>183</v>
      </c>
      <c r="B184" t="s">
        <v>105</v>
      </c>
      <c r="C184" t="s">
        <v>8</v>
      </c>
      <c r="D184" t="s">
        <v>17</v>
      </c>
      <c r="E184">
        <v>8</v>
      </c>
      <c r="F184">
        <v>3</v>
      </c>
      <c r="G184">
        <f>VLOOKUP(C184,'комнаты и дома'!$A$2:$B$13,2,FALSE)</f>
        <v>8</v>
      </c>
      <c r="H184">
        <f>VLOOKUP(D184,'комнаты и дома'!$A$16:$B$25,2,FALSE)</f>
        <v>6</v>
      </c>
      <c r="I184">
        <f>VLOOKUP(B184,предметы!$B$5:$C$100,2,FALSE)</f>
        <v>78</v>
      </c>
      <c r="J184">
        <f t="shared" si="14"/>
        <v>360</v>
      </c>
      <c r="K184">
        <f t="shared" si="9"/>
        <v>135</v>
      </c>
      <c r="L184">
        <v>0</v>
      </c>
      <c r="M184" t="str">
        <f t="shared" si="11"/>
        <v>INSERT INTO `room_interior`(`room_id`, `house_id`, `thing_id`, `x`, `y`, `layer`) VALUES (8,6,78,360,135,0);</v>
      </c>
    </row>
    <row r="185" spans="1:13" x14ac:dyDescent="0.25">
      <c r="A185">
        <v>184</v>
      </c>
      <c r="B185" t="s">
        <v>48</v>
      </c>
      <c r="C185" t="s">
        <v>8</v>
      </c>
      <c r="D185" t="s">
        <v>17</v>
      </c>
      <c r="E185">
        <v>7</v>
      </c>
      <c r="F185">
        <v>0</v>
      </c>
      <c r="G185">
        <f>VLOOKUP(C185,'комнаты и дома'!$A$2:$B$13,2,FALSE)</f>
        <v>8</v>
      </c>
      <c r="H185">
        <f>VLOOKUP(D185,'комнаты и дома'!$A$16:$B$25,2,FALSE)</f>
        <v>6</v>
      </c>
      <c r="I185">
        <f>VLOOKUP(B185,предметы!$B$5:$C$100,2,FALSE)</f>
        <v>19</v>
      </c>
      <c r="J185">
        <f t="shared" si="14"/>
        <v>315</v>
      </c>
      <c r="K185">
        <f t="shared" si="9"/>
        <v>0</v>
      </c>
      <c r="L185">
        <v>0</v>
      </c>
      <c r="M185" t="str">
        <f t="shared" si="11"/>
        <v>INSERT INTO `room_interior`(`room_id`, `house_id`, `thing_id`, `x`, `y`, `layer`) VALUES (8,6,19,315,0,0);</v>
      </c>
    </row>
    <row r="186" spans="1:13" x14ac:dyDescent="0.25">
      <c r="A186">
        <v>185</v>
      </c>
      <c r="B186" t="s">
        <v>48</v>
      </c>
      <c r="C186" t="s">
        <v>8</v>
      </c>
      <c r="D186" t="s">
        <v>17</v>
      </c>
      <c r="E186">
        <v>15</v>
      </c>
      <c r="F186">
        <v>0</v>
      </c>
      <c r="G186">
        <f>VLOOKUP(C186,'комнаты и дома'!$A$2:$B$13,2,FALSE)</f>
        <v>8</v>
      </c>
      <c r="H186">
        <f>VLOOKUP(D186,'комнаты и дома'!$A$16:$B$25,2,FALSE)</f>
        <v>6</v>
      </c>
      <c r="I186">
        <f>VLOOKUP(B186,предметы!$B$5:$C$100,2,FALSE)</f>
        <v>19</v>
      </c>
      <c r="J186">
        <f t="shared" si="14"/>
        <v>675</v>
      </c>
      <c r="K186">
        <f t="shared" si="9"/>
        <v>0</v>
      </c>
      <c r="L186">
        <v>0</v>
      </c>
      <c r="M186" t="str">
        <f t="shared" si="11"/>
        <v>INSERT INTO `room_interior`(`room_id`, `house_id`, `thing_id`, `x`, `y`, `layer`) VALUES (8,6,19,675,0,0);</v>
      </c>
    </row>
    <row r="187" spans="1:13" x14ac:dyDescent="0.25">
      <c r="A187">
        <v>186</v>
      </c>
      <c r="B187" t="s">
        <v>47</v>
      </c>
      <c r="C187" t="s">
        <v>8</v>
      </c>
      <c r="D187" t="s">
        <v>17</v>
      </c>
      <c r="E187">
        <v>0</v>
      </c>
      <c r="F187">
        <v>0</v>
      </c>
      <c r="G187">
        <f>VLOOKUP(C187,'комнаты и дома'!$A$2:$B$13,2,FALSE)</f>
        <v>8</v>
      </c>
      <c r="H187">
        <f>VLOOKUP(D187,'комнаты и дома'!$A$16:$B$25,2,FALSE)</f>
        <v>6</v>
      </c>
      <c r="I187">
        <f>VLOOKUP(B187,предметы!$B$5:$C$100,2,FALSE)</f>
        <v>18</v>
      </c>
      <c r="J187">
        <f t="shared" si="14"/>
        <v>0</v>
      </c>
      <c r="K187">
        <f t="shared" si="9"/>
        <v>0</v>
      </c>
      <c r="L187">
        <v>0</v>
      </c>
      <c r="M187" t="str">
        <f t="shared" si="11"/>
        <v>INSERT INTO `room_interior`(`room_id`, `house_id`, `thing_id`, `x`, `y`, `layer`) VALUES (8,6,18,0,0,0);</v>
      </c>
    </row>
    <row r="188" spans="1:13" x14ac:dyDescent="0.25">
      <c r="A188">
        <v>187</v>
      </c>
      <c r="B188" t="s">
        <v>106</v>
      </c>
      <c r="C188" t="s">
        <v>8</v>
      </c>
      <c r="D188" t="s">
        <v>18</v>
      </c>
      <c r="E188">
        <v>4</v>
      </c>
      <c r="F188">
        <v>0</v>
      </c>
      <c r="G188">
        <f>VLOOKUP(C188,'комнаты и дома'!$A$2:$B$13,2,FALSE)</f>
        <v>8</v>
      </c>
      <c r="H188">
        <f>VLOOKUP(D188,'комнаты и дома'!$A$16:$B$25,2,FALSE)</f>
        <v>7</v>
      </c>
      <c r="I188">
        <f>VLOOKUP(B188,предметы!$B$5:$C$100,2,FALSE)</f>
        <v>79</v>
      </c>
      <c r="J188">
        <f t="shared" si="14"/>
        <v>180</v>
      </c>
      <c r="K188">
        <f t="shared" si="9"/>
        <v>0</v>
      </c>
      <c r="L188">
        <v>0</v>
      </c>
      <c r="M188" t="str">
        <f t="shared" si="11"/>
        <v>INSERT INTO `room_interior`(`room_id`, `house_id`, `thing_id`, `x`, `y`, `layer`) VALUES (8,7,79,180,0,0);</v>
      </c>
    </row>
    <row r="189" spans="1:13" x14ac:dyDescent="0.25">
      <c r="A189">
        <v>188</v>
      </c>
      <c r="B189" t="s">
        <v>107</v>
      </c>
      <c r="C189" t="s">
        <v>8</v>
      </c>
      <c r="D189" t="s">
        <v>18</v>
      </c>
      <c r="E189">
        <v>8</v>
      </c>
      <c r="F189">
        <v>1</v>
      </c>
      <c r="G189">
        <f>VLOOKUP(C189,'комнаты и дома'!$A$2:$B$13,2,FALSE)</f>
        <v>8</v>
      </c>
      <c r="H189">
        <f>VLOOKUP(D189,'комнаты и дома'!$A$16:$B$25,2,FALSE)</f>
        <v>7</v>
      </c>
      <c r="I189">
        <f>VLOOKUP(B189,предметы!$B$5:$C$100,2,FALSE)</f>
        <v>80</v>
      </c>
      <c r="J189">
        <f t="shared" si="14"/>
        <v>360</v>
      </c>
      <c r="K189">
        <f t="shared" si="9"/>
        <v>45</v>
      </c>
      <c r="L189">
        <v>0</v>
      </c>
      <c r="M189" t="str">
        <f t="shared" si="11"/>
        <v>INSERT INTO `room_interior`(`room_id`, `house_id`, `thing_id`, `x`, `y`, `layer`) VALUES (8,7,80,360,45,0);</v>
      </c>
    </row>
    <row r="190" spans="1:13" x14ac:dyDescent="0.25">
      <c r="A190">
        <v>189</v>
      </c>
      <c r="B190" t="s">
        <v>108</v>
      </c>
      <c r="C190" t="s">
        <v>8</v>
      </c>
      <c r="D190" t="s">
        <v>18</v>
      </c>
      <c r="E190">
        <v>17</v>
      </c>
      <c r="F190">
        <v>0</v>
      </c>
      <c r="G190">
        <f>VLOOKUP(C190,'комнаты и дома'!$A$2:$B$13,2,FALSE)</f>
        <v>8</v>
      </c>
      <c r="H190">
        <f>VLOOKUP(D190,'комнаты и дома'!$A$16:$B$25,2,FALSE)</f>
        <v>7</v>
      </c>
      <c r="I190">
        <f>VLOOKUP(B190,предметы!$B$5:$C$100,2,FALSE)</f>
        <v>81</v>
      </c>
      <c r="J190">
        <f t="shared" si="14"/>
        <v>765</v>
      </c>
      <c r="K190">
        <f t="shared" si="9"/>
        <v>0</v>
      </c>
      <c r="L190">
        <v>0</v>
      </c>
      <c r="M190" t="str">
        <f t="shared" si="11"/>
        <v>INSERT INTO `room_interior`(`room_id`, `house_id`, `thing_id`, `x`, `y`, `layer`) VALUES (8,7,81,765,0,0);</v>
      </c>
    </row>
    <row r="191" spans="1:13" x14ac:dyDescent="0.25">
      <c r="A191">
        <v>190</v>
      </c>
      <c r="B191" t="s">
        <v>105</v>
      </c>
      <c r="C191" t="s">
        <v>8</v>
      </c>
      <c r="D191" t="s">
        <v>19</v>
      </c>
      <c r="E191">
        <v>16</v>
      </c>
      <c r="F191">
        <v>3</v>
      </c>
      <c r="G191">
        <f>VLOOKUP(C191,'комнаты и дома'!$A$2:$B$13,2,FALSE)</f>
        <v>8</v>
      </c>
      <c r="H191">
        <f>VLOOKUP(D191,'комнаты и дома'!$A$16:$B$25,2,FALSE)</f>
        <v>8</v>
      </c>
      <c r="I191">
        <f>VLOOKUP(B191,предметы!$B$5:$C$100,2,FALSE)</f>
        <v>78</v>
      </c>
      <c r="J191">
        <f t="shared" si="14"/>
        <v>720</v>
      </c>
      <c r="K191">
        <f t="shared" si="9"/>
        <v>135</v>
      </c>
      <c r="L191">
        <v>0</v>
      </c>
      <c r="M191" t="str">
        <f t="shared" si="11"/>
        <v>INSERT INTO `room_interior`(`room_id`, `house_id`, `thing_id`, `x`, `y`, `layer`) VALUES (8,8,78,720,135,0);</v>
      </c>
    </row>
    <row r="192" spans="1:13" x14ac:dyDescent="0.25">
      <c r="A192">
        <v>191</v>
      </c>
      <c r="B192" t="s">
        <v>106</v>
      </c>
      <c r="C192" t="s">
        <v>8</v>
      </c>
      <c r="D192" t="s">
        <v>21</v>
      </c>
      <c r="E192">
        <v>2</v>
      </c>
      <c r="F192">
        <v>0</v>
      </c>
      <c r="G192">
        <f>VLOOKUP(C192,'комнаты и дома'!$A$2:$B$13,2,FALSE)</f>
        <v>8</v>
      </c>
      <c r="H192">
        <f>VLOOKUP(D192,'комнаты и дома'!$A$16:$B$25,2,FALSE)</f>
        <v>9</v>
      </c>
      <c r="I192">
        <f>VLOOKUP(B192,предметы!$B$5:$C$100,2,FALSE)</f>
        <v>79</v>
      </c>
      <c r="J192">
        <f t="shared" si="14"/>
        <v>90</v>
      </c>
      <c r="K192">
        <f t="shared" si="9"/>
        <v>0</v>
      </c>
      <c r="L192">
        <v>0</v>
      </c>
      <c r="M192" t="str">
        <f t="shared" si="11"/>
        <v>INSERT INTO `room_interior`(`room_id`, `house_id`, `thing_id`, `x`, `y`, `layer`) VALUES (8,9,79,90,0,0);</v>
      </c>
    </row>
    <row r="193" spans="1:13" x14ac:dyDescent="0.25">
      <c r="A193">
        <v>192</v>
      </c>
      <c r="B193" t="s">
        <v>107</v>
      </c>
      <c r="C193" t="s">
        <v>8</v>
      </c>
      <c r="D193" t="s">
        <v>21</v>
      </c>
      <c r="E193">
        <v>8</v>
      </c>
      <c r="F193">
        <v>0</v>
      </c>
      <c r="G193">
        <f>VLOOKUP(C193,'комнаты и дома'!$A$2:$B$13,2,FALSE)</f>
        <v>8</v>
      </c>
      <c r="H193">
        <f>VLOOKUP(D193,'комнаты и дома'!$A$16:$B$25,2,FALSE)</f>
        <v>9</v>
      </c>
      <c r="I193">
        <f>VLOOKUP(B193,предметы!$B$5:$C$100,2,FALSE)</f>
        <v>80</v>
      </c>
      <c r="J193">
        <f t="shared" si="14"/>
        <v>360</v>
      </c>
      <c r="K193">
        <f t="shared" si="9"/>
        <v>0</v>
      </c>
      <c r="L193">
        <v>0</v>
      </c>
      <c r="M193" t="str">
        <f t="shared" si="11"/>
        <v>INSERT INTO `room_interior`(`room_id`, `house_id`, `thing_id`, `x`, `y`, `layer`) VALUES (8,9,80,360,0,0);</v>
      </c>
    </row>
    <row r="194" spans="1:13" x14ac:dyDescent="0.25">
      <c r="A194">
        <v>193</v>
      </c>
      <c r="B194" t="s">
        <v>108</v>
      </c>
      <c r="C194" t="s">
        <v>8</v>
      </c>
      <c r="D194" t="s">
        <v>21</v>
      </c>
      <c r="E194">
        <v>19</v>
      </c>
      <c r="F194">
        <v>0</v>
      </c>
      <c r="G194">
        <f>VLOOKUP(C194,'комнаты и дома'!$A$2:$B$13,2,FALSE)</f>
        <v>8</v>
      </c>
      <c r="H194">
        <f>VLOOKUP(D194,'комнаты и дома'!$A$16:$B$25,2,FALSE)</f>
        <v>9</v>
      </c>
      <c r="I194">
        <f>VLOOKUP(B194,предметы!$B$5:$C$100,2,FALSE)</f>
        <v>81</v>
      </c>
      <c r="J194">
        <f t="shared" si="14"/>
        <v>855</v>
      </c>
      <c r="K194">
        <f t="shared" si="9"/>
        <v>0</v>
      </c>
      <c r="L194">
        <v>0</v>
      </c>
      <c r="M194" t="str">
        <f t="shared" si="11"/>
        <v>INSERT INTO `room_interior`(`room_id`, `house_id`, `thing_id`, `x`, `y`, `layer`) VALUES (8,9,81,855,0,0);</v>
      </c>
    </row>
    <row r="195" spans="1:13" x14ac:dyDescent="0.25">
      <c r="A195">
        <v>194</v>
      </c>
      <c r="B195" t="s">
        <v>105</v>
      </c>
      <c r="C195" t="s">
        <v>8</v>
      </c>
      <c r="D195" t="s">
        <v>22</v>
      </c>
      <c r="E195">
        <v>0</v>
      </c>
      <c r="F195">
        <v>3</v>
      </c>
      <c r="G195">
        <f>VLOOKUP(C195,'комнаты и дома'!$A$2:$B$13,2,FALSE)</f>
        <v>8</v>
      </c>
      <c r="H195">
        <f>VLOOKUP(D195,'комнаты и дома'!$A$16:$B$25,2,FALSE)</f>
        <v>10</v>
      </c>
      <c r="I195">
        <f>VLOOKUP(B195,предметы!$B$5:$C$100,2,FALSE)</f>
        <v>78</v>
      </c>
      <c r="J195">
        <f t="shared" si="14"/>
        <v>0</v>
      </c>
      <c r="K195">
        <f t="shared" si="9"/>
        <v>135</v>
      </c>
      <c r="L195">
        <v>0</v>
      </c>
      <c r="M195" t="str">
        <f t="shared" ref="M195:M258" si="15">"INSERT INTO `room_interior`(`room_id`, `house_id`, `thing_id`, `x`, `y`, `layer`) VALUES ("&amp;G195&amp;","&amp;H195&amp;","&amp;I195&amp;","&amp;J195&amp;","&amp;K195&amp;","&amp;L195&amp;");"</f>
        <v>INSERT INTO `room_interior`(`room_id`, `house_id`, `thing_id`, `x`, `y`, `layer`) VALUES (8,10,78,0,135,0);</v>
      </c>
    </row>
    <row r="196" spans="1:13" x14ac:dyDescent="0.25">
      <c r="A196">
        <v>195</v>
      </c>
      <c r="B196" t="s">
        <v>106</v>
      </c>
      <c r="C196" t="s">
        <v>8</v>
      </c>
      <c r="D196" t="s">
        <v>22</v>
      </c>
      <c r="E196">
        <v>0</v>
      </c>
      <c r="F196">
        <v>0</v>
      </c>
      <c r="G196">
        <f>VLOOKUP(C196,'комнаты и дома'!$A$2:$B$13,2,FALSE)</f>
        <v>8</v>
      </c>
      <c r="H196">
        <f>VLOOKUP(D196,'комнаты и дома'!$A$16:$B$25,2,FALSE)</f>
        <v>10</v>
      </c>
      <c r="I196">
        <f>VLOOKUP(B196,предметы!$B$5:$C$100,2,FALSE)</f>
        <v>79</v>
      </c>
      <c r="J196">
        <f t="shared" si="14"/>
        <v>0</v>
      </c>
      <c r="K196">
        <f t="shared" si="9"/>
        <v>0</v>
      </c>
      <c r="L196">
        <v>0</v>
      </c>
      <c r="M196" t="str">
        <f t="shared" si="15"/>
        <v>INSERT INTO `room_interior`(`room_id`, `house_id`, `thing_id`, `x`, `y`, `layer`) VALUES (8,10,79,0,0,0);</v>
      </c>
    </row>
    <row r="197" spans="1:13" x14ac:dyDescent="0.25">
      <c r="A197">
        <v>196</v>
      </c>
      <c r="B197" t="s">
        <v>108</v>
      </c>
      <c r="C197" t="s">
        <v>8</v>
      </c>
      <c r="D197" t="s">
        <v>22</v>
      </c>
      <c r="E197">
        <v>21</v>
      </c>
      <c r="F197">
        <v>0</v>
      </c>
      <c r="G197">
        <f>VLOOKUP(C197,'комнаты и дома'!$A$2:$B$13,2,FALSE)</f>
        <v>8</v>
      </c>
      <c r="H197">
        <f>VLOOKUP(D197,'комнаты и дома'!$A$16:$B$25,2,FALSE)</f>
        <v>10</v>
      </c>
      <c r="I197">
        <f>VLOOKUP(B197,предметы!$B$5:$C$100,2,FALSE)</f>
        <v>81</v>
      </c>
      <c r="J197">
        <f t="shared" si="14"/>
        <v>945</v>
      </c>
      <c r="K197">
        <f t="shared" si="9"/>
        <v>0</v>
      </c>
      <c r="L197">
        <v>0</v>
      </c>
      <c r="M197" t="str">
        <f t="shared" si="15"/>
        <v>INSERT INTO `room_interior`(`room_id`, `house_id`, `thing_id`, `x`, `y`, `layer`) VALUES (8,10,81,945,0,0);</v>
      </c>
    </row>
    <row r="198" spans="1:13" x14ac:dyDescent="0.25">
      <c r="A198">
        <v>197</v>
      </c>
      <c r="B198" t="s">
        <v>72</v>
      </c>
      <c r="C198" t="s">
        <v>7</v>
      </c>
      <c r="D198" t="s">
        <v>18</v>
      </c>
      <c r="E198">
        <v>12</v>
      </c>
      <c r="F198">
        <v>6</v>
      </c>
      <c r="G198">
        <f>VLOOKUP(C198,'комнаты и дома'!$A$2:$B$13,2,FALSE)</f>
        <v>9</v>
      </c>
      <c r="H198">
        <f>VLOOKUP(D198,'комнаты и дома'!$A$16:$B$25,2,FALSE)</f>
        <v>7</v>
      </c>
      <c r="I198">
        <f>VLOOKUP(B198,предметы!$B$5:$C$100,2,FALSE)</f>
        <v>43</v>
      </c>
      <c r="J198">
        <f t="shared" si="14"/>
        <v>540</v>
      </c>
      <c r="K198">
        <f t="shared" si="9"/>
        <v>270</v>
      </c>
      <c r="L198">
        <v>0</v>
      </c>
      <c r="M198" t="str">
        <f t="shared" si="15"/>
        <v>INSERT INTO `room_interior`(`room_id`, `house_id`, `thing_id`, `x`, `y`, `layer`) VALUES (9,7,43,540,270,0);</v>
      </c>
    </row>
    <row r="199" spans="1:13" x14ac:dyDescent="0.25">
      <c r="A199">
        <v>198</v>
      </c>
      <c r="B199" t="s">
        <v>110</v>
      </c>
      <c r="C199" t="s">
        <v>7</v>
      </c>
      <c r="D199" t="s">
        <v>18</v>
      </c>
      <c r="E199">
        <v>10</v>
      </c>
      <c r="F199">
        <v>1</v>
      </c>
      <c r="G199">
        <f>VLOOKUP(C199,'комнаты и дома'!$A$2:$B$13,2,FALSE)</f>
        <v>9</v>
      </c>
      <c r="H199">
        <f>VLOOKUP(D199,'комнаты и дома'!$A$16:$B$25,2,FALSE)</f>
        <v>7</v>
      </c>
      <c r="I199">
        <f>VLOOKUP(B199,предметы!$B$5:$C$100,2,FALSE)</f>
        <v>76</v>
      </c>
      <c r="J199">
        <f t="shared" si="14"/>
        <v>450</v>
      </c>
      <c r="K199">
        <f t="shared" si="9"/>
        <v>45</v>
      </c>
      <c r="L199">
        <v>0</v>
      </c>
      <c r="M199" t="str">
        <f t="shared" si="15"/>
        <v>INSERT INTO `room_interior`(`room_id`, `house_id`, `thing_id`, `x`, `y`, `layer`) VALUES (9,7,76,450,45,0);</v>
      </c>
    </row>
    <row r="200" spans="1:13" x14ac:dyDescent="0.25">
      <c r="A200">
        <v>199</v>
      </c>
      <c r="B200" t="s">
        <v>110</v>
      </c>
      <c r="C200" t="s">
        <v>7</v>
      </c>
      <c r="D200" t="s">
        <v>18</v>
      </c>
      <c r="E200">
        <v>15</v>
      </c>
      <c r="F200">
        <v>1</v>
      </c>
      <c r="G200">
        <f>VLOOKUP(C200,'комнаты и дома'!$A$2:$B$13,2,FALSE)</f>
        <v>9</v>
      </c>
      <c r="H200">
        <f>VLOOKUP(D200,'комнаты и дома'!$A$16:$B$25,2,FALSE)</f>
        <v>7</v>
      </c>
      <c r="I200">
        <f>VLOOKUP(B200,предметы!$B$5:$C$100,2,FALSE)</f>
        <v>76</v>
      </c>
      <c r="J200">
        <f t="shared" si="14"/>
        <v>675</v>
      </c>
      <c r="K200">
        <f t="shared" si="9"/>
        <v>45</v>
      </c>
      <c r="L200">
        <v>0</v>
      </c>
      <c r="M200" t="str">
        <f t="shared" si="15"/>
        <v>INSERT INTO `room_interior`(`room_id`, `house_id`, `thing_id`, `x`, `y`, `layer`) VALUES (9,7,76,675,45,0);</v>
      </c>
    </row>
    <row r="201" spans="1:13" x14ac:dyDescent="0.25">
      <c r="A201">
        <v>200</v>
      </c>
      <c r="B201" t="s">
        <v>48</v>
      </c>
      <c r="C201" t="s">
        <v>7</v>
      </c>
      <c r="D201" t="s">
        <v>18</v>
      </c>
      <c r="E201">
        <v>13</v>
      </c>
      <c r="F201">
        <v>2</v>
      </c>
      <c r="G201">
        <f>VLOOKUP(C201,'комнаты и дома'!$A$2:$B$13,2,FALSE)</f>
        <v>9</v>
      </c>
      <c r="H201">
        <f>VLOOKUP(D201,'комнаты и дома'!$A$16:$B$25,2,FALSE)</f>
        <v>7</v>
      </c>
      <c r="I201">
        <f>VLOOKUP(B201,предметы!$B$5:$C$100,2,FALSE)</f>
        <v>19</v>
      </c>
      <c r="J201">
        <f t="shared" si="14"/>
        <v>585</v>
      </c>
      <c r="K201">
        <f t="shared" si="9"/>
        <v>90</v>
      </c>
      <c r="L201">
        <v>0</v>
      </c>
      <c r="M201" t="str">
        <f t="shared" si="15"/>
        <v>INSERT INTO `room_interior`(`room_id`, `house_id`, `thing_id`, `x`, `y`, `layer`) VALUES (9,7,19,585,90,0);</v>
      </c>
    </row>
    <row r="202" spans="1:13" x14ac:dyDescent="0.25">
      <c r="A202">
        <v>201</v>
      </c>
      <c r="B202" t="s">
        <v>47</v>
      </c>
      <c r="C202" t="s">
        <v>7</v>
      </c>
      <c r="D202" t="s">
        <v>18</v>
      </c>
      <c r="E202">
        <v>0</v>
      </c>
      <c r="F202">
        <v>0</v>
      </c>
      <c r="G202">
        <f>VLOOKUP(C202,'комнаты и дома'!$A$2:$B$13,2,FALSE)</f>
        <v>9</v>
      </c>
      <c r="H202">
        <f>VLOOKUP(D202,'комнаты и дома'!$A$16:$B$25,2,FALSE)</f>
        <v>7</v>
      </c>
      <c r="I202">
        <f>VLOOKUP(B202,предметы!$B$5:$C$100,2,FALSE)</f>
        <v>18</v>
      </c>
      <c r="J202">
        <f t="shared" si="14"/>
        <v>0</v>
      </c>
      <c r="K202">
        <f t="shared" si="9"/>
        <v>0</v>
      </c>
      <c r="L202">
        <v>0</v>
      </c>
      <c r="M202" t="str">
        <f t="shared" si="15"/>
        <v>INSERT INTO `room_interior`(`room_id`, `house_id`, `thing_id`, `x`, `y`, `layer`) VALUES (9,7,18,0,0,0);</v>
      </c>
    </row>
    <row r="203" spans="1:13" x14ac:dyDescent="0.25">
      <c r="A203">
        <v>202</v>
      </c>
      <c r="B203" t="s">
        <v>109</v>
      </c>
      <c r="C203" t="s">
        <v>7</v>
      </c>
      <c r="D203" t="s">
        <v>18</v>
      </c>
      <c r="E203">
        <v>10</v>
      </c>
      <c r="F203">
        <v>3</v>
      </c>
      <c r="G203">
        <f>VLOOKUP(C203,'комнаты и дома'!$A$2:$B$13,2,FALSE)</f>
        <v>9</v>
      </c>
      <c r="H203">
        <f>VLOOKUP(D203,'комнаты и дома'!$A$16:$B$25,2,FALSE)</f>
        <v>7</v>
      </c>
      <c r="I203">
        <f>VLOOKUP(B203,предметы!$B$5:$C$100,2,FALSE)</f>
        <v>82</v>
      </c>
      <c r="J203">
        <f t="shared" si="14"/>
        <v>450</v>
      </c>
      <c r="K203">
        <f t="shared" si="9"/>
        <v>135</v>
      </c>
      <c r="L203">
        <v>1</v>
      </c>
      <c r="M203" t="str">
        <f t="shared" si="15"/>
        <v>INSERT INTO `room_interior`(`room_id`, `house_id`, `thing_id`, `x`, `y`, `layer`) VALUES (9,7,82,450,135,1);</v>
      </c>
    </row>
    <row r="204" spans="1:13" x14ac:dyDescent="0.25">
      <c r="A204">
        <v>203</v>
      </c>
      <c r="B204" t="s">
        <v>109</v>
      </c>
      <c r="C204" t="s">
        <v>7</v>
      </c>
      <c r="D204" t="s">
        <v>18</v>
      </c>
      <c r="E204">
        <v>10</v>
      </c>
      <c r="F204">
        <v>5</v>
      </c>
      <c r="G204">
        <f>VLOOKUP(C204,'комнаты и дома'!$A$2:$B$13,2,FALSE)</f>
        <v>9</v>
      </c>
      <c r="H204">
        <f>VLOOKUP(D204,'комнаты и дома'!$A$16:$B$25,2,FALSE)</f>
        <v>7</v>
      </c>
      <c r="I204">
        <f>VLOOKUP(B204,предметы!$B$5:$C$100,2,FALSE)</f>
        <v>82</v>
      </c>
      <c r="J204">
        <f t="shared" si="14"/>
        <v>450</v>
      </c>
      <c r="K204">
        <f t="shared" si="9"/>
        <v>225</v>
      </c>
      <c r="L204">
        <v>1</v>
      </c>
      <c r="M204" t="str">
        <f t="shared" si="15"/>
        <v>INSERT INTO `room_interior`(`room_id`, `house_id`, `thing_id`, `x`, `y`, `layer`) VALUES (9,7,82,450,225,1);</v>
      </c>
    </row>
    <row r="205" spans="1:13" x14ac:dyDescent="0.25">
      <c r="A205">
        <v>204</v>
      </c>
      <c r="B205" t="s">
        <v>109</v>
      </c>
      <c r="C205" t="s">
        <v>7</v>
      </c>
      <c r="D205" t="s">
        <v>18</v>
      </c>
      <c r="E205">
        <v>15</v>
      </c>
      <c r="F205">
        <v>3</v>
      </c>
      <c r="G205">
        <f>VLOOKUP(C205,'комнаты и дома'!$A$2:$B$13,2,FALSE)</f>
        <v>9</v>
      </c>
      <c r="H205">
        <f>VLOOKUP(D205,'комнаты и дома'!$A$16:$B$25,2,FALSE)</f>
        <v>7</v>
      </c>
      <c r="I205">
        <f>VLOOKUP(B205,предметы!$B$5:$C$100,2,FALSE)</f>
        <v>82</v>
      </c>
      <c r="J205">
        <f t="shared" si="14"/>
        <v>675</v>
      </c>
      <c r="K205">
        <f t="shared" si="9"/>
        <v>135</v>
      </c>
      <c r="L205">
        <v>1</v>
      </c>
      <c r="M205" t="str">
        <f t="shared" si="15"/>
        <v>INSERT INTO `room_interior`(`room_id`, `house_id`, `thing_id`, `x`, `y`, `layer`) VALUES (9,7,82,675,135,1);</v>
      </c>
    </row>
    <row r="206" spans="1:13" x14ac:dyDescent="0.25">
      <c r="A206">
        <v>205</v>
      </c>
      <c r="B206" t="s">
        <v>109</v>
      </c>
      <c r="C206" t="s">
        <v>7</v>
      </c>
      <c r="D206" t="s">
        <v>18</v>
      </c>
      <c r="E206">
        <v>15</v>
      </c>
      <c r="F206">
        <v>5</v>
      </c>
      <c r="G206">
        <f>VLOOKUP(C206,'комнаты и дома'!$A$2:$B$13,2,FALSE)</f>
        <v>9</v>
      </c>
      <c r="H206">
        <f>VLOOKUP(D206,'комнаты и дома'!$A$16:$B$25,2,FALSE)</f>
        <v>7</v>
      </c>
      <c r="I206">
        <f>VLOOKUP(B206,предметы!$B$5:$C$100,2,FALSE)</f>
        <v>82</v>
      </c>
      <c r="J206">
        <f t="shared" si="14"/>
        <v>675</v>
      </c>
      <c r="K206">
        <f t="shared" si="9"/>
        <v>225</v>
      </c>
      <c r="L206">
        <v>1</v>
      </c>
      <c r="M206" t="str">
        <f t="shared" si="15"/>
        <v>INSERT INTO `room_interior`(`room_id`, `house_id`, `thing_id`, `x`, `y`, `layer`) VALUES (9,7,82,675,225,1);</v>
      </c>
    </row>
    <row r="207" spans="1:13" x14ac:dyDescent="0.25">
      <c r="A207">
        <v>206</v>
      </c>
      <c r="B207" t="s">
        <v>72</v>
      </c>
      <c r="C207" t="s">
        <v>7</v>
      </c>
      <c r="D207" t="s">
        <v>19</v>
      </c>
      <c r="E207">
        <v>4</v>
      </c>
      <c r="F207">
        <v>6</v>
      </c>
      <c r="G207">
        <f>VLOOKUP(C207,'комнаты и дома'!$A$2:$B$13,2,FALSE)</f>
        <v>9</v>
      </c>
      <c r="H207">
        <f>VLOOKUP(D207,'комнаты и дома'!$A$16:$B$25,2,FALSE)</f>
        <v>8</v>
      </c>
      <c r="I207">
        <f>VLOOKUP(B207,предметы!$B$5:$C$100,2,FALSE)</f>
        <v>43</v>
      </c>
      <c r="J207">
        <f t="shared" si="14"/>
        <v>180</v>
      </c>
      <c r="K207">
        <f t="shared" si="9"/>
        <v>270</v>
      </c>
      <c r="L207">
        <v>0</v>
      </c>
      <c r="M207" t="str">
        <f t="shared" si="15"/>
        <v>INSERT INTO `room_interior`(`room_id`, `house_id`, `thing_id`, `x`, `y`, `layer`) VALUES (9,8,43,180,270,0);</v>
      </c>
    </row>
    <row r="208" spans="1:13" x14ac:dyDescent="0.25">
      <c r="A208">
        <v>207</v>
      </c>
      <c r="B208" t="s">
        <v>112</v>
      </c>
      <c r="C208" t="s">
        <v>7</v>
      </c>
      <c r="D208" t="s">
        <v>19</v>
      </c>
      <c r="E208">
        <v>7</v>
      </c>
      <c r="F208">
        <v>6</v>
      </c>
      <c r="G208">
        <f>VLOOKUP(C208,'комнаты и дома'!$A$2:$B$13,2,FALSE)</f>
        <v>9</v>
      </c>
      <c r="H208">
        <f>VLOOKUP(D208,'комнаты и дома'!$A$16:$B$25,2,FALSE)</f>
        <v>8</v>
      </c>
      <c r="I208">
        <f>VLOOKUP(B208,предметы!$B$5:$C$100,2,FALSE)</f>
        <v>51</v>
      </c>
      <c r="J208">
        <f t="shared" si="14"/>
        <v>315</v>
      </c>
      <c r="K208">
        <f t="shared" si="9"/>
        <v>270</v>
      </c>
      <c r="L208">
        <v>0</v>
      </c>
      <c r="M208" t="str">
        <f t="shared" si="15"/>
        <v>INSERT INTO `room_interior`(`room_id`, `house_id`, `thing_id`, `x`, `y`, `layer`) VALUES (9,8,51,315,270,0);</v>
      </c>
    </row>
    <row r="209" spans="1:13" x14ac:dyDescent="0.25">
      <c r="A209">
        <v>208</v>
      </c>
      <c r="B209" t="s">
        <v>38</v>
      </c>
      <c r="C209" t="s">
        <v>7</v>
      </c>
      <c r="D209" t="s">
        <v>19</v>
      </c>
      <c r="E209">
        <v>9</v>
      </c>
      <c r="F209">
        <v>4</v>
      </c>
      <c r="G209">
        <f>VLOOKUP(C209,'комнаты и дома'!$A$2:$B$13,2,FALSE)</f>
        <v>9</v>
      </c>
      <c r="H209">
        <f>VLOOKUP(D209,'комнаты и дома'!$A$16:$B$25,2,FALSE)</f>
        <v>8</v>
      </c>
      <c r="I209">
        <f>VLOOKUP(B209,предметы!$B$5:$C$100,2,FALSE)</f>
        <v>12</v>
      </c>
      <c r="J209">
        <f t="shared" si="14"/>
        <v>405</v>
      </c>
      <c r="K209">
        <f t="shared" si="9"/>
        <v>180</v>
      </c>
      <c r="L209">
        <v>0</v>
      </c>
      <c r="M209" t="str">
        <f t="shared" si="15"/>
        <v>INSERT INTO `room_interior`(`room_id`, `house_id`, `thing_id`, `x`, `y`, `layer`) VALUES (9,8,12,405,180,0);</v>
      </c>
    </row>
    <row r="210" spans="1:13" x14ac:dyDescent="0.25">
      <c r="A210">
        <v>209</v>
      </c>
      <c r="B210" t="s">
        <v>113</v>
      </c>
      <c r="C210" t="s">
        <v>7</v>
      </c>
      <c r="D210" t="s">
        <v>19</v>
      </c>
      <c r="E210">
        <v>7</v>
      </c>
      <c r="F210">
        <v>5</v>
      </c>
      <c r="G210">
        <f>VLOOKUP(C210,'комнаты и дома'!$A$2:$B$13,2,FALSE)</f>
        <v>9</v>
      </c>
      <c r="H210">
        <f>VLOOKUP(D210,'комнаты и дома'!$A$16:$B$25,2,FALSE)</f>
        <v>8</v>
      </c>
      <c r="I210">
        <f>VLOOKUP(B210,предметы!$B$5:$C$100,2,FALSE)</f>
        <v>84</v>
      </c>
      <c r="J210">
        <f t="shared" si="14"/>
        <v>315</v>
      </c>
      <c r="K210">
        <f t="shared" si="9"/>
        <v>225</v>
      </c>
      <c r="L210">
        <v>0</v>
      </c>
      <c r="M210" t="str">
        <f t="shared" si="15"/>
        <v>INSERT INTO `room_interior`(`room_id`, `house_id`, `thing_id`, `x`, `y`, `layer`) VALUES (9,8,84,315,225,0);</v>
      </c>
    </row>
    <row r="211" spans="1:13" x14ac:dyDescent="0.25">
      <c r="A211">
        <v>210</v>
      </c>
      <c r="B211" t="s">
        <v>113</v>
      </c>
      <c r="C211" t="s">
        <v>7</v>
      </c>
      <c r="D211" t="s">
        <v>19</v>
      </c>
      <c r="E211">
        <v>8</v>
      </c>
      <c r="F211">
        <v>5</v>
      </c>
      <c r="G211">
        <f>VLOOKUP(C211,'комнаты и дома'!$A$2:$B$13,2,FALSE)</f>
        <v>9</v>
      </c>
      <c r="H211">
        <f>VLOOKUP(D211,'комнаты и дома'!$A$16:$B$25,2,FALSE)</f>
        <v>8</v>
      </c>
      <c r="I211">
        <f>VLOOKUP(B211,предметы!$B$5:$C$100,2,FALSE)</f>
        <v>84</v>
      </c>
      <c r="J211">
        <f t="shared" si="14"/>
        <v>360</v>
      </c>
      <c r="K211">
        <f t="shared" si="9"/>
        <v>225</v>
      </c>
      <c r="L211">
        <v>0</v>
      </c>
      <c r="M211" t="str">
        <f t="shared" si="15"/>
        <v>INSERT INTO `room_interior`(`room_id`, `house_id`, `thing_id`, `x`, `y`, `layer`) VALUES (9,8,84,360,225,0);</v>
      </c>
    </row>
    <row r="212" spans="1:13" x14ac:dyDescent="0.25">
      <c r="A212">
        <v>211</v>
      </c>
      <c r="B212" t="s">
        <v>110</v>
      </c>
      <c r="C212" t="s">
        <v>7</v>
      </c>
      <c r="D212" t="s">
        <v>21</v>
      </c>
      <c r="E212">
        <v>0</v>
      </c>
      <c r="F212">
        <v>1</v>
      </c>
      <c r="G212">
        <f>VLOOKUP(C212,'комнаты и дома'!$A$2:$B$13,2,FALSE)</f>
        <v>9</v>
      </c>
      <c r="H212">
        <f>VLOOKUP(D212,'комнаты и дома'!$A$16:$B$25,2,FALSE)</f>
        <v>9</v>
      </c>
      <c r="I212">
        <f>VLOOKUP(B212,предметы!$B$5:$C$100,2,FALSE)</f>
        <v>76</v>
      </c>
      <c r="J212">
        <f t="shared" ref="J212:J243" si="16">E212*45</f>
        <v>0</v>
      </c>
      <c r="K212">
        <f t="shared" si="9"/>
        <v>45</v>
      </c>
      <c r="L212">
        <v>0</v>
      </c>
      <c r="M212" t="str">
        <f t="shared" si="15"/>
        <v>INSERT INTO `room_interior`(`room_id`, `house_id`, `thing_id`, `x`, `y`, `layer`) VALUES (9,9,76,0,45,0);</v>
      </c>
    </row>
    <row r="213" spans="1:13" x14ac:dyDescent="0.25">
      <c r="A213">
        <v>212</v>
      </c>
      <c r="B213" t="s">
        <v>110</v>
      </c>
      <c r="C213" t="s">
        <v>7</v>
      </c>
      <c r="D213" t="s">
        <v>21</v>
      </c>
      <c r="E213">
        <v>2</v>
      </c>
      <c r="F213">
        <v>1</v>
      </c>
      <c r="G213">
        <f>VLOOKUP(C213,'комнаты и дома'!$A$2:$B$13,2,FALSE)</f>
        <v>9</v>
      </c>
      <c r="H213">
        <f>VLOOKUP(D213,'комнаты и дома'!$A$16:$B$25,2,FALSE)</f>
        <v>9</v>
      </c>
      <c r="I213">
        <f>VLOOKUP(B213,предметы!$B$5:$C$100,2,FALSE)</f>
        <v>76</v>
      </c>
      <c r="J213">
        <f t="shared" si="16"/>
        <v>90</v>
      </c>
      <c r="K213">
        <f t="shared" si="9"/>
        <v>45</v>
      </c>
      <c r="L213">
        <v>0</v>
      </c>
      <c r="M213" t="str">
        <f t="shared" si="15"/>
        <v>INSERT INTO `room_interior`(`room_id`, `house_id`, `thing_id`, `x`, `y`, `layer`) VALUES (9,9,76,90,45,0);</v>
      </c>
    </row>
    <row r="214" spans="1:13" x14ac:dyDescent="0.25">
      <c r="A214">
        <v>213</v>
      </c>
      <c r="B214" t="s">
        <v>110</v>
      </c>
      <c r="C214" t="s">
        <v>7</v>
      </c>
      <c r="D214" t="s">
        <v>21</v>
      </c>
      <c r="E214">
        <v>19</v>
      </c>
      <c r="F214">
        <v>1</v>
      </c>
      <c r="G214">
        <f>VLOOKUP(C214,'комнаты и дома'!$A$2:$B$13,2,FALSE)</f>
        <v>9</v>
      </c>
      <c r="H214">
        <f>VLOOKUP(D214,'комнаты и дома'!$A$16:$B$25,2,FALSE)</f>
        <v>9</v>
      </c>
      <c r="I214">
        <f>VLOOKUP(B214,предметы!$B$5:$C$100,2,FALSE)</f>
        <v>76</v>
      </c>
      <c r="J214">
        <f t="shared" si="16"/>
        <v>855</v>
      </c>
      <c r="K214">
        <f t="shared" si="9"/>
        <v>45</v>
      </c>
      <c r="L214">
        <v>0</v>
      </c>
      <c r="M214" t="str">
        <f t="shared" si="15"/>
        <v>INSERT INTO `room_interior`(`room_id`, `house_id`, `thing_id`, `x`, `y`, `layer`) VALUES (9,9,76,855,45,0);</v>
      </c>
    </row>
    <row r="215" spans="1:13" x14ac:dyDescent="0.25">
      <c r="A215">
        <v>214</v>
      </c>
      <c r="B215" t="s">
        <v>110</v>
      </c>
      <c r="C215" t="s">
        <v>7</v>
      </c>
      <c r="D215" t="s">
        <v>21</v>
      </c>
      <c r="E215">
        <v>21</v>
      </c>
      <c r="F215">
        <v>1</v>
      </c>
      <c r="G215">
        <f>VLOOKUP(C215,'комнаты и дома'!$A$2:$B$13,2,FALSE)</f>
        <v>9</v>
      </c>
      <c r="H215">
        <f>VLOOKUP(D215,'комнаты и дома'!$A$16:$B$25,2,FALSE)</f>
        <v>9</v>
      </c>
      <c r="I215">
        <f>VLOOKUP(B215,предметы!$B$5:$C$100,2,FALSE)</f>
        <v>76</v>
      </c>
      <c r="J215">
        <f t="shared" si="16"/>
        <v>945</v>
      </c>
      <c r="K215">
        <f t="shared" si="9"/>
        <v>45</v>
      </c>
      <c r="L215">
        <v>0</v>
      </c>
      <c r="M215" t="str">
        <f t="shared" si="15"/>
        <v>INSERT INTO `room_interior`(`room_id`, `house_id`, `thing_id`, `x`, `y`, `layer`) VALUES (9,9,76,945,45,0);</v>
      </c>
    </row>
    <row r="216" spans="1:13" x14ac:dyDescent="0.25">
      <c r="A216">
        <v>215</v>
      </c>
      <c r="B216" t="s">
        <v>109</v>
      </c>
      <c r="C216" t="s">
        <v>7</v>
      </c>
      <c r="D216" t="s">
        <v>21</v>
      </c>
      <c r="E216">
        <v>0</v>
      </c>
      <c r="F216">
        <v>3</v>
      </c>
      <c r="G216">
        <f>VLOOKUP(C216,'комнаты и дома'!$A$2:$B$13,2,FALSE)</f>
        <v>9</v>
      </c>
      <c r="H216">
        <f>VLOOKUP(D216,'комнаты и дома'!$A$16:$B$25,2,FALSE)</f>
        <v>9</v>
      </c>
      <c r="I216">
        <f>VLOOKUP(B216,предметы!$B$5:$C$100,2,FALSE)</f>
        <v>82</v>
      </c>
      <c r="J216">
        <f t="shared" si="16"/>
        <v>0</v>
      </c>
      <c r="K216">
        <f t="shared" si="9"/>
        <v>135</v>
      </c>
      <c r="L216">
        <v>1</v>
      </c>
      <c r="M216" t="str">
        <f t="shared" si="15"/>
        <v>INSERT INTO `room_interior`(`room_id`, `house_id`, `thing_id`, `x`, `y`, `layer`) VALUES (9,9,82,0,135,1);</v>
      </c>
    </row>
    <row r="217" spans="1:13" x14ac:dyDescent="0.25">
      <c r="A217">
        <v>216</v>
      </c>
      <c r="B217" t="s">
        <v>109</v>
      </c>
      <c r="C217" t="s">
        <v>7</v>
      </c>
      <c r="D217" t="s">
        <v>21</v>
      </c>
      <c r="E217">
        <v>0</v>
      </c>
      <c r="F217">
        <v>5</v>
      </c>
      <c r="G217">
        <f>VLOOKUP(C217,'комнаты и дома'!$A$2:$B$13,2,FALSE)</f>
        <v>9</v>
      </c>
      <c r="H217">
        <f>VLOOKUP(D217,'комнаты и дома'!$A$16:$B$25,2,FALSE)</f>
        <v>9</v>
      </c>
      <c r="I217">
        <f>VLOOKUP(B217,предметы!$B$5:$C$100,2,FALSE)</f>
        <v>82</v>
      </c>
      <c r="J217">
        <f t="shared" si="16"/>
        <v>0</v>
      </c>
      <c r="K217">
        <f t="shared" si="9"/>
        <v>225</v>
      </c>
      <c r="L217">
        <v>1</v>
      </c>
      <c r="M217" t="str">
        <f t="shared" si="15"/>
        <v>INSERT INTO `room_interior`(`room_id`, `house_id`, `thing_id`, `x`, `y`, `layer`) VALUES (9,9,82,0,225,1);</v>
      </c>
    </row>
    <row r="218" spans="1:13" x14ac:dyDescent="0.25">
      <c r="A218">
        <v>217</v>
      </c>
      <c r="B218" t="s">
        <v>109</v>
      </c>
      <c r="C218" t="s">
        <v>7</v>
      </c>
      <c r="D218" t="s">
        <v>21</v>
      </c>
      <c r="E218">
        <v>2</v>
      </c>
      <c r="F218">
        <v>3</v>
      </c>
      <c r="G218">
        <f>VLOOKUP(C218,'комнаты и дома'!$A$2:$B$13,2,FALSE)</f>
        <v>9</v>
      </c>
      <c r="H218">
        <f>VLOOKUP(D218,'комнаты и дома'!$A$16:$B$25,2,FALSE)</f>
        <v>9</v>
      </c>
      <c r="I218">
        <f>VLOOKUP(B218,предметы!$B$5:$C$100,2,FALSE)</f>
        <v>82</v>
      </c>
      <c r="J218">
        <f t="shared" si="16"/>
        <v>90</v>
      </c>
      <c r="K218">
        <f t="shared" si="9"/>
        <v>135</v>
      </c>
      <c r="L218">
        <v>1</v>
      </c>
      <c r="M218" t="str">
        <f t="shared" si="15"/>
        <v>INSERT INTO `room_interior`(`room_id`, `house_id`, `thing_id`, `x`, `y`, `layer`) VALUES (9,9,82,90,135,1);</v>
      </c>
    </row>
    <row r="219" spans="1:13" x14ac:dyDescent="0.25">
      <c r="A219">
        <v>218</v>
      </c>
      <c r="B219" t="s">
        <v>109</v>
      </c>
      <c r="C219" t="s">
        <v>7</v>
      </c>
      <c r="D219" t="s">
        <v>21</v>
      </c>
      <c r="E219">
        <v>2</v>
      </c>
      <c r="F219">
        <v>5</v>
      </c>
      <c r="G219">
        <f>VLOOKUP(C219,'комнаты и дома'!$A$2:$B$13,2,FALSE)</f>
        <v>9</v>
      </c>
      <c r="H219">
        <f>VLOOKUP(D219,'комнаты и дома'!$A$16:$B$25,2,FALSE)</f>
        <v>9</v>
      </c>
      <c r="I219">
        <f>VLOOKUP(B219,предметы!$B$5:$C$100,2,FALSE)</f>
        <v>82</v>
      </c>
      <c r="J219">
        <f t="shared" si="16"/>
        <v>90</v>
      </c>
      <c r="K219">
        <f t="shared" si="9"/>
        <v>225</v>
      </c>
      <c r="L219">
        <v>1</v>
      </c>
      <c r="M219" t="str">
        <f t="shared" si="15"/>
        <v>INSERT INTO `room_interior`(`room_id`, `house_id`, `thing_id`, `x`, `y`, `layer`) VALUES (9,9,82,90,225,1);</v>
      </c>
    </row>
    <row r="220" spans="1:13" x14ac:dyDescent="0.25">
      <c r="A220">
        <v>219</v>
      </c>
      <c r="B220" t="s">
        <v>109</v>
      </c>
      <c r="C220" t="s">
        <v>7</v>
      </c>
      <c r="D220" t="s">
        <v>21</v>
      </c>
      <c r="E220">
        <v>19</v>
      </c>
      <c r="F220">
        <v>3</v>
      </c>
      <c r="G220">
        <f>VLOOKUP(C220,'комнаты и дома'!$A$2:$B$13,2,FALSE)</f>
        <v>9</v>
      </c>
      <c r="H220">
        <f>VLOOKUP(D220,'комнаты и дома'!$A$16:$B$25,2,FALSE)</f>
        <v>9</v>
      </c>
      <c r="I220">
        <f>VLOOKUP(B220,предметы!$B$5:$C$100,2,FALSE)</f>
        <v>82</v>
      </c>
      <c r="J220">
        <f t="shared" si="16"/>
        <v>855</v>
      </c>
      <c r="K220">
        <f t="shared" si="9"/>
        <v>135</v>
      </c>
      <c r="L220">
        <v>1</v>
      </c>
      <c r="M220" t="str">
        <f t="shared" si="15"/>
        <v>INSERT INTO `room_interior`(`room_id`, `house_id`, `thing_id`, `x`, `y`, `layer`) VALUES (9,9,82,855,135,1);</v>
      </c>
    </row>
    <row r="221" spans="1:13" x14ac:dyDescent="0.25">
      <c r="A221">
        <v>220</v>
      </c>
      <c r="B221" t="s">
        <v>109</v>
      </c>
      <c r="C221" t="s">
        <v>7</v>
      </c>
      <c r="D221" t="s">
        <v>21</v>
      </c>
      <c r="E221">
        <v>19</v>
      </c>
      <c r="F221">
        <v>5</v>
      </c>
      <c r="G221">
        <f>VLOOKUP(C221,'комнаты и дома'!$A$2:$B$13,2,FALSE)</f>
        <v>9</v>
      </c>
      <c r="H221">
        <f>VLOOKUP(D221,'комнаты и дома'!$A$16:$B$25,2,FALSE)</f>
        <v>9</v>
      </c>
      <c r="I221">
        <f>VLOOKUP(B221,предметы!$B$5:$C$100,2,FALSE)</f>
        <v>82</v>
      </c>
      <c r="J221">
        <f t="shared" si="16"/>
        <v>855</v>
      </c>
      <c r="K221">
        <f t="shared" si="9"/>
        <v>225</v>
      </c>
      <c r="L221">
        <v>1</v>
      </c>
      <c r="M221" t="str">
        <f t="shared" si="15"/>
        <v>INSERT INTO `room_interior`(`room_id`, `house_id`, `thing_id`, `x`, `y`, `layer`) VALUES (9,9,82,855,225,1);</v>
      </c>
    </row>
    <row r="222" spans="1:13" x14ac:dyDescent="0.25">
      <c r="A222">
        <v>221</v>
      </c>
      <c r="B222" t="s">
        <v>109</v>
      </c>
      <c r="C222" t="s">
        <v>7</v>
      </c>
      <c r="D222" t="s">
        <v>21</v>
      </c>
      <c r="E222">
        <v>21</v>
      </c>
      <c r="F222">
        <v>3</v>
      </c>
      <c r="G222">
        <f>VLOOKUP(C222,'комнаты и дома'!$A$2:$B$13,2,FALSE)</f>
        <v>9</v>
      </c>
      <c r="H222">
        <f>VLOOKUP(D222,'комнаты и дома'!$A$16:$B$25,2,FALSE)</f>
        <v>9</v>
      </c>
      <c r="I222">
        <f>VLOOKUP(B222,предметы!$B$5:$C$100,2,FALSE)</f>
        <v>82</v>
      </c>
      <c r="J222">
        <f t="shared" si="16"/>
        <v>945</v>
      </c>
      <c r="K222">
        <f t="shared" si="9"/>
        <v>135</v>
      </c>
      <c r="L222">
        <v>1</v>
      </c>
      <c r="M222" t="str">
        <f t="shared" si="15"/>
        <v>INSERT INTO `room_interior`(`room_id`, `house_id`, `thing_id`, `x`, `y`, `layer`) VALUES (9,9,82,945,135,1);</v>
      </c>
    </row>
    <row r="223" spans="1:13" x14ac:dyDescent="0.25">
      <c r="A223">
        <v>222</v>
      </c>
      <c r="B223" t="s">
        <v>109</v>
      </c>
      <c r="C223" t="s">
        <v>7</v>
      </c>
      <c r="D223" t="s">
        <v>21</v>
      </c>
      <c r="E223">
        <v>21</v>
      </c>
      <c r="F223">
        <v>5</v>
      </c>
      <c r="G223">
        <f>VLOOKUP(C223,'комнаты и дома'!$A$2:$B$13,2,FALSE)</f>
        <v>9</v>
      </c>
      <c r="H223">
        <f>VLOOKUP(D223,'комнаты и дома'!$A$16:$B$25,2,FALSE)</f>
        <v>9</v>
      </c>
      <c r="I223">
        <f>VLOOKUP(B223,предметы!$B$5:$C$100,2,FALSE)</f>
        <v>82</v>
      </c>
      <c r="J223">
        <f t="shared" si="16"/>
        <v>945</v>
      </c>
      <c r="K223">
        <f t="shared" si="9"/>
        <v>225</v>
      </c>
      <c r="L223">
        <v>1</v>
      </c>
      <c r="M223" t="str">
        <f t="shared" si="15"/>
        <v>INSERT INTO `room_interior`(`room_id`, `house_id`, `thing_id`, `x`, `y`, `layer`) VALUES (9,9,82,945,225,1);</v>
      </c>
    </row>
    <row r="224" spans="1:13" x14ac:dyDescent="0.25">
      <c r="A224">
        <v>223</v>
      </c>
      <c r="B224" t="s">
        <v>111</v>
      </c>
      <c r="C224" t="s">
        <v>7</v>
      </c>
      <c r="D224" t="s">
        <v>22</v>
      </c>
      <c r="E224">
        <v>17</v>
      </c>
      <c r="F224">
        <v>4</v>
      </c>
      <c r="G224">
        <f>VLOOKUP(C224,'комнаты и дома'!$A$2:$B$13,2,FALSE)</f>
        <v>9</v>
      </c>
      <c r="H224">
        <f>VLOOKUP(D224,'комнаты и дома'!$A$16:$B$25,2,FALSE)</f>
        <v>10</v>
      </c>
      <c r="I224">
        <f>VLOOKUP(B224,предметы!$B$5:$C$100,2,FALSE)</f>
        <v>83</v>
      </c>
      <c r="J224">
        <f t="shared" si="16"/>
        <v>765</v>
      </c>
      <c r="K224">
        <f t="shared" si="9"/>
        <v>180</v>
      </c>
      <c r="L224">
        <v>0</v>
      </c>
      <c r="M224" t="str">
        <f t="shared" si="15"/>
        <v>INSERT INTO `room_interior`(`room_id`, `house_id`, `thing_id`, `x`, `y`, `layer`) VALUES (9,10,83,765,180,0);</v>
      </c>
    </row>
    <row r="225" spans="1:13" x14ac:dyDescent="0.25">
      <c r="A225">
        <v>224</v>
      </c>
      <c r="B225" t="s">
        <v>51</v>
      </c>
      <c r="C225" t="s">
        <v>7</v>
      </c>
      <c r="D225" t="s">
        <v>22</v>
      </c>
      <c r="E225">
        <v>5</v>
      </c>
      <c r="F225">
        <v>1</v>
      </c>
      <c r="G225">
        <f>VLOOKUP(C225,'комнаты и дома'!$A$2:$B$13,2,FALSE)</f>
        <v>9</v>
      </c>
      <c r="H225">
        <f>VLOOKUP(D225,'комнаты и дома'!$A$16:$B$25,2,FALSE)</f>
        <v>10</v>
      </c>
      <c r="I225">
        <f>VLOOKUP(B225,предметы!$B$5:$C$100,2,FALSE)</f>
        <v>26</v>
      </c>
      <c r="J225">
        <f t="shared" si="16"/>
        <v>225</v>
      </c>
      <c r="K225">
        <f t="shared" si="9"/>
        <v>45</v>
      </c>
      <c r="L225">
        <v>0</v>
      </c>
      <c r="M225" t="str">
        <f t="shared" si="15"/>
        <v>INSERT INTO `room_interior`(`room_id`, `house_id`, `thing_id`, `x`, `y`, `layer`) VALUES (9,10,26,225,45,0);</v>
      </c>
    </row>
    <row r="226" spans="1:13" x14ac:dyDescent="0.25">
      <c r="A226">
        <v>225</v>
      </c>
      <c r="B226" t="s">
        <v>115</v>
      </c>
      <c r="C226" t="s">
        <v>114</v>
      </c>
      <c r="D226" t="s">
        <v>19</v>
      </c>
      <c r="E226">
        <v>15</v>
      </c>
      <c r="F226">
        <v>4</v>
      </c>
      <c r="G226">
        <f>VLOOKUP(C226,'комнаты и дома'!$A$2:$B$13,2,FALSE)</f>
        <v>10</v>
      </c>
      <c r="H226">
        <f>VLOOKUP(D226,'комнаты и дома'!$A$16:$B$25,2,FALSE)</f>
        <v>8</v>
      </c>
      <c r="I226">
        <f>VLOOKUP(B226,предметы!$B$5:$C$100,2,FALSE)</f>
        <v>85</v>
      </c>
      <c r="J226">
        <f t="shared" si="16"/>
        <v>675</v>
      </c>
      <c r="K226">
        <f t="shared" si="9"/>
        <v>180</v>
      </c>
      <c r="L226">
        <v>0</v>
      </c>
      <c r="M226" t="str">
        <f t="shared" si="15"/>
        <v>INSERT INTO `room_interior`(`room_id`, `house_id`, `thing_id`, `x`, `y`, `layer`) VALUES (10,8,85,675,180,0);</v>
      </c>
    </row>
    <row r="227" spans="1:13" x14ac:dyDescent="0.25">
      <c r="A227">
        <v>226</v>
      </c>
      <c r="B227" t="s">
        <v>118</v>
      </c>
      <c r="C227" t="s">
        <v>114</v>
      </c>
      <c r="D227" t="s">
        <v>19</v>
      </c>
      <c r="E227">
        <v>18</v>
      </c>
      <c r="F227">
        <v>4</v>
      </c>
      <c r="G227">
        <f>VLOOKUP(C227,'комнаты и дома'!$A$2:$B$13,2,FALSE)</f>
        <v>10</v>
      </c>
      <c r="H227">
        <f>VLOOKUP(D227,'комнаты и дома'!$A$16:$B$25,2,FALSE)</f>
        <v>8</v>
      </c>
      <c r="I227">
        <f>VLOOKUP(B227,предметы!$B$5:$C$100,2,FALSE)</f>
        <v>86</v>
      </c>
      <c r="J227">
        <f t="shared" si="16"/>
        <v>810</v>
      </c>
      <c r="K227">
        <f t="shared" si="9"/>
        <v>180</v>
      </c>
      <c r="L227">
        <v>0</v>
      </c>
      <c r="M227" t="str">
        <f t="shared" si="15"/>
        <v>INSERT INTO `room_interior`(`room_id`, `house_id`, `thing_id`, `x`, `y`, `layer`) VALUES (10,8,86,810,180,0);</v>
      </c>
    </row>
    <row r="228" spans="1:13" x14ac:dyDescent="0.25">
      <c r="A228">
        <v>227</v>
      </c>
      <c r="B228" t="s">
        <v>117</v>
      </c>
      <c r="C228" t="s">
        <v>114</v>
      </c>
      <c r="D228" t="s">
        <v>19</v>
      </c>
      <c r="E228">
        <v>18</v>
      </c>
      <c r="F228">
        <v>1</v>
      </c>
      <c r="G228">
        <f>VLOOKUP(C228,'комнаты и дома'!$A$2:$B$13,2,FALSE)</f>
        <v>10</v>
      </c>
      <c r="H228">
        <f>VLOOKUP(D228,'комнаты и дома'!$A$16:$B$25,2,FALSE)</f>
        <v>8</v>
      </c>
      <c r="I228">
        <f>VLOOKUP(B228,предметы!$B$5:$C$100,2,FALSE)</f>
        <v>87</v>
      </c>
      <c r="J228">
        <f t="shared" si="16"/>
        <v>810</v>
      </c>
      <c r="K228">
        <f t="shared" si="9"/>
        <v>45</v>
      </c>
      <c r="L228">
        <v>0</v>
      </c>
      <c r="M228" t="str">
        <f t="shared" si="15"/>
        <v>INSERT INTO `room_interior`(`room_id`, `house_id`, `thing_id`, `x`, `y`, `layer`) VALUES (10,8,87,810,45,0);</v>
      </c>
    </row>
    <row r="229" spans="1:13" x14ac:dyDescent="0.25">
      <c r="A229">
        <v>228</v>
      </c>
      <c r="B229" t="s">
        <v>117</v>
      </c>
      <c r="C229" t="s">
        <v>114</v>
      </c>
      <c r="D229" t="s">
        <v>19</v>
      </c>
      <c r="E229">
        <v>20</v>
      </c>
      <c r="F229">
        <v>1</v>
      </c>
      <c r="G229">
        <f>VLOOKUP(C229,'комнаты и дома'!$A$2:$B$13,2,FALSE)</f>
        <v>10</v>
      </c>
      <c r="H229">
        <f>VLOOKUP(D229,'комнаты и дома'!$A$16:$B$25,2,FALSE)</f>
        <v>8</v>
      </c>
      <c r="I229">
        <f>VLOOKUP(B229,предметы!$B$5:$C$100,2,FALSE)</f>
        <v>87</v>
      </c>
      <c r="J229">
        <f t="shared" si="16"/>
        <v>900</v>
      </c>
      <c r="K229">
        <f t="shared" si="9"/>
        <v>45</v>
      </c>
      <c r="L229">
        <v>0</v>
      </c>
      <c r="M229" t="str">
        <f t="shared" si="15"/>
        <v>INSERT INTO `room_interior`(`room_id`, `house_id`, `thing_id`, `x`, `y`, `layer`) VALUES (10,8,87,900,45,0);</v>
      </c>
    </row>
    <row r="230" spans="1:13" x14ac:dyDescent="0.25">
      <c r="A230">
        <v>229</v>
      </c>
      <c r="B230" t="s">
        <v>119</v>
      </c>
      <c r="C230" t="s">
        <v>114</v>
      </c>
      <c r="D230" t="s">
        <v>19</v>
      </c>
      <c r="E230">
        <v>14</v>
      </c>
      <c r="F230">
        <v>6</v>
      </c>
      <c r="G230">
        <f>VLOOKUP(C230,'комнаты и дома'!$A$2:$B$13,2,FALSE)</f>
        <v>10</v>
      </c>
      <c r="H230">
        <f>VLOOKUP(D230,'комнаты и дома'!$A$16:$B$25,2,FALSE)</f>
        <v>8</v>
      </c>
      <c r="I230">
        <f>VLOOKUP(B230,предметы!$B$5:$C$100,2,FALSE)</f>
        <v>88</v>
      </c>
      <c r="J230">
        <f t="shared" si="16"/>
        <v>630</v>
      </c>
      <c r="K230">
        <f t="shared" si="9"/>
        <v>270</v>
      </c>
      <c r="L230">
        <v>0</v>
      </c>
      <c r="M230" t="str">
        <f t="shared" si="15"/>
        <v>INSERT INTO `room_interior`(`room_id`, `house_id`, `thing_id`, `x`, `y`, `layer`) VALUES (10,8,88,630,270,0);</v>
      </c>
    </row>
    <row r="231" spans="1:13" x14ac:dyDescent="0.25">
      <c r="A231">
        <v>230</v>
      </c>
      <c r="B231" t="s">
        <v>119</v>
      </c>
      <c r="C231" t="s">
        <v>114</v>
      </c>
      <c r="D231" t="s">
        <v>19</v>
      </c>
      <c r="E231">
        <v>17</v>
      </c>
      <c r="F231">
        <v>6</v>
      </c>
      <c r="G231">
        <f>VLOOKUP(C231,'комнаты и дома'!$A$2:$B$13,2,FALSE)</f>
        <v>10</v>
      </c>
      <c r="H231">
        <f>VLOOKUP(D231,'комнаты и дома'!$A$16:$B$25,2,FALSE)</f>
        <v>8</v>
      </c>
      <c r="I231">
        <f>VLOOKUP(B231,предметы!$B$5:$C$100,2,FALSE)</f>
        <v>88</v>
      </c>
      <c r="J231">
        <f t="shared" si="16"/>
        <v>765</v>
      </c>
      <c r="K231">
        <f t="shared" si="9"/>
        <v>270</v>
      </c>
      <c r="L231">
        <v>0</v>
      </c>
      <c r="M231" t="str">
        <f t="shared" si="15"/>
        <v>INSERT INTO `room_interior`(`room_id`, `house_id`, `thing_id`, `x`, `y`, `layer`) VALUES (10,8,88,765,270,0);</v>
      </c>
    </row>
    <row r="232" spans="1:13" x14ac:dyDescent="0.25">
      <c r="A232">
        <v>231</v>
      </c>
      <c r="B232" t="s">
        <v>119</v>
      </c>
      <c r="C232" t="s">
        <v>114</v>
      </c>
      <c r="D232" t="s">
        <v>19</v>
      </c>
      <c r="E232">
        <v>22</v>
      </c>
      <c r="F232">
        <v>6</v>
      </c>
      <c r="G232">
        <f>VLOOKUP(C232,'комнаты и дома'!$A$2:$B$13,2,FALSE)</f>
        <v>10</v>
      </c>
      <c r="H232">
        <f>VLOOKUP(D232,'комнаты и дома'!$A$16:$B$25,2,FALSE)</f>
        <v>8</v>
      </c>
      <c r="I232">
        <f>VLOOKUP(B232,предметы!$B$5:$C$100,2,FALSE)</f>
        <v>88</v>
      </c>
      <c r="J232">
        <f t="shared" si="16"/>
        <v>990</v>
      </c>
      <c r="K232">
        <f t="shared" si="9"/>
        <v>270</v>
      </c>
      <c r="L232">
        <v>0</v>
      </c>
      <c r="M232" t="str">
        <f t="shared" si="15"/>
        <v>INSERT INTO `room_interior`(`room_id`, `house_id`, `thing_id`, `x`, `y`, `layer`) VALUES (10,8,88,990,270,0);</v>
      </c>
    </row>
    <row r="233" spans="1:13" x14ac:dyDescent="0.25">
      <c r="A233">
        <v>232</v>
      </c>
      <c r="B233" t="s">
        <v>47</v>
      </c>
      <c r="C233" t="s">
        <v>114</v>
      </c>
      <c r="D233" t="s">
        <v>19</v>
      </c>
      <c r="E233">
        <v>14</v>
      </c>
      <c r="F233">
        <v>0</v>
      </c>
      <c r="G233">
        <f>VLOOKUP(C233,'комнаты и дома'!$A$2:$B$13,2,FALSE)</f>
        <v>10</v>
      </c>
      <c r="H233">
        <f>VLOOKUP(D233,'комнаты и дома'!$A$16:$B$25,2,FALSE)</f>
        <v>8</v>
      </c>
      <c r="I233">
        <f>VLOOKUP(B233,предметы!$B$5:$C$100,2,FALSE)</f>
        <v>18</v>
      </c>
      <c r="J233">
        <f t="shared" si="16"/>
        <v>630</v>
      </c>
      <c r="K233">
        <f t="shared" si="9"/>
        <v>0</v>
      </c>
      <c r="L233">
        <v>0</v>
      </c>
      <c r="M233" t="str">
        <f t="shared" si="15"/>
        <v>INSERT INTO `room_interior`(`room_id`, `house_id`, `thing_id`, `x`, `y`, `layer`) VALUES (10,8,18,630,0,0);</v>
      </c>
    </row>
    <row r="234" spans="1:13" x14ac:dyDescent="0.25">
      <c r="A234">
        <v>233</v>
      </c>
      <c r="B234" t="s">
        <v>116</v>
      </c>
      <c r="C234" t="s">
        <v>114</v>
      </c>
      <c r="D234" t="s">
        <v>21</v>
      </c>
      <c r="E234">
        <v>9</v>
      </c>
      <c r="F234">
        <v>4</v>
      </c>
      <c r="G234">
        <f>VLOOKUP(C234,'комнаты и дома'!$A$2:$B$13,2,FALSE)</f>
        <v>10</v>
      </c>
      <c r="H234">
        <f>VLOOKUP(D234,'комнаты и дома'!$A$16:$B$25,2,FALSE)</f>
        <v>9</v>
      </c>
      <c r="I234">
        <f>VLOOKUP(B234,предметы!$B$5:$C$100,2,FALSE)</f>
        <v>89</v>
      </c>
      <c r="J234">
        <f t="shared" si="16"/>
        <v>405</v>
      </c>
      <c r="K234">
        <f t="shared" si="9"/>
        <v>180</v>
      </c>
      <c r="L234">
        <v>1</v>
      </c>
      <c r="M234" t="str">
        <f t="shared" si="15"/>
        <v>INSERT INTO `room_interior`(`room_id`, `house_id`, `thing_id`, `x`, `y`, `layer`) VALUES (10,9,89,405,180,1);</v>
      </c>
    </row>
    <row r="235" spans="1:13" x14ac:dyDescent="0.25">
      <c r="A235">
        <v>234</v>
      </c>
      <c r="B235" t="s">
        <v>120</v>
      </c>
      <c r="C235" t="s">
        <v>114</v>
      </c>
      <c r="D235" t="s">
        <v>21</v>
      </c>
      <c r="E235">
        <v>10</v>
      </c>
      <c r="F235">
        <v>1</v>
      </c>
      <c r="G235">
        <f>VLOOKUP(C235,'комнаты и дома'!$A$2:$B$13,2,FALSE)</f>
        <v>10</v>
      </c>
      <c r="H235">
        <f>VLOOKUP(D235,'комнаты и дома'!$A$16:$B$25,2,FALSE)</f>
        <v>9</v>
      </c>
      <c r="I235">
        <f>VLOOKUP(B235,предметы!$B$5:$C$100,2,FALSE)</f>
        <v>90</v>
      </c>
      <c r="J235">
        <f t="shared" si="16"/>
        <v>450</v>
      </c>
      <c r="K235">
        <f t="shared" si="9"/>
        <v>45</v>
      </c>
      <c r="L235">
        <v>0</v>
      </c>
      <c r="M235" t="str">
        <f t="shared" si="15"/>
        <v>INSERT INTO `room_interior`(`room_id`, `house_id`, `thing_id`, `x`, `y`, `layer`) VALUES (10,9,90,450,45,0);</v>
      </c>
    </row>
    <row r="236" spans="1:13" x14ac:dyDescent="0.25">
      <c r="A236">
        <v>235</v>
      </c>
      <c r="B236" t="s">
        <v>117</v>
      </c>
      <c r="C236" t="s">
        <v>114</v>
      </c>
      <c r="D236" t="s">
        <v>21</v>
      </c>
      <c r="E236">
        <v>15</v>
      </c>
      <c r="F236">
        <v>1</v>
      </c>
      <c r="G236">
        <f>VLOOKUP(C236,'комнаты и дома'!$A$2:$B$13,2,FALSE)</f>
        <v>10</v>
      </c>
      <c r="H236">
        <f>VLOOKUP(D236,'комнаты и дома'!$A$16:$B$25,2,FALSE)</f>
        <v>9</v>
      </c>
      <c r="I236">
        <f>VLOOKUP(B236,предметы!$B$5:$C$100,2,FALSE)</f>
        <v>87</v>
      </c>
      <c r="J236">
        <f t="shared" si="16"/>
        <v>675</v>
      </c>
      <c r="K236">
        <f t="shared" si="9"/>
        <v>45</v>
      </c>
      <c r="L236">
        <v>0</v>
      </c>
      <c r="M236" t="str">
        <f t="shared" si="15"/>
        <v>INSERT INTO `room_interior`(`room_id`, `house_id`, `thing_id`, `x`, `y`, `layer`) VALUES (10,9,87,675,45,0);</v>
      </c>
    </row>
    <row r="237" spans="1:13" x14ac:dyDescent="0.25">
      <c r="A237">
        <v>236</v>
      </c>
      <c r="B237" t="s">
        <v>9</v>
      </c>
      <c r="C237" t="s">
        <v>114</v>
      </c>
      <c r="D237" t="s">
        <v>22</v>
      </c>
      <c r="E237">
        <v>0</v>
      </c>
      <c r="F237">
        <v>5</v>
      </c>
      <c r="G237">
        <f>VLOOKUP(C237,'комнаты и дома'!$A$2:$B$13,2,FALSE)</f>
        <v>10</v>
      </c>
      <c r="H237">
        <f>VLOOKUP(D237,'комнаты и дома'!$A$16:$B$25,2,FALSE)</f>
        <v>10</v>
      </c>
      <c r="I237">
        <f>VLOOKUP(B237,предметы!$B$5:$C$100,2,FALSE)</f>
        <v>91</v>
      </c>
      <c r="J237">
        <f t="shared" si="16"/>
        <v>0</v>
      </c>
      <c r="K237">
        <f t="shared" si="9"/>
        <v>225</v>
      </c>
      <c r="L237">
        <v>0</v>
      </c>
      <c r="M237" t="str">
        <f t="shared" si="15"/>
        <v>INSERT INTO `room_interior`(`room_id`, `house_id`, `thing_id`, `x`, `y`, `layer`) VALUES (10,10,91,0,225,0);</v>
      </c>
    </row>
    <row r="238" spans="1:13" x14ac:dyDescent="0.25">
      <c r="A238">
        <v>237</v>
      </c>
      <c r="B238" t="s">
        <v>123</v>
      </c>
      <c r="C238" t="s">
        <v>10</v>
      </c>
      <c r="D238" t="s">
        <v>21</v>
      </c>
      <c r="E238">
        <v>5</v>
      </c>
      <c r="F238">
        <v>6</v>
      </c>
      <c r="G238">
        <f>VLOOKUP(C238,'комнаты и дома'!$A$2:$B$13,2,FALSE)</f>
        <v>11</v>
      </c>
      <c r="H238">
        <f>VLOOKUP(D238,'комнаты и дома'!$A$16:$B$25,2,FALSE)</f>
        <v>9</v>
      </c>
      <c r="I238">
        <f>VLOOKUP(B238,предметы!$B$5:$C$100,2,FALSE)</f>
        <v>92</v>
      </c>
      <c r="J238">
        <f t="shared" si="16"/>
        <v>225</v>
      </c>
      <c r="K238">
        <f t="shared" si="9"/>
        <v>270</v>
      </c>
      <c r="L238">
        <v>1</v>
      </c>
      <c r="M238" t="str">
        <f t="shared" si="15"/>
        <v>INSERT INTO `room_interior`(`room_id`, `house_id`, `thing_id`, `x`, `y`, `layer`) VALUES (11,9,92,225,270,1);</v>
      </c>
    </row>
    <row r="239" spans="1:13" x14ac:dyDescent="0.25">
      <c r="A239">
        <v>238</v>
      </c>
      <c r="B239" t="s">
        <v>124</v>
      </c>
      <c r="C239" t="s">
        <v>10</v>
      </c>
      <c r="D239" t="s">
        <v>21</v>
      </c>
      <c r="E239">
        <v>4</v>
      </c>
      <c r="F239">
        <v>2</v>
      </c>
      <c r="G239">
        <f>VLOOKUP(C239,'комнаты и дома'!$A$2:$B$13,2,FALSE)</f>
        <v>11</v>
      </c>
      <c r="H239">
        <f>VLOOKUP(D239,'комнаты и дома'!$A$16:$B$25,2,FALSE)</f>
        <v>9</v>
      </c>
      <c r="I239">
        <f>VLOOKUP(B239,предметы!$B$5:$C$100,2,FALSE)</f>
        <v>93</v>
      </c>
      <c r="J239">
        <f t="shared" si="16"/>
        <v>180</v>
      </c>
      <c r="K239">
        <f t="shared" si="9"/>
        <v>90</v>
      </c>
      <c r="L239">
        <v>0</v>
      </c>
      <c r="M239" t="str">
        <f t="shared" si="15"/>
        <v>INSERT INTO `room_interior`(`room_id`, `house_id`, `thing_id`, `x`, `y`, `layer`) VALUES (11,9,93,180,90,0);</v>
      </c>
    </row>
    <row r="240" spans="1:13" x14ac:dyDescent="0.25">
      <c r="A240">
        <v>239</v>
      </c>
      <c r="B240" t="s">
        <v>124</v>
      </c>
      <c r="C240" t="s">
        <v>10</v>
      </c>
      <c r="D240" t="s">
        <v>21</v>
      </c>
      <c r="E240">
        <v>11</v>
      </c>
      <c r="F240">
        <v>2</v>
      </c>
      <c r="G240">
        <f>VLOOKUP(C240,'комнаты и дома'!$A$2:$B$13,2,FALSE)</f>
        <v>11</v>
      </c>
      <c r="H240">
        <f>VLOOKUP(D240,'комнаты и дома'!$A$16:$B$25,2,FALSE)</f>
        <v>9</v>
      </c>
      <c r="I240">
        <f>VLOOKUP(B240,предметы!$B$5:$C$100,2,FALSE)</f>
        <v>93</v>
      </c>
      <c r="J240">
        <f t="shared" si="16"/>
        <v>495</v>
      </c>
      <c r="K240">
        <f t="shared" si="9"/>
        <v>90</v>
      </c>
      <c r="L240">
        <v>0</v>
      </c>
      <c r="M240" t="str">
        <f t="shared" si="15"/>
        <v>INSERT INTO `room_interior`(`room_id`, `house_id`, `thing_id`, `x`, `y`, `layer`) VALUES (11,9,93,495,90,0);</v>
      </c>
    </row>
    <row r="241" spans="1:13" x14ac:dyDescent="0.25">
      <c r="A241">
        <v>240</v>
      </c>
      <c r="B241" t="s">
        <v>121</v>
      </c>
      <c r="C241" t="s">
        <v>10</v>
      </c>
      <c r="D241" t="s">
        <v>21</v>
      </c>
      <c r="E241">
        <v>0</v>
      </c>
      <c r="F241">
        <v>1</v>
      </c>
      <c r="G241">
        <f>VLOOKUP(C241,'комнаты и дома'!$A$2:$B$13,2,FALSE)</f>
        <v>11</v>
      </c>
      <c r="H241">
        <f>VLOOKUP(D241,'комнаты и дома'!$A$16:$B$25,2,FALSE)</f>
        <v>9</v>
      </c>
      <c r="I241">
        <f>VLOOKUP(B241,предметы!$B$5:$C$100,2,FALSE)</f>
        <v>94</v>
      </c>
      <c r="J241">
        <f t="shared" si="16"/>
        <v>0</v>
      </c>
      <c r="K241">
        <f t="shared" si="9"/>
        <v>45</v>
      </c>
      <c r="L241">
        <v>0</v>
      </c>
      <c r="M241" t="str">
        <f t="shared" si="15"/>
        <v>INSERT INTO `room_interior`(`room_id`, `house_id`, `thing_id`, `x`, `y`, `layer`) VALUES (11,9,94,0,45,0);</v>
      </c>
    </row>
    <row r="242" spans="1:13" x14ac:dyDescent="0.25">
      <c r="A242">
        <v>241</v>
      </c>
      <c r="B242" t="s">
        <v>121</v>
      </c>
      <c r="C242" t="s">
        <v>10</v>
      </c>
      <c r="D242" t="s">
        <v>21</v>
      </c>
      <c r="E242">
        <v>6</v>
      </c>
      <c r="F242">
        <v>1</v>
      </c>
      <c r="G242">
        <f>VLOOKUP(C242,'комнаты и дома'!$A$2:$B$13,2,FALSE)</f>
        <v>11</v>
      </c>
      <c r="H242">
        <f>VLOOKUP(D242,'комнаты и дома'!$A$16:$B$25,2,FALSE)</f>
        <v>9</v>
      </c>
      <c r="I242">
        <f>VLOOKUP(B242,предметы!$B$5:$C$100,2,FALSE)</f>
        <v>94</v>
      </c>
      <c r="J242">
        <f t="shared" si="16"/>
        <v>270</v>
      </c>
      <c r="K242">
        <f t="shared" si="9"/>
        <v>45</v>
      </c>
      <c r="L242">
        <v>1</v>
      </c>
      <c r="M242" t="str">
        <f t="shared" si="15"/>
        <v>INSERT INTO `room_interior`(`room_id`, `house_id`, `thing_id`, `x`, `y`, `layer`) VALUES (11,9,94,270,45,1);</v>
      </c>
    </row>
    <row r="243" spans="1:13" x14ac:dyDescent="0.25">
      <c r="A243">
        <v>242</v>
      </c>
      <c r="B243" t="s">
        <v>121</v>
      </c>
      <c r="C243" t="s">
        <v>10</v>
      </c>
      <c r="D243" t="s">
        <v>21</v>
      </c>
      <c r="E243">
        <v>8</v>
      </c>
      <c r="F243">
        <v>1</v>
      </c>
      <c r="G243">
        <f>VLOOKUP(C243,'комнаты и дома'!$A$2:$B$13,2,FALSE)</f>
        <v>11</v>
      </c>
      <c r="H243">
        <f>VLOOKUP(D243,'комнаты и дома'!$A$16:$B$25,2,FALSE)</f>
        <v>9</v>
      </c>
      <c r="I243">
        <f>VLOOKUP(B243,предметы!$B$5:$C$100,2,FALSE)</f>
        <v>94</v>
      </c>
      <c r="J243">
        <f t="shared" si="16"/>
        <v>360</v>
      </c>
      <c r="K243">
        <f t="shared" si="9"/>
        <v>45</v>
      </c>
      <c r="L243">
        <v>1</v>
      </c>
      <c r="M243" t="str">
        <f t="shared" si="15"/>
        <v>INSERT INTO `room_interior`(`room_id`, `house_id`, `thing_id`, `x`, `y`, `layer`) VALUES (11,9,94,360,45,1);</v>
      </c>
    </row>
    <row r="244" spans="1:13" x14ac:dyDescent="0.25">
      <c r="A244">
        <v>243</v>
      </c>
      <c r="B244" t="s">
        <v>121</v>
      </c>
      <c r="C244" t="s">
        <v>10</v>
      </c>
      <c r="D244" t="s">
        <v>21</v>
      </c>
      <c r="E244">
        <v>14</v>
      </c>
      <c r="F244">
        <v>1</v>
      </c>
      <c r="G244">
        <f>VLOOKUP(C244,'комнаты и дома'!$A$2:$B$13,2,FALSE)</f>
        <v>11</v>
      </c>
      <c r="H244">
        <f>VLOOKUP(D244,'комнаты и дома'!$A$16:$B$25,2,FALSE)</f>
        <v>9</v>
      </c>
      <c r="I244">
        <f>VLOOKUP(B244,предметы!$B$5:$C$100,2,FALSE)</f>
        <v>94</v>
      </c>
      <c r="J244">
        <f t="shared" ref="J244:J261" si="17">E244*45</f>
        <v>630</v>
      </c>
      <c r="K244">
        <f t="shared" si="9"/>
        <v>45</v>
      </c>
      <c r="L244">
        <v>0</v>
      </c>
      <c r="M244" t="str">
        <f t="shared" si="15"/>
        <v>INSERT INTO `room_interior`(`room_id`, `house_id`, `thing_id`, `x`, `y`, `layer`) VALUES (11,9,94,630,45,0);</v>
      </c>
    </row>
    <row r="245" spans="1:13" x14ac:dyDescent="0.25">
      <c r="A245">
        <v>244</v>
      </c>
      <c r="B245" t="s">
        <v>121</v>
      </c>
      <c r="C245" t="s">
        <v>10</v>
      </c>
      <c r="D245" t="s">
        <v>22</v>
      </c>
      <c r="E245">
        <v>21</v>
      </c>
      <c r="F245">
        <v>1</v>
      </c>
      <c r="G245">
        <f>VLOOKUP(C245,'комнаты и дома'!$A$2:$B$13,2,FALSE)</f>
        <v>11</v>
      </c>
      <c r="H245">
        <f>VLOOKUP(D245,'комнаты и дома'!$A$16:$B$25,2,FALSE)</f>
        <v>10</v>
      </c>
      <c r="I245">
        <f>VLOOKUP(B245,предметы!$B$5:$C$100,2,FALSE)</f>
        <v>94</v>
      </c>
      <c r="J245">
        <f t="shared" si="17"/>
        <v>945</v>
      </c>
      <c r="K245">
        <f t="shared" si="9"/>
        <v>45</v>
      </c>
      <c r="L245">
        <v>0</v>
      </c>
      <c r="M245" t="str">
        <f t="shared" si="15"/>
        <v>INSERT INTO `room_interior`(`room_id`, `house_id`, `thing_id`, `x`, `y`, `layer`) VALUES (11,10,94,945,45,0);</v>
      </c>
    </row>
    <row r="246" spans="1:13" x14ac:dyDescent="0.25">
      <c r="A246">
        <v>245</v>
      </c>
      <c r="B246" t="s">
        <v>122</v>
      </c>
      <c r="C246" t="s">
        <v>10</v>
      </c>
      <c r="D246" t="s">
        <v>22</v>
      </c>
      <c r="E246">
        <v>16</v>
      </c>
      <c r="F246">
        <v>5</v>
      </c>
      <c r="G246">
        <f>VLOOKUP(C246,'комнаты и дома'!$A$2:$B$13,2,FALSE)</f>
        <v>11</v>
      </c>
      <c r="H246">
        <f>VLOOKUP(D246,'комнаты и дома'!$A$16:$B$25,2,FALSE)</f>
        <v>10</v>
      </c>
      <c r="I246">
        <f>VLOOKUP(B246,предметы!$B$5:$C$100,2,FALSE)</f>
        <v>95</v>
      </c>
      <c r="J246">
        <f t="shared" si="17"/>
        <v>720</v>
      </c>
      <c r="K246">
        <f t="shared" si="9"/>
        <v>225</v>
      </c>
      <c r="L246">
        <v>0</v>
      </c>
      <c r="M246" t="str">
        <f t="shared" si="15"/>
        <v>INSERT INTO `room_interior`(`room_id`, `house_id`, `thing_id`, `x`, `y`, `layer`) VALUES (11,10,95,720,225,0);</v>
      </c>
    </row>
    <row r="247" spans="1:13" x14ac:dyDescent="0.25">
      <c r="A247">
        <v>246</v>
      </c>
      <c r="B247" t="s">
        <v>111</v>
      </c>
      <c r="C247" t="s">
        <v>10</v>
      </c>
      <c r="D247" t="s">
        <v>22</v>
      </c>
      <c r="E247">
        <v>2</v>
      </c>
      <c r="F247">
        <v>4</v>
      </c>
      <c r="G247">
        <f>VLOOKUP(C247,'комнаты и дома'!$A$2:$B$13,2,FALSE)</f>
        <v>11</v>
      </c>
      <c r="H247">
        <f>VLOOKUP(D247,'комнаты и дома'!$A$16:$B$25,2,FALSE)</f>
        <v>10</v>
      </c>
      <c r="I247">
        <f>VLOOKUP(B247,предметы!$B$5:$C$100,2,FALSE)</f>
        <v>83</v>
      </c>
      <c r="J247">
        <f t="shared" si="17"/>
        <v>90</v>
      </c>
      <c r="K247">
        <f t="shared" si="9"/>
        <v>180</v>
      </c>
      <c r="L247">
        <v>0</v>
      </c>
      <c r="M247" t="str">
        <f t="shared" si="15"/>
        <v>INSERT INTO `room_interior`(`room_id`, `house_id`, `thing_id`, `x`, `y`, `layer`) VALUES (11,10,83,90,180,0);</v>
      </c>
    </row>
    <row r="248" spans="1:13" x14ac:dyDescent="0.25">
      <c r="A248">
        <v>247</v>
      </c>
      <c r="B248" t="s">
        <v>111</v>
      </c>
      <c r="C248" t="s">
        <v>10</v>
      </c>
      <c r="D248" t="s">
        <v>22</v>
      </c>
      <c r="E248">
        <v>12</v>
      </c>
      <c r="F248">
        <v>4</v>
      </c>
      <c r="G248">
        <f>VLOOKUP(C248,'комнаты и дома'!$A$2:$B$13,2,FALSE)</f>
        <v>11</v>
      </c>
      <c r="H248">
        <f>VLOOKUP(D248,'комнаты и дома'!$A$16:$B$25,2,FALSE)</f>
        <v>10</v>
      </c>
      <c r="I248">
        <f>VLOOKUP(B248,предметы!$B$5:$C$100,2,FALSE)</f>
        <v>83</v>
      </c>
      <c r="J248">
        <f t="shared" si="17"/>
        <v>540</v>
      </c>
      <c r="K248">
        <f t="shared" si="9"/>
        <v>180</v>
      </c>
      <c r="L248">
        <v>0</v>
      </c>
      <c r="M248" t="str">
        <f t="shared" si="15"/>
        <v>INSERT INTO `room_interior`(`room_id`, `house_id`, `thing_id`, `x`, `y`, `layer`) VALUES (11,10,83,540,180,0);</v>
      </c>
    </row>
    <row r="249" spans="1:13" x14ac:dyDescent="0.25">
      <c r="A249">
        <v>248</v>
      </c>
      <c r="B249" t="s">
        <v>99</v>
      </c>
      <c r="C249" t="s">
        <v>11</v>
      </c>
      <c r="D249" t="s">
        <v>22</v>
      </c>
      <c r="E249">
        <v>5</v>
      </c>
      <c r="F249">
        <v>6</v>
      </c>
      <c r="G249">
        <f>VLOOKUP(C249,'комнаты и дома'!$A$2:$B$13,2,FALSE)</f>
        <v>12</v>
      </c>
      <c r="H249">
        <f>VLOOKUP(D249,'комнаты и дома'!$A$16:$B$25,2,FALSE)</f>
        <v>10</v>
      </c>
      <c r="I249">
        <f>VLOOKUP(B249,предметы!$B$5:$C$100,2,FALSE)</f>
        <v>74</v>
      </c>
      <c r="J249">
        <f t="shared" si="17"/>
        <v>225</v>
      </c>
      <c r="K249">
        <f t="shared" si="9"/>
        <v>270</v>
      </c>
      <c r="L249">
        <v>0</v>
      </c>
      <c r="M249" t="str">
        <f t="shared" si="15"/>
        <v>INSERT INTO `room_interior`(`room_id`, `house_id`, `thing_id`, `x`, `y`, `layer`) VALUES (12,10,74,225,270,0);</v>
      </c>
    </row>
    <row r="250" spans="1:13" x14ac:dyDescent="0.25">
      <c r="A250">
        <v>249</v>
      </c>
      <c r="B250" t="s">
        <v>48</v>
      </c>
      <c r="C250" t="s">
        <v>11</v>
      </c>
      <c r="D250" t="s">
        <v>22</v>
      </c>
      <c r="E250">
        <v>21</v>
      </c>
      <c r="F250">
        <v>1</v>
      </c>
      <c r="G250">
        <f>VLOOKUP(C250,'комнаты и дома'!$A$2:$B$13,2,FALSE)</f>
        <v>12</v>
      </c>
      <c r="H250">
        <f>VLOOKUP(D250,'комнаты и дома'!$A$16:$B$25,2,FALSE)</f>
        <v>10</v>
      </c>
      <c r="I250">
        <f>VLOOKUP(B250,предметы!$B$5:$C$100,2,FALSE)</f>
        <v>19</v>
      </c>
      <c r="J250">
        <f t="shared" si="17"/>
        <v>945</v>
      </c>
      <c r="K250">
        <f t="shared" si="9"/>
        <v>45</v>
      </c>
      <c r="L250">
        <v>0</v>
      </c>
      <c r="M250" t="str">
        <f t="shared" si="15"/>
        <v>INSERT INTO `room_interior`(`room_id`, `house_id`, `thing_id`, `x`, `y`, `layer`) VALUES (12,10,19,945,45,0);</v>
      </c>
    </row>
    <row r="251" spans="1:13" x14ac:dyDescent="0.25">
      <c r="A251">
        <v>250</v>
      </c>
      <c r="B251" t="s">
        <v>47</v>
      </c>
      <c r="C251" t="s">
        <v>11</v>
      </c>
      <c r="D251" t="s">
        <v>22</v>
      </c>
      <c r="E251">
        <v>0</v>
      </c>
      <c r="F251">
        <v>0</v>
      </c>
      <c r="G251">
        <f>VLOOKUP(C251,'комнаты и дома'!$A$2:$B$13,2,FALSE)</f>
        <v>12</v>
      </c>
      <c r="H251">
        <f>VLOOKUP(D251,'комнаты и дома'!$A$16:$B$25,2,FALSE)</f>
        <v>10</v>
      </c>
      <c r="I251">
        <f>VLOOKUP(B251,предметы!$B$5:$C$100,2,FALSE)</f>
        <v>18</v>
      </c>
      <c r="J251">
        <f t="shared" si="17"/>
        <v>0</v>
      </c>
      <c r="K251">
        <f t="shared" si="9"/>
        <v>0</v>
      </c>
      <c r="L251">
        <v>0</v>
      </c>
      <c r="M251" t="str">
        <f t="shared" si="15"/>
        <v>INSERT INTO `room_interior`(`room_id`, `house_id`, `thing_id`, `x`, `y`, `layer`) VALUES (12,10,18,0,0,0);</v>
      </c>
    </row>
    <row r="252" spans="1:13" x14ac:dyDescent="0.25">
      <c r="A252">
        <v>251</v>
      </c>
      <c r="B252" t="s">
        <v>111</v>
      </c>
      <c r="C252" t="s">
        <v>11</v>
      </c>
      <c r="D252" t="s">
        <v>22</v>
      </c>
      <c r="E252">
        <v>1</v>
      </c>
      <c r="F252">
        <v>4</v>
      </c>
      <c r="G252">
        <f>VLOOKUP(C252,'комнаты и дома'!$A$2:$B$13,2,FALSE)</f>
        <v>12</v>
      </c>
      <c r="H252">
        <f>VLOOKUP(D252,'комнаты и дома'!$A$16:$B$25,2,FALSE)</f>
        <v>10</v>
      </c>
      <c r="I252">
        <f>VLOOKUP(B252,предметы!$B$5:$C$100,2,FALSE)</f>
        <v>83</v>
      </c>
      <c r="J252">
        <f t="shared" si="17"/>
        <v>45</v>
      </c>
      <c r="K252">
        <f t="shared" si="9"/>
        <v>180</v>
      </c>
      <c r="L252">
        <v>0</v>
      </c>
      <c r="M252" t="str">
        <f t="shared" si="15"/>
        <v>INSERT INTO `room_interior`(`room_id`, `house_id`, `thing_id`, `x`, `y`, `layer`) VALUES (12,10,83,45,180,0);</v>
      </c>
    </row>
    <row r="253" spans="1:13" x14ac:dyDescent="0.25">
      <c r="A253">
        <v>252</v>
      </c>
      <c r="B253" t="s">
        <v>111</v>
      </c>
      <c r="C253" t="s">
        <v>11</v>
      </c>
      <c r="D253" t="s">
        <v>22</v>
      </c>
      <c r="E253">
        <v>3</v>
      </c>
      <c r="F253">
        <v>4</v>
      </c>
      <c r="G253">
        <f>VLOOKUP(C253,'комнаты и дома'!$A$2:$B$13,2,FALSE)</f>
        <v>12</v>
      </c>
      <c r="H253">
        <f>VLOOKUP(D253,'комнаты и дома'!$A$16:$B$25,2,FALSE)</f>
        <v>10</v>
      </c>
      <c r="I253">
        <f>VLOOKUP(B253,предметы!$B$5:$C$100,2,FALSE)</f>
        <v>83</v>
      </c>
      <c r="J253">
        <f t="shared" si="17"/>
        <v>135</v>
      </c>
      <c r="K253">
        <f t="shared" si="9"/>
        <v>180</v>
      </c>
      <c r="L253">
        <v>0</v>
      </c>
      <c r="M253" t="str">
        <f t="shared" si="15"/>
        <v>INSERT INTO `room_interior`(`room_id`, `house_id`, `thing_id`, `x`, `y`, `layer`) VALUES (12,10,83,135,180,0);</v>
      </c>
    </row>
    <row r="254" spans="1:13" x14ac:dyDescent="0.25">
      <c r="A254">
        <v>253</v>
      </c>
      <c r="B254" t="s">
        <v>111</v>
      </c>
      <c r="C254" t="s">
        <v>11</v>
      </c>
      <c r="D254" t="s">
        <v>22</v>
      </c>
      <c r="E254">
        <v>11</v>
      </c>
      <c r="F254">
        <v>4</v>
      </c>
      <c r="G254">
        <f>VLOOKUP(C254,'комнаты и дома'!$A$2:$B$13,2,FALSE)</f>
        <v>12</v>
      </c>
      <c r="H254">
        <f>VLOOKUP(D254,'комнаты и дома'!$A$16:$B$25,2,FALSE)</f>
        <v>10</v>
      </c>
      <c r="I254">
        <f>VLOOKUP(B254,предметы!$B$5:$C$100,2,FALSE)</f>
        <v>83</v>
      </c>
      <c r="J254">
        <f t="shared" si="17"/>
        <v>495</v>
      </c>
      <c r="K254">
        <f t="shared" si="9"/>
        <v>180</v>
      </c>
      <c r="L254">
        <v>0</v>
      </c>
      <c r="M254" t="str">
        <f t="shared" si="15"/>
        <v>INSERT INTO `room_interior`(`room_id`, `house_id`, `thing_id`, `x`, `y`, `layer`) VALUES (12,10,83,495,180,0);</v>
      </c>
    </row>
    <row r="255" spans="1:13" x14ac:dyDescent="0.25">
      <c r="A255">
        <v>254</v>
      </c>
      <c r="B255" t="s">
        <v>111</v>
      </c>
      <c r="C255" t="s">
        <v>11</v>
      </c>
      <c r="D255" t="s">
        <v>22</v>
      </c>
      <c r="E255">
        <v>13</v>
      </c>
      <c r="F255">
        <v>4</v>
      </c>
      <c r="G255">
        <f>VLOOKUP(C255,'комнаты и дома'!$A$2:$B$13,2,FALSE)</f>
        <v>12</v>
      </c>
      <c r="H255">
        <f>VLOOKUP(D255,'комнаты и дома'!$A$16:$B$25,2,FALSE)</f>
        <v>10</v>
      </c>
      <c r="I255">
        <f>VLOOKUP(B255,предметы!$B$5:$C$100,2,FALSE)</f>
        <v>83</v>
      </c>
      <c r="J255">
        <f t="shared" si="17"/>
        <v>585</v>
      </c>
      <c r="K255">
        <f t="shared" si="9"/>
        <v>180</v>
      </c>
      <c r="L255">
        <v>0</v>
      </c>
      <c r="M255" t="str">
        <f t="shared" si="15"/>
        <v>INSERT INTO `room_interior`(`room_id`, `house_id`, `thing_id`, `x`, `y`, `layer`) VALUES (12,10,83,585,180,0);</v>
      </c>
    </row>
    <row r="256" spans="1:13" x14ac:dyDescent="0.25">
      <c r="A256">
        <v>255</v>
      </c>
      <c r="B256" t="s">
        <v>111</v>
      </c>
      <c r="C256" t="s">
        <v>11</v>
      </c>
      <c r="D256" t="s">
        <v>22</v>
      </c>
      <c r="E256">
        <v>21</v>
      </c>
      <c r="F256">
        <v>4</v>
      </c>
      <c r="G256">
        <f>VLOOKUP(C256,'комнаты и дома'!$A$2:$B$13,2,FALSE)</f>
        <v>12</v>
      </c>
      <c r="H256">
        <f>VLOOKUP(D256,'комнаты и дома'!$A$16:$B$25,2,FALSE)</f>
        <v>10</v>
      </c>
      <c r="I256">
        <f>VLOOKUP(B256,предметы!$B$5:$C$100,2,FALSE)</f>
        <v>83</v>
      </c>
      <c r="J256">
        <f t="shared" si="17"/>
        <v>945</v>
      </c>
      <c r="K256">
        <f t="shared" si="9"/>
        <v>180</v>
      </c>
      <c r="L256">
        <v>0</v>
      </c>
      <c r="M256" t="str">
        <f t="shared" si="15"/>
        <v>INSERT INTO `room_interior`(`room_id`, `house_id`, `thing_id`, `x`, `y`, `layer`) VALUES (12,10,83,945,180,0);</v>
      </c>
    </row>
    <row r="257" spans="1:13" x14ac:dyDescent="0.25">
      <c r="A257">
        <v>256</v>
      </c>
      <c r="B257" t="s">
        <v>40</v>
      </c>
      <c r="C257" t="s">
        <v>11</v>
      </c>
      <c r="D257" t="s">
        <v>22</v>
      </c>
      <c r="E257">
        <v>1</v>
      </c>
      <c r="F257">
        <v>1</v>
      </c>
      <c r="G257">
        <f>VLOOKUP(C257,'комнаты и дома'!$A$2:$B$13,2,FALSE)</f>
        <v>12</v>
      </c>
      <c r="H257">
        <f>VLOOKUP(D257,'комнаты и дома'!$A$16:$B$25,2,FALSE)</f>
        <v>10</v>
      </c>
      <c r="I257">
        <f>VLOOKUP(B257,предметы!$B$5:$C$100,2,FALSE)</f>
        <v>16</v>
      </c>
      <c r="J257">
        <f t="shared" si="17"/>
        <v>45</v>
      </c>
      <c r="K257">
        <f t="shared" si="9"/>
        <v>45</v>
      </c>
      <c r="L257">
        <v>0</v>
      </c>
      <c r="M257" t="str">
        <f t="shared" si="15"/>
        <v>INSERT INTO `room_interior`(`room_id`, `house_id`, `thing_id`, `x`, `y`, `layer`) VALUES (12,10,16,45,45,0);</v>
      </c>
    </row>
    <row r="258" spans="1:13" x14ac:dyDescent="0.25">
      <c r="A258">
        <v>257</v>
      </c>
      <c r="B258" t="s">
        <v>40</v>
      </c>
      <c r="C258" t="s">
        <v>11</v>
      </c>
      <c r="D258" t="s">
        <v>22</v>
      </c>
      <c r="E258">
        <v>11</v>
      </c>
      <c r="F258">
        <v>1</v>
      </c>
      <c r="G258">
        <f>VLOOKUP(C258,'комнаты и дома'!$A$2:$B$13,2,FALSE)</f>
        <v>12</v>
      </c>
      <c r="H258">
        <f>VLOOKUP(D258,'комнаты и дома'!$A$16:$B$25,2,FALSE)</f>
        <v>10</v>
      </c>
      <c r="I258">
        <f>VLOOKUP(B258,предметы!$B$5:$C$100,2,FALSE)</f>
        <v>16</v>
      </c>
      <c r="J258">
        <f t="shared" si="17"/>
        <v>495</v>
      </c>
      <c r="K258">
        <f t="shared" si="9"/>
        <v>45</v>
      </c>
      <c r="L258">
        <v>0</v>
      </c>
      <c r="M258" t="str">
        <f t="shared" si="15"/>
        <v>INSERT INTO `room_interior`(`room_id`, `house_id`, `thing_id`, `x`, `y`, `layer`) VALUES (12,10,16,495,45,0);</v>
      </c>
    </row>
    <row r="259" spans="1:13" x14ac:dyDescent="0.25">
      <c r="A259">
        <v>258</v>
      </c>
      <c r="B259" t="s">
        <v>40</v>
      </c>
      <c r="C259" t="s">
        <v>11</v>
      </c>
      <c r="D259" t="s">
        <v>22</v>
      </c>
      <c r="E259">
        <v>16</v>
      </c>
      <c r="F259">
        <v>6</v>
      </c>
      <c r="G259">
        <f>VLOOKUP(C259,'комнаты и дома'!$A$2:$B$13,2,FALSE)</f>
        <v>12</v>
      </c>
      <c r="H259">
        <f>VLOOKUP(D259,'комнаты и дома'!$A$16:$B$25,2,FALSE)</f>
        <v>10</v>
      </c>
      <c r="I259">
        <f>VLOOKUP(B259,предметы!$B$5:$C$100,2,FALSE)</f>
        <v>16</v>
      </c>
      <c r="J259">
        <f t="shared" si="17"/>
        <v>720</v>
      </c>
      <c r="K259">
        <f t="shared" si="9"/>
        <v>270</v>
      </c>
      <c r="L259">
        <v>0</v>
      </c>
      <c r="M259" t="str">
        <f t="shared" ref="M259:M261" si="18">"INSERT INTO `room_interior`(`room_id`, `house_id`, `thing_id`, `x`, `y`, `layer`) VALUES ("&amp;G259&amp;","&amp;H259&amp;","&amp;I259&amp;","&amp;J259&amp;","&amp;K259&amp;","&amp;L259&amp;");"</f>
        <v>INSERT INTO `room_interior`(`room_id`, `house_id`, `thing_id`, `x`, `y`, `layer`) VALUES (12,10,16,720,270,0);</v>
      </c>
    </row>
    <row r="260" spans="1:13" x14ac:dyDescent="0.25">
      <c r="A260">
        <v>259</v>
      </c>
      <c r="B260" t="s">
        <v>51</v>
      </c>
      <c r="C260" t="s">
        <v>11</v>
      </c>
      <c r="D260" t="s">
        <v>22</v>
      </c>
      <c r="E260">
        <v>6</v>
      </c>
      <c r="F260">
        <v>1</v>
      </c>
      <c r="G260">
        <f>VLOOKUP(C260,'комнаты и дома'!$A$2:$B$13,2,FALSE)</f>
        <v>12</v>
      </c>
      <c r="H260">
        <f>VLOOKUP(D260,'комнаты и дома'!$A$16:$B$25,2,FALSE)</f>
        <v>10</v>
      </c>
      <c r="I260">
        <f>VLOOKUP(B260,предметы!$B$5:$C$100,2,FALSE)</f>
        <v>26</v>
      </c>
      <c r="J260">
        <f t="shared" si="17"/>
        <v>270</v>
      </c>
      <c r="K260">
        <f t="shared" si="9"/>
        <v>45</v>
      </c>
      <c r="L260">
        <v>0</v>
      </c>
      <c r="M260" t="str">
        <f t="shared" si="18"/>
        <v>INSERT INTO `room_interior`(`room_id`, `house_id`, `thing_id`, `x`, `y`, `layer`) VALUES (12,10,26,270,45,0);</v>
      </c>
    </row>
    <row r="261" spans="1:13" x14ac:dyDescent="0.25">
      <c r="A261">
        <v>260</v>
      </c>
      <c r="B261" t="s">
        <v>51</v>
      </c>
      <c r="C261" t="s">
        <v>11</v>
      </c>
      <c r="D261" t="s">
        <v>22</v>
      </c>
      <c r="E261">
        <v>16</v>
      </c>
      <c r="F261">
        <v>1</v>
      </c>
      <c r="G261">
        <f>VLOOKUP(C261,'комнаты и дома'!$A$2:$B$13,2,FALSE)</f>
        <v>12</v>
      </c>
      <c r="H261">
        <f>VLOOKUP(D261,'комнаты и дома'!$A$16:$B$25,2,FALSE)</f>
        <v>10</v>
      </c>
      <c r="I261">
        <f>VLOOKUP(B261,предметы!$B$5:$C$100,2,FALSE)</f>
        <v>26</v>
      </c>
      <c r="J261">
        <f t="shared" si="17"/>
        <v>720</v>
      </c>
      <c r="K261">
        <f t="shared" si="9"/>
        <v>45</v>
      </c>
      <c r="L261">
        <v>0</v>
      </c>
      <c r="M261" t="str">
        <f t="shared" si="18"/>
        <v>INSERT INTO `room_interior`(`room_id`, `house_id`, `thing_id`, `x`, `y`, `layer`) VALUES (12,10,26,720,45,0);</v>
      </c>
    </row>
  </sheetData>
  <customSheetViews>
    <customSheetView guid="{23CD0E48-2E0F-4EDD-8614-F8719D27C4A8}" topLeftCell="A82">
      <selection activeCell="E92" sqref="E92"/>
      <pageMargins left="0.7" right="0.7" top="0.75" bottom="0.75" header="0.3" footer="0.3"/>
      <pageSetup paperSize="9" orientation="portrait" horizontalDpi="1200" verticalDpi="1200" r:id="rId1"/>
    </customSheetView>
  </customSheetViews>
  <dataValidations disablePrompts="1" count="1">
    <dataValidation type="list" allowBlank="1" showInputMessage="1" showErrorMessage="1" sqref="B2:B180">
      <formula1>$A$3:$A$101</formula1>
    </dataValidation>
  </dataValidation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'комнаты и дома'!$A$16:$A$25</xm:f>
          </x14:formula1>
          <xm:sqref>G2:G261 D2:D261</xm:sqref>
        </x14:dataValidation>
        <x14:dataValidation type="list" allowBlank="1" showInputMessage="1" showErrorMessage="1">
          <x14:formula1>
            <xm:f>'комнаты и дома'!$A$2:$A$13</xm:f>
          </x14:formula1>
          <xm:sqref>C2:C261</xm:sqref>
        </x14:dataValidation>
        <x14:dataValidation type="list" allowBlank="1" showInputMessage="1" showErrorMessage="1">
          <x14:formula1>
            <xm:f>предметы!$B$5:$B$100</xm:f>
          </x14:formula1>
          <xm:sqref>B184:B261</xm:sqref>
        </x14:dataValidation>
        <x14:dataValidation type="list" allowBlank="1" showInputMessage="1" showErrorMessage="1">
          <x14:formula1>
            <xm:f>предметы!$B$5:$B$41</xm:f>
          </x14:formula1>
          <xm:sqref>B181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K9" sqref="K9"/>
    </sheetView>
  </sheetViews>
  <sheetFormatPr defaultRowHeight="15" x14ac:dyDescent="0.25"/>
  <cols>
    <col min="1" max="1" width="29.5703125" customWidth="1"/>
  </cols>
  <sheetData>
    <row r="1" spans="1:4" x14ac:dyDescent="0.25">
      <c r="A1" t="s">
        <v>43</v>
      </c>
      <c r="B1">
        <v>5</v>
      </c>
      <c r="C1">
        <v>1</v>
      </c>
      <c r="D1" t="str">
        <f>"UPDATE `thing` SET `craft_number`="&amp;C1&amp;" WHERE `id`="&amp;B1&amp;";"</f>
        <v>UPDATE `thing` SET `craft_number`=1 WHERE `id`=5;</v>
      </c>
    </row>
    <row r="2" spans="1:4" x14ac:dyDescent="0.25">
      <c r="A2" t="s">
        <v>42</v>
      </c>
      <c r="B2">
        <v>4</v>
      </c>
      <c r="C2">
        <v>2</v>
      </c>
      <c r="D2" t="str">
        <f t="shared" ref="D2:D47" si="0">"UPDATE `thing` SET `craft_number`="&amp;C2&amp;" WHERE `id`="&amp;B2&amp;";"</f>
        <v>UPDATE `thing` SET `craft_number`=2 WHERE `id`=4;</v>
      </c>
    </row>
    <row r="3" spans="1:4" x14ac:dyDescent="0.25">
      <c r="A3" t="s">
        <v>41</v>
      </c>
      <c r="B3">
        <v>2</v>
      </c>
      <c r="C3">
        <v>3</v>
      </c>
      <c r="D3" t="str">
        <f t="shared" si="0"/>
        <v>UPDATE `thing` SET `craft_number`=3 WHERE `id`=2;</v>
      </c>
    </row>
    <row r="4" spans="1:4" x14ac:dyDescent="0.25">
      <c r="A4" t="s">
        <v>44</v>
      </c>
      <c r="B4">
        <v>7</v>
      </c>
      <c r="C4">
        <v>4</v>
      </c>
      <c r="D4" t="str">
        <f t="shared" si="0"/>
        <v>UPDATE `thing` SET `craft_number`=4 WHERE `id`=7;</v>
      </c>
    </row>
    <row r="5" spans="1:4" x14ac:dyDescent="0.25">
      <c r="A5" t="s">
        <v>45</v>
      </c>
      <c r="B5">
        <v>8</v>
      </c>
      <c r="C5">
        <v>5</v>
      </c>
      <c r="D5" t="str">
        <f t="shared" si="0"/>
        <v>UPDATE `thing` SET `craft_number`=5 WHERE `id`=8;</v>
      </c>
    </row>
    <row r="6" spans="1:4" x14ac:dyDescent="0.25">
      <c r="A6" t="s">
        <v>68</v>
      </c>
      <c r="B6">
        <v>27</v>
      </c>
      <c r="C6">
        <v>6</v>
      </c>
      <c r="D6" t="str">
        <f t="shared" si="0"/>
        <v>UPDATE `thing` SET `craft_number`=6 WHERE `id`=27;</v>
      </c>
    </row>
    <row r="7" spans="1:4" x14ac:dyDescent="0.25">
      <c r="A7" t="s">
        <v>47</v>
      </c>
      <c r="B7">
        <v>18</v>
      </c>
      <c r="C7">
        <v>7</v>
      </c>
      <c r="D7" t="str">
        <f t="shared" si="0"/>
        <v>UPDATE `thing` SET `craft_number`=7 WHERE `id`=18;</v>
      </c>
    </row>
    <row r="8" spans="1:4" x14ac:dyDescent="0.25">
      <c r="A8" t="s">
        <v>49</v>
      </c>
      <c r="B8">
        <v>20</v>
      </c>
      <c r="C8">
        <v>8</v>
      </c>
      <c r="D8" t="str">
        <f t="shared" si="0"/>
        <v>UPDATE `thing` SET `craft_number`=8 WHERE `id`=20;</v>
      </c>
    </row>
    <row r="9" spans="1:4" x14ac:dyDescent="0.25">
      <c r="A9" t="s">
        <v>50</v>
      </c>
      <c r="B9">
        <v>21</v>
      </c>
      <c r="C9">
        <v>9</v>
      </c>
      <c r="D9" t="str">
        <f t="shared" si="0"/>
        <v>UPDATE `thing` SET `craft_number`=9 WHERE `id`=21;</v>
      </c>
    </row>
    <row r="10" spans="1:4" x14ac:dyDescent="0.25">
      <c r="A10" t="s">
        <v>53</v>
      </c>
      <c r="B10">
        <v>22</v>
      </c>
      <c r="C10">
        <v>10</v>
      </c>
      <c r="D10" t="str">
        <f t="shared" si="0"/>
        <v>UPDATE `thing` SET `craft_number`=10 WHERE `id`=22;</v>
      </c>
    </row>
    <row r="11" spans="1:4" x14ac:dyDescent="0.25">
      <c r="A11" t="s">
        <v>54</v>
      </c>
      <c r="B11">
        <v>23</v>
      </c>
      <c r="C11">
        <v>11</v>
      </c>
      <c r="D11" t="str">
        <f t="shared" si="0"/>
        <v>UPDATE `thing` SET `craft_number`=11 WHERE `id`=23;</v>
      </c>
    </row>
    <row r="12" spans="1:4" x14ac:dyDescent="0.25">
      <c r="A12" t="s">
        <v>55</v>
      </c>
      <c r="B12">
        <v>25</v>
      </c>
      <c r="C12">
        <v>12</v>
      </c>
      <c r="D12" t="str">
        <f t="shared" si="0"/>
        <v>UPDATE `thing` SET `craft_number`=12 WHERE `id`=25;</v>
      </c>
    </row>
    <row r="13" spans="1:4" x14ac:dyDescent="0.25">
      <c r="A13" t="s">
        <v>67</v>
      </c>
      <c r="B13">
        <v>28</v>
      </c>
      <c r="C13">
        <v>13</v>
      </c>
      <c r="D13" t="str">
        <f t="shared" si="0"/>
        <v>UPDATE `thing` SET `craft_number`=13 WHERE `id`=28;</v>
      </c>
    </row>
    <row r="14" spans="1:4" x14ac:dyDescent="0.25">
      <c r="A14" t="s">
        <v>57</v>
      </c>
      <c r="B14">
        <v>32</v>
      </c>
      <c r="C14">
        <v>14</v>
      </c>
      <c r="D14" t="str">
        <f t="shared" si="0"/>
        <v>UPDATE `thing` SET `craft_number`=14 WHERE `id`=32;</v>
      </c>
    </row>
    <row r="15" spans="1:4" x14ac:dyDescent="0.25">
      <c r="A15" t="s">
        <v>52</v>
      </c>
      <c r="B15">
        <v>24</v>
      </c>
      <c r="C15">
        <v>15</v>
      </c>
      <c r="D15" t="str">
        <f t="shared" si="0"/>
        <v>UPDATE `thing` SET `craft_number`=15 WHERE `id`=24;</v>
      </c>
    </row>
    <row r="16" spans="1:4" x14ac:dyDescent="0.25">
      <c r="A16" t="s">
        <v>66</v>
      </c>
      <c r="B16">
        <v>29</v>
      </c>
      <c r="C16">
        <v>16</v>
      </c>
      <c r="D16" t="str">
        <f t="shared" si="0"/>
        <v>UPDATE `thing` SET `craft_number`=16 WHERE `id`=29;</v>
      </c>
    </row>
    <row r="17" spans="1:4" x14ac:dyDescent="0.25">
      <c r="A17" t="s">
        <v>59</v>
      </c>
      <c r="B17">
        <v>34</v>
      </c>
      <c r="C17">
        <v>17</v>
      </c>
      <c r="D17" t="str">
        <f t="shared" si="0"/>
        <v>UPDATE `thing` SET `craft_number`=17 WHERE `id`=34;</v>
      </c>
    </row>
    <row r="18" spans="1:4" x14ac:dyDescent="0.25">
      <c r="A18" t="s">
        <v>58</v>
      </c>
      <c r="B18">
        <v>37</v>
      </c>
      <c r="C18">
        <v>18</v>
      </c>
      <c r="D18" t="str">
        <f t="shared" si="0"/>
        <v>UPDATE `thing` SET `craft_number`=18 WHERE `id`=37;</v>
      </c>
    </row>
    <row r="19" spans="1:4" x14ac:dyDescent="0.25">
      <c r="A19" t="s">
        <v>61</v>
      </c>
      <c r="B19">
        <v>38</v>
      </c>
      <c r="C19">
        <v>19</v>
      </c>
      <c r="D19" t="str">
        <f t="shared" si="0"/>
        <v>UPDATE `thing` SET `craft_number`=19 WHERE `id`=38;</v>
      </c>
    </row>
    <row r="20" spans="1:4" x14ac:dyDescent="0.25">
      <c r="A20" t="s">
        <v>65</v>
      </c>
      <c r="B20">
        <v>39</v>
      </c>
      <c r="C20">
        <v>20</v>
      </c>
      <c r="D20" t="str">
        <f t="shared" si="0"/>
        <v>UPDATE `thing` SET `craft_number`=20 WHERE `id`=39;</v>
      </c>
    </row>
    <row r="21" spans="1:4" x14ac:dyDescent="0.25">
      <c r="A21" t="s">
        <v>72</v>
      </c>
      <c r="B21">
        <v>43</v>
      </c>
      <c r="C21">
        <v>21</v>
      </c>
      <c r="D21" t="str">
        <f t="shared" si="0"/>
        <v>UPDATE `thing` SET `craft_number`=21 WHERE `id`=43;</v>
      </c>
    </row>
    <row r="22" spans="1:4" x14ac:dyDescent="0.25">
      <c r="A22" t="s">
        <v>70</v>
      </c>
      <c r="B22">
        <v>41</v>
      </c>
      <c r="C22">
        <v>22</v>
      </c>
      <c r="D22" t="str">
        <f t="shared" si="0"/>
        <v>UPDATE `thing` SET `craft_number`=22 WHERE `id`=41;</v>
      </c>
    </row>
    <row r="23" spans="1:4" x14ac:dyDescent="0.25">
      <c r="A23" t="s">
        <v>73</v>
      </c>
      <c r="B23">
        <v>42</v>
      </c>
      <c r="C23">
        <v>23</v>
      </c>
      <c r="D23" t="str">
        <f t="shared" si="0"/>
        <v>UPDATE `thing` SET `craft_number`=23 WHERE `id`=42;</v>
      </c>
    </row>
    <row r="24" spans="1:4" x14ac:dyDescent="0.25">
      <c r="A24" t="s">
        <v>74</v>
      </c>
      <c r="B24">
        <v>44</v>
      </c>
      <c r="C24">
        <v>24</v>
      </c>
      <c r="D24" t="str">
        <f t="shared" si="0"/>
        <v>UPDATE `thing` SET `craft_number`=24 WHERE `id`=44;</v>
      </c>
    </row>
    <row r="25" spans="1:4" x14ac:dyDescent="0.25">
      <c r="A25" t="s">
        <v>76</v>
      </c>
      <c r="B25">
        <v>46</v>
      </c>
      <c r="C25">
        <v>25</v>
      </c>
      <c r="D25" t="str">
        <f t="shared" si="0"/>
        <v>UPDATE `thing` SET `craft_number`=25 WHERE `id`=46;</v>
      </c>
    </row>
    <row r="26" spans="1:4" x14ac:dyDescent="0.25">
      <c r="A26" t="s">
        <v>77</v>
      </c>
      <c r="B26">
        <v>48</v>
      </c>
      <c r="C26">
        <v>26</v>
      </c>
      <c r="D26" t="str">
        <f t="shared" si="0"/>
        <v>UPDATE `thing` SET `craft_number`=26 WHERE `id`=48;</v>
      </c>
    </row>
    <row r="27" spans="1:4" x14ac:dyDescent="0.25">
      <c r="A27" t="s">
        <v>78</v>
      </c>
      <c r="B27">
        <v>49</v>
      </c>
      <c r="C27">
        <v>27</v>
      </c>
      <c r="D27" t="str">
        <f t="shared" si="0"/>
        <v>UPDATE `thing` SET `craft_number`=27 WHERE `id`=49;</v>
      </c>
    </row>
    <row r="28" spans="1:4" x14ac:dyDescent="0.25">
      <c r="A28" t="s">
        <v>79</v>
      </c>
      <c r="B28">
        <v>50</v>
      </c>
      <c r="C28">
        <v>28</v>
      </c>
      <c r="D28" t="str">
        <f t="shared" si="0"/>
        <v>UPDATE `thing` SET `craft_number`=28 WHERE `id`=50;</v>
      </c>
    </row>
    <row r="29" spans="1:4" x14ac:dyDescent="0.25">
      <c r="A29" t="s">
        <v>112</v>
      </c>
      <c r="B29">
        <v>51</v>
      </c>
      <c r="C29">
        <v>29</v>
      </c>
      <c r="D29" t="str">
        <f t="shared" si="0"/>
        <v>UPDATE `thing` SET `craft_number`=29 WHERE `id`=51;</v>
      </c>
    </row>
    <row r="30" spans="1:4" x14ac:dyDescent="0.25">
      <c r="A30" t="s">
        <v>80</v>
      </c>
      <c r="B30">
        <v>52</v>
      </c>
      <c r="C30">
        <v>30</v>
      </c>
      <c r="D30" t="str">
        <f t="shared" si="0"/>
        <v>UPDATE `thing` SET `craft_number`=30 WHERE `id`=52;</v>
      </c>
    </row>
    <row r="31" spans="1:4" x14ac:dyDescent="0.25">
      <c r="A31" t="s">
        <v>97</v>
      </c>
      <c r="B31">
        <v>69</v>
      </c>
      <c r="C31">
        <v>31</v>
      </c>
      <c r="D31" t="str">
        <f t="shared" si="0"/>
        <v>UPDATE `thing` SET `craft_number`=31 WHERE `id`=69;</v>
      </c>
    </row>
    <row r="32" spans="1:4" x14ac:dyDescent="0.25">
      <c r="A32" t="s">
        <v>103</v>
      </c>
      <c r="B32">
        <v>70</v>
      </c>
      <c r="C32">
        <v>32</v>
      </c>
      <c r="D32" t="str">
        <f t="shared" si="0"/>
        <v>UPDATE `thing` SET `craft_number`=32 WHERE `id`=70;</v>
      </c>
    </row>
    <row r="33" spans="1:4" x14ac:dyDescent="0.25">
      <c r="A33" t="s">
        <v>104</v>
      </c>
      <c r="B33">
        <v>71</v>
      </c>
      <c r="C33">
        <v>33</v>
      </c>
      <c r="D33" t="str">
        <f t="shared" si="0"/>
        <v>UPDATE `thing` SET `craft_number`=33 WHERE `id`=71;</v>
      </c>
    </row>
    <row r="34" spans="1:4" x14ac:dyDescent="0.25">
      <c r="A34" t="s">
        <v>98</v>
      </c>
      <c r="B34">
        <v>72</v>
      </c>
      <c r="C34">
        <v>34</v>
      </c>
      <c r="D34" t="str">
        <f t="shared" si="0"/>
        <v>UPDATE `thing` SET `craft_number`=34 WHERE `id`=72;</v>
      </c>
    </row>
    <row r="35" spans="1:4" x14ac:dyDescent="0.25">
      <c r="A35" t="s">
        <v>99</v>
      </c>
      <c r="B35">
        <v>74</v>
      </c>
      <c r="C35">
        <v>35</v>
      </c>
      <c r="D35" t="str">
        <f t="shared" si="0"/>
        <v>UPDATE `thing` SET `craft_number`=35 WHERE `id`=74;</v>
      </c>
    </row>
    <row r="36" spans="1:4" x14ac:dyDescent="0.25">
      <c r="A36" t="s">
        <v>101</v>
      </c>
      <c r="B36">
        <v>75</v>
      </c>
      <c r="C36">
        <v>36</v>
      </c>
      <c r="D36" t="str">
        <f t="shared" si="0"/>
        <v>UPDATE `thing` SET `craft_number`=36 WHERE `id`=75;</v>
      </c>
    </row>
    <row r="37" spans="1:4" x14ac:dyDescent="0.25">
      <c r="A37" t="s">
        <v>110</v>
      </c>
      <c r="B37">
        <v>76</v>
      </c>
      <c r="C37">
        <v>37</v>
      </c>
      <c r="D37" t="str">
        <f t="shared" si="0"/>
        <v>UPDATE `thing` SET `craft_number`=37 WHERE `id`=76;</v>
      </c>
    </row>
    <row r="38" spans="1:4" x14ac:dyDescent="0.25">
      <c r="A38" t="s">
        <v>113</v>
      </c>
      <c r="B38">
        <v>84</v>
      </c>
      <c r="C38">
        <v>38</v>
      </c>
      <c r="D38" t="str">
        <f t="shared" si="0"/>
        <v>UPDATE `thing` SET `craft_number`=38 WHERE `id`=84;</v>
      </c>
    </row>
    <row r="39" spans="1:4" x14ac:dyDescent="0.25">
      <c r="A39" t="s">
        <v>118</v>
      </c>
      <c r="B39">
        <v>86</v>
      </c>
      <c r="C39">
        <v>39</v>
      </c>
      <c r="D39" t="str">
        <f t="shared" si="0"/>
        <v>UPDATE `thing` SET `craft_number`=39 WHERE `id`=86;</v>
      </c>
    </row>
    <row r="40" spans="1:4" x14ac:dyDescent="0.25">
      <c r="A40" t="s">
        <v>117</v>
      </c>
      <c r="B40">
        <v>87</v>
      </c>
      <c r="C40">
        <v>40</v>
      </c>
      <c r="D40" t="str">
        <f t="shared" si="0"/>
        <v>UPDATE `thing` SET `craft_number`=40 WHERE `id`=87;</v>
      </c>
    </row>
    <row r="41" spans="1:4" x14ac:dyDescent="0.25">
      <c r="A41" t="s">
        <v>119</v>
      </c>
      <c r="B41">
        <v>88</v>
      </c>
      <c r="C41">
        <v>41</v>
      </c>
      <c r="D41" t="str">
        <f t="shared" si="0"/>
        <v>UPDATE `thing` SET `craft_number`=41 WHERE `id`=88;</v>
      </c>
    </row>
    <row r="42" spans="1:4" x14ac:dyDescent="0.25">
      <c r="A42" t="s">
        <v>116</v>
      </c>
      <c r="B42">
        <v>89</v>
      </c>
      <c r="C42">
        <v>42</v>
      </c>
      <c r="D42" t="str">
        <f t="shared" si="0"/>
        <v>UPDATE `thing` SET `craft_number`=42 WHERE `id`=89;</v>
      </c>
    </row>
    <row r="43" spans="1:4" x14ac:dyDescent="0.25">
      <c r="A43" t="s">
        <v>120</v>
      </c>
      <c r="B43">
        <v>90</v>
      </c>
      <c r="C43">
        <v>43</v>
      </c>
      <c r="D43" t="str">
        <f t="shared" si="0"/>
        <v>UPDATE `thing` SET `craft_number`=43 WHERE `id`=90;</v>
      </c>
    </row>
    <row r="44" spans="1:4" x14ac:dyDescent="0.25">
      <c r="A44" t="s">
        <v>123</v>
      </c>
      <c r="B44">
        <v>92</v>
      </c>
      <c r="C44">
        <v>44</v>
      </c>
      <c r="D44" t="str">
        <f t="shared" si="0"/>
        <v>UPDATE `thing` SET `craft_number`=44 WHERE `id`=92;</v>
      </c>
    </row>
    <row r="45" spans="1:4" x14ac:dyDescent="0.25">
      <c r="A45" t="s">
        <v>124</v>
      </c>
      <c r="B45">
        <v>93</v>
      </c>
      <c r="C45">
        <v>45</v>
      </c>
      <c r="D45" t="str">
        <f t="shared" si="0"/>
        <v>UPDATE `thing` SET `craft_number`=45 WHERE `id`=93;</v>
      </c>
    </row>
    <row r="46" spans="1:4" x14ac:dyDescent="0.25">
      <c r="A46" t="s">
        <v>121</v>
      </c>
      <c r="B46">
        <v>94</v>
      </c>
      <c r="C46">
        <v>46</v>
      </c>
      <c r="D46" t="str">
        <f t="shared" si="0"/>
        <v>UPDATE `thing` SET `craft_number`=46 WHERE `id`=94;</v>
      </c>
    </row>
    <row r="47" spans="1:4" x14ac:dyDescent="0.25">
      <c r="A47" t="s">
        <v>122</v>
      </c>
      <c r="B47">
        <v>95</v>
      </c>
      <c r="C47">
        <v>47</v>
      </c>
      <c r="D47" t="str">
        <f t="shared" si="0"/>
        <v>UPDATE `thing` SET `craft_number`=47 WHERE `id`=95;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9" workbookViewId="0">
      <selection activeCell="J20" sqref="J20"/>
    </sheetView>
  </sheetViews>
  <sheetFormatPr defaultRowHeight="15" x14ac:dyDescent="0.25"/>
  <cols>
    <col min="1" max="1" width="23.140625" customWidth="1"/>
  </cols>
  <sheetData>
    <row r="1" spans="1:4" x14ac:dyDescent="0.25">
      <c r="A1" t="s">
        <v>48</v>
      </c>
      <c r="B1">
        <v>19</v>
      </c>
      <c r="C1">
        <v>1</v>
      </c>
      <c r="D1" t="str">
        <f>"UPDATE `thing` SET `craft_number`="&amp;C1&amp;" WHERE `id`="&amp;B1&amp;";"</f>
        <v>UPDATE `thing` SET `craft_number`=1 WHERE `id`=19;</v>
      </c>
    </row>
    <row r="2" spans="1:4" x14ac:dyDescent="0.25">
      <c r="A2" t="s">
        <v>33</v>
      </c>
      <c r="B2">
        <v>14</v>
      </c>
      <c r="C2">
        <v>2</v>
      </c>
      <c r="D2" t="str">
        <f t="shared" ref="D2:D55" si="0">"UPDATE `thing` SET `craft_number`="&amp;C2&amp;" WHERE `id`="&amp;B2&amp;";"</f>
        <v>UPDATE `thing` SET `craft_number`=2 WHERE `id`=14;</v>
      </c>
    </row>
    <row r="3" spans="1:4" x14ac:dyDescent="0.25">
      <c r="A3" t="s">
        <v>64</v>
      </c>
      <c r="B3">
        <v>35</v>
      </c>
      <c r="C3">
        <v>3</v>
      </c>
      <c r="D3" t="str">
        <f t="shared" si="0"/>
        <v>UPDATE `thing` SET `craft_number`=3 WHERE `id`=35;</v>
      </c>
    </row>
    <row r="4" spans="1:4" x14ac:dyDescent="0.25">
      <c r="A4" t="s">
        <v>29</v>
      </c>
      <c r="B4">
        <v>1</v>
      </c>
      <c r="C4">
        <v>4</v>
      </c>
      <c r="D4" t="str">
        <f t="shared" si="0"/>
        <v>UPDATE `thing` SET `craft_number`=4 WHERE `id`=1;</v>
      </c>
    </row>
    <row r="5" spans="1:4" x14ac:dyDescent="0.25">
      <c r="A5" t="s">
        <v>30</v>
      </c>
      <c r="B5">
        <v>6</v>
      </c>
      <c r="C5">
        <v>5</v>
      </c>
      <c r="D5" t="str">
        <f t="shared" si="0"/>
        <v>UPDATE `thing` SET `craft_number`=5 WHERE `id`=6;</v>
      </c>
    </row>
    <row r="6" spans="1:4" x14ac:dyDescent="0.25">
      <c r="A6" t="s">
        <v>32</v>
      </c>
      <c r="B6">
        <v>13</v>
      </c>
      <c r="C6">
        <v>6</v>
      </c>
      <c r="D6" t="str">
        <f t="shared" si="0"/>
        <v>UPDATE `thing` SET `craft_number`=6 WHERE `id`=13;</v>
      </c>
    </row>
    <row r="7" spans="1:4" x14ac:dyDescent="0.25">
      <c r="A7" t="s">
        <v>34</v>
      </c>
      <c r="B7">
        <v>15</v>
      </c>
      <c r="C7">
        <v>7</v>
      </c>
      <c r="D7" t="str">
        <f t="shared" si="0"/>
        <v>UPDATE `thing` SET `craft_number`=7 WHERE `id`=15;</v>
      </c>
    </row>
    <row r="8" spans="1:4" x14ac:dyDescent="0.25">
      <c r="A8" t="s">
        <v>31</v>
      </c>
      <c r="B8">
        <v>17</v>
      </c>
      <c r="C8">
        <v>8</v>
      </c>
      <c r="D8" t="str">
        <f t="shared" si="0"/>
        <v>UPDATE `thing` SET `craft_number`=8 WHERE `id`=17;</v>
      </c>
    </row>
    <row r="9" spans="1:4" x14ac:dyDescent="0.25">
      <c r="A9" t="s">
        <v>63</v>
      </c>
      <c r="B9">
        <v>36</v>
      </c>
      <c r="C9">
        <v>9</v>
      </c>
      <c r="D9" t="str">
        <f t="shared" si="0"/>
        <v>UPDATE `thing` SET `craft_number`=9 WHERE `id`=36;</v>
      </c>
    </row>
    <row r="10" spans="1:4" x14ac:dyDescent="0.25">
      <c r="A10" t="s">
        <v>115</v>
      </c>
      <c r="B10">
        <v>85</v>
      </c>
      <c r="C10">
        <v>10</v>
      </c>
      <c r="D10" t="str">
        <f t="shared" si="0"/>
        <v>UPDATE `thing` SET `craft_number`=10 WHERE `id`=85;</v>
      </c>
    </row>
    <row r="11" spans="1:4" x14ac:dyDescent="0.25">
      <c r="A11" t="s">
        <v>75</v>
      </c>
      <c r="B11">
        <v>45</v>
      </c>
      <c r="C11">
        <v>11</v>
      </c>
      <c r="D11" t="str">
        <f t="shared" si="0"/>
        <v>UPDATE `thing` SET `craft_number`=11 WHERE `id`=45;</v>
      </c>
    </row>
    <row r="12" spans="1:4" x14ac:dyDescent="0.25">
      <c r="A12" t="s">
        <v>71</v>
      </c>
      <c r="B12">
        <v>47</v>
      </c>
      <c r="C12">
        <v>12</v>
      </c>
      <c r="D12" t="str">
        <f t="shared" si="0"/>
        <v>UPDATE `thing` SET `craft_number`=12 WHERE `id`=47;</v>
      </c>
    </row>
    <row r="13" spans="1:4" x14ac:dyDescent="0.25">
      <c r="A13" t="s">
        <v>100</v>
      </c>
      <c r="B13">
        <v>73</v>
      </c>
      <c r="C13">
        <v>13</v>
      </c>
      <c r="D13" t="str">
        <f t="shared" si="0"/>
        <v>UPDATE `thing` SET `craft_number`=13 WHERE `id`=73;</v>
      </c>
    </row>
    <row r="15" spans="1:4" x14ac:dyDescent="0.25">
      <c r="A15" t="s">
        <v>39</v>
      </c>
      <c r="B15">
        <v>9</v>
      </c>
      <c r="C15">
        <v>1</v>
      </c>
      <c r="D15" t="str">
        <f t="shared" si="0"/>
        <v>UPDATE `thing` SET `craft_number`=1 WHERE `id`=9;</v>
      </c>
    </row>
    <row r="16" spans="1:4" x14ac:dyDescent="0.25">
      <c r="A16" t="s">
        <v>46</v>
      </c>
      <c r="B16">
        <v>10</v>
      </c>
      <c r="C16">
        <v>2</v>
      </c>
      <c r="D16" t="str">
        <f t="shared" si="0"/>
        <v>UPDATE `thing` SET `craft_number`=2 WHERE `id`=10;</v>
      </c>
    </row>
    <row r="17" spans="1:4" x14ac:dyDescent="0.25">
      <c r="A17" t="s">
        <v>36</v>
      </c>
      <c r="B17">
        <v>11</v>
      </c>
      <c r="C17">
        <v>3</v>
      </c>
      <c r="D17" t="str">
        <f t="shared" si="0"/>
        <v>UPDATE `thing` SET `craft_number`=3 WHERE `id`=11;</v>
      </c>
    </row>
    <row r="18" spans="1:4" x14ac:dyDescent="0.25">
      <c r="A18" t="s">
        <v>38</v>
      </c>
      <c r="B18">
        <v>12</v>
      </c>
      <c r="C18">
        <v>4</v>
      </c>
      <c r="D18" t="str">
        <f t="shared" si="0"/>
        <v>UPDATE `thing` SET `craft_number`=4 WHERE `id`=12;</v>
      </c>
    </row>
    <row r="19" spans="1:4" x14ac:dyDescent="0.25">
      <c r="A19" t="s">
        <v>81</v>
      </c>
      <c r="B19">
        <v>53</v>
      </c>
      <c r="C19">
        <v>5</v>
      </c>
      <c r="D19" t="str">
        <f t="shared" si="0"/>
        <v>UPDATE `thing` SET `craft_number`=5 WHERE `id`=53;</v>
      </c>
    </row>
    <row r="21" spans="1:4" x14ac:dyDescent="0.25">
      <c r="A21" t="s">
        <v>40</v>
      </c>
      <c r="B21">
        <v>16</v>
      </c>
      <c r="C21">
        <v>1</v>
      </c>
      <c r="D21" t="str">
        <f t="shared" si="0"/>
        <v>UPDATE `thing` SET `craft_number`=1 WHERE `id`=16;</v>
      </c>
    </row>
    <row r="22" spans="1:4" x14ac:dyDescent="0.25">
      <c r="A22" t="s">
        <v>51</v>
      </c>
      <c r="B22">
        <v>26</v>
      </c>
      <c r="C22">
        <v>2</v>
      </c>
      <c r="D22" t="str">
        <f t="shared" si="0"/>
        <v>UPDATE `thing` SET `craft_number`=2 WHERE `id`=26;</v>
      </c>
    </row>
    <row r="23" spans="1:4" x14ac:dyDescent="0.25">
      <c r="A23" t="s">
        <v>109</v>
      </c>
      <c r="B23">
        <v>82</v>
      </c>
      <c r="C23">
        <v>3</v>
      </c>
      <c r="D23" t="str">
        <f t="shared" si="0"/>
        <v>UPDATE `thing` SET `craft_number`=3 WHERE `id`=82;</v>
      </c>
    </row>
    <row r="24" spans="1:4" x14ac:dyDescent="0.25">
      <c r="A24" t="s">
        <v>111</v>
      </c>
      <c r="B24">
        <v>83</v>
      </c>
      <c r="C24">
        <v>4</v>
      </c>
      <c r="D24" t="str">
        <f t="shared" si="0"/>
        <v>UPDATE `thing` SET `craft_number`=4 WHERE `id`=83;</v>
      </c>
    </row>
    <row r="26" spans="1:4" x14ac:dyDescent="0.25">
      <c r="A26" t="s">
        <v>35</v>
      </c>
      <c r="B26">
        <v>3</v>
      </c>
      <c r="C26">
        <v>1</v>
      </c>
      <c r="D26" t="str">
        <f t="shared" si="0"/>
        <v>UPDATE `thing` SET `craft_number`=1 WHERE `id`=3;</v>
      </c>
    </row>
    <row r="27" spans="1:4" x14ac:dyDescent="0.25">
      <c r="A27" t="s">
        <v>56</v>
      </c>
      <c r="B27">
        <v>30</v>
      </c>
      <c r="C27">
        <v>2</v>
      </c>
      <c r="D27" t="str">
        <f t="shared" si="0"/>
        <v>UPDATE `thing` SET `craft_number`=2 WHERE `id`=30;</v>
      </c>
    </row>
    <row r="28" spans="1:4" x14ac:dyDescent="0.25">
      <c r="A28" t="s">
        <v>69</v>
      </c>
      <c r="B28">
        <v>31</v>
      </c>
      <c r="C28">
        <v>3</v>
      </c>
      <c r="D28" t="str">
        <f t="shared" si="0"/>
        <v>UPDATE `thing` SET `craft_number`=3 WHERE `id`=31;</v>
      </c>
    </row>
    <row r="29" spans="1:4" x14ac:dyDescent="0.25">
      <c r="A29" t="s">
        <v>60</v>
      </c>
      <c r="B29">
        <v>33</v>
      </c>
      <c r="C29">
        <v>4</v>
      </c>
      <c r="D29" t="str">
        <f t="shared" si="0"/>
        <v>UPDATE `thing` SET `craft_number`=4 WHERE `id`=33;</v>
      </c>
    </row>
    <row r="30" spans="1:4" x14ac:dyDescent="0.25">
      <c r="A30" t="s">
        <v>62</v>
      </c>
      <c r="B30">
        <v>40</v>
      </c>
      <c r="C30">
        <v>5</v>
      </c>
      <c r="D30" t="str">
        <f t="shared" si="0"/>
        <v>UPDATE `thing` SET `craft_number`=5 WHERE `id`=40;</v>
      </c>
    </row>
    <row r="31" spans="1:4" x14ac:dyDescent="0.25">
      <c r="A31" t="s">
        <v>9</v>
      </c>
      <c r="B31">
        <v>91</v>
      </c>
      <c r="C31">
        <v>6</v>
      </c>
      <c r="D31" t="str">
        <f t="shared" si="0"/>
        <v>UPDATE `thing` SET `craft_number`=6 WHERE `id`=91;</v>
      </c>
    </row>
    <row r="33" spans="1:4" x14ac:dyDescent="0.25">
      <c r="A33" t="s">
        <v>89</v>
      </c>
      <c r="B33">
        <v>54</v>
      </c>
      <c r="C33">
        <v>1</v>
      </c>
      <c r="D33" t="str">
        <f t="shared" si="0"/>
        <v>UPDATE `thing` SET `craft_number`=1 WHERE `id`=54;</v>
      </c>
    </row>
    <row r="34" spans="1:4" x14ac:dyDescent="0.25">
      <c r="A34" t="s">
        <v>85</v>
      </c>
      <c r="B34">
        <v>55</v>
      </c>
      <c r="C34">
        <v>2</v>
      </c>
      <c r="D34" t="str">
        <f t="shared" si="0"/>
        <v>UPDATE `thing` SET `craft_number`=2 WHERE `id`=55;</v>
      </c>
    </row>
    <row r="35" spans="1:4" x14ac:dyDescent="0.25">
      <c r="A35" t="s">
        <v>94</v>
      </c>
      <c r="B35">
        <v>56</v>
      </c>
      <c r="C35">
        <v>3</v>
      </c>
      <c r="D35" t="str">
        <f t="shared" si="0"/>
        <v>UPDATE `thing` SET `craft_number`=3 WHERE `id`=56;</v>
      </c>
    </row>
    <row r="36" spans="1:4" x14ac:dyDescent="0.25">
      <c r="A36" t="s">
        <v>92</v>
      </c>
      <c r="B36">
        <v>57</v>
      </c>
      <c r="C36">
        <v>4</v>
      </c>
      <c r="D36" t="str">
        <f t="shared" si="0"/>
        <v>UPDATE `thing` SET `craft_number`=4 WHERE `id`=57;</v>
      </c>
    </row>
    <row r="37" spans="1:4" x14ac:dyDescent="0.25">
      <c r="A37" t="s">
        <v>86</v>
      </c>
      <c r="B37">
        <v>59</v>
      </c>
      <c r="C37">
        <v>5</v>
      </c>
      <c r="D37" t="str">
        <f t="shared" si="0"/>
        <v>UPDATE `thing` SET `craft_number`=5 WHERE `id`=59;</v>
      </c>
    </row>
    <row r="38" spans="1:4" x14ac:dyDescent="0.25">
      <c r="A38" t="s">
        <v>95</v>
      </c>
      <c r="B38">
        <v>66</v>
      </c>
      <c r="C38">
        <v>6</v>
      </c>
      <c r="D38" t="str">
        <f t="shared" si="0"/>
        <v>UPDATE `thing` SET `craft_number`=6 WHERE `id`=66;</v>
      </c>
    </row>
    <row r="39" spans="1:4" x14ac:dyDescent="0.25">
      <c r="A39" t="s">
        <v>93</v>
      </c>
      <c r="B39">
        <v>67</v>
      </c>
      <c r="C39">
        <v>7</v>
      </c>
      <c r="D39" t="str">
        <f t="shared" si="0"/>
        <v>UPDATE `thing` SET `craft_number`=7 WHERE `id`=67;</v>
      </c>
    </row>
    <row r="40" spans="1:4" x14ac:dyDescent="0.25">
      <c r="A40" t="s">
        <v>96</v>
      </c>
      <c r="B40">
        <v>68</v>
      </c>
      <c r="C40">
        <v>8</v>
      </c>
      <c r="D40" t="str">
        <f t="shared" si="0"/>
        <v>UPDATE `thing` SET `craft_number`=8 WHERE `id`=68;</v>
      </c>
    </row>
    <row r="41" spans="1:4" x14ac:dyDescent="0.25">
      <c r="A41" t="s">
        <v>88</v>
      </c>
      <c r="B41">
        <v>65</v>
      </c>
      <c r="C41">
        <v>9</v>
      </c>
      <c r="D41" t="str">
        <f t="shared" si="0"/>
        <v>UPDATE `thing` SET `craft_number`=9 WHERE `id`=65;</v>
      </c>
    </row>
    <row r="42" spans="1:4" x14ac:dyDescent="0.25">
      <c r="A42" t="s">
        <v>90</v>
      </c>
      <c r="B42">
        <v>64</v>
      </c>
      <c r="C42">
        <v>10</v>
      </c>
      <c r="D42" t="str">
        <f t="shared" si="0"/>
        <v>UPDATE `thing` SET `craft_number`=10 WHERE `id`=64;</v>
      </c>
    </row>
    <row r="43" spans="1:4" x14ac:dyDescent="0.25">
      <c r="A43" t="s">
        <v>87</v>
      </c>
      <c r="B43">
        <v>58</v>
      </c>
      <c r="C43">
        <v>11</v>
      </c>
      <c r="D43" t="str">
        <f t="shared" si="0"/>
        <v>UPDATE `thing` SET `craft_number`=11 WHERE `id`=58;</v>
      </c>
    </row>
    <row r="45" spans="1:4" x14ac:dyDescent="0.25">
      <c r="A45" t="s">
        <v>84</v>
      </c>
      <c r="B45">
        <v>62</v>
      </c>
      <c r="C45">
        <v>1</v>
      </c>
      <c r="D45" t="str">
        <f t="shared" si="0"/>
        <v>UPDATE `thing` SET `craft_number`=1 WHERE `id`=62;</v>
      </c>
    </row>
    <row r="46" spans="1:4" x14ac:dyDescent="0.25">
      <c r="A46" t="s">
        <v>82</v>
      </c>
      <c r="B46">
        <v>61</v>
      </c>
      <c r="C46">
        <v>2</v>
      </c>
      <c r="D46" t="str">
        <f t="shared" si="0"/>
        <v>UPDATE `thing` SET `craft_number`=2 WHERE `id`=61;</v>
      </c>
    </row>
    <row r="47" spans="1:4" x14ac:dyDescent="0.25">
      <c r="A47" t="s">
        <v>83</v>
      </c>
      <c r="B47">
        <v>63</v>
      </c>
      <c r="C47">
        <v>3</v>
      </c>
      <c r="D47" t="str">
        <f t="shared" si="0"/>
        <v>UPDATE `thing` SET `craft_number`=3 WHERE `id`=63;</v>
      </c>
    </row>
    <row r="48" spans="1:4" x14ac:dyDescent="0.25">
      <c r="A48" t="s">
        <v>91</v>
      </c>
      <c r="B48">
        <v>60</v>
      </c>
      <c r="C48">
        <v>4</v>
      </c>
      <c r="D48" t="str">
        <f t="shared" si="0"/>
        <v>UPDATE `thing` SET `craft_number`=4 WHERE `id`=60;</v>
      </c>
    </row>
    <row r="50" spans="1:4" x14ac:dyDescent="0.25">
      <c r="A50" t="s">
        <v>102</v>
      </c>
      <c r="B50">
        <v>77</v>
      </c>
      <c r="C50">
        <v>1</v>
      </c>
      <c r="D50" t="str">
        <f t="shared" si="0"/>
        <v>UPDATE `thing` SET `craft_number`=1 WHERE `id`=77;</v>
      </c>
    </row>
    <row r="52" spans="1:4" x14ac:dyDescent="0.25">
      <c r="A52" t="s">
        <v>107</v>
      </c>
      <c r="B52">
        <v>80</v>
      </c>
      <c r="C52">
        <v>1</v>
      </c>
      <c r="D52" t="str">
        <f t="shared" si="0"/>
        <v>UPDATE `thing` SET `craft_number`=1 WHERE `id`=80;</v>
      </c>
    </row>
    <row r="53" spans="1:4" x14ac:dyDescent="0.25">
      <c r="A53" t="s">
        <v>108</v>
      </c>
      <c r="B53">
        <v>81</v>
      </c>
      <c r="C53">
        <v>2</v>
      </c>
      <c r="D53" t="str">
        <f t="shared" si="0"/>
        <v>UPDATE `thing` SET `craft_number`=2 WHERE `id`=81;</v>
      </c>
    </row>
    <row r="54" spans="1:4" x14ac:dyDescent="0.25">
      <c r="A54" t="s">
        <v>106</v>
      </c>
      <c r="B54">
        <v>79</v>
      </c>
      <c r="C54">
        <v>3</v>
      </c>
      <c r="D54" t="str">
        <f t="shared" si="0"/>
        <v>UPDATE `thing` SET `craft_number`=3 WHERE `id`=79;</v>
      </c>
    </row>
    <row r="55" spans="1:4" x14ac:dyDescent="0.25">
      <c r="A55" t="s">
        <v>105</v>
      </c>
      <c r="B55">
        <v>78</v>
      </c>
      <c r="C55">
        <v>4</v>
      </c>
      <c r="D55" t="str">
        <f t="shared" si="0"/>
        <v>UPDATE `thing` SET `craft_number`=4 WHERE `id`=78;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4" sqref="F4"/>
    </sheetView>
  </sheetViews>
  <sheetFormatPr defaultRowHeight="15" x14ac:dyDescent="0.25"/>
  <cols>
    <col min="1" max="2" width="18.85546875" style="9" customWidth="1"/>
    <col min="3" max="3" width="17.42578125" style="9" customWidth="1"/>
    <col min="4" max="4" width="16.5703125" style="9" customWidth="1"/>
    <col min="5" max="5" width="14.42578125" style="9" customWidth="1"/>
    <col min="6" max="6" width="19.140625" style="9" customWidth="1"/>
    <col min="7" max="16384" width="9.140625" style="9"/>
  </cols>
  <sheetData>
    <row r="1" spans="1:6" x14ac:dyDescent="0.25">
      <c r="B1" s="9" t="s">
        <v>246</v>
      </c>
      <c r="C1" s="9" t="s">
        <v>242</v>
      </c>
      <c r="D1" s="9" t="s">
        <v>243</v>
      </c>
      <c r="E1" s="9" t="s">
        <v>269</v>
      </c>
      <c r="F1" s="9" t="s">
        <v>270</v>
      </c>
    </row>
    <row r="2" spans="1:6" x14ac:dyDescent="0.25">
      <c r="A2" s="9" t="s">
        <v>12</v>
      </c>
      <c r="B2" s="9" t="s">
        <v>248</v>
      </c>
      <c r="C2" s="9" t="s">
        <v>260</v>
      </c>
      <c r="D2" s="9" t="s">
        <v>260</v>
      </c>
      <c r="E2" s="9" t="s">
        <v>255</v>
      </c>
      <c r="F2" s="9" t="s">
        <v>256</v>
      </c>
    </row>
    <row r="3" spans="1:6" x14ac:dyDescent="0.25">
      <c r="A3" s="9" t="s">
        <v>13</v>
      </c>
      <c r="B3" s="9" t="s">
        <v>249</v>
      </c>
      <c r="C3" s="9" t="s">
        <v>261</v>
      </c>
      <c r="D3" s="9" t="s">
        <v>266</v>
      </c>
      <c r="E3" s="9" t="s">
        <v>262</v>
      </c>
      <c r="F3" s="9" t="s">
        <v>268</v>
      </c>
    </row>
    <row r="4" spans="1:6" x14ac:dyDescent="0.25">
      <c r="A4" s="9" t="s">
        <v>14</v>
      </c>
      <c r="B4" s="9" t="s">
        <v>245</v>
      </c>
      <c r="C4" s="9" t="s">
        <v>262</v>
      </c>
      <c r="D4" s="9" t="s">
        <v>261</v>
      </c>
    </row>
    <row r="5" spans="1:6" x14ac:dyDescent="0.25">
      <c r="A5" s="9" t="s">
        <v>15</v>
      </c>
      <c r="B5" s="9" t="s">
        <v>250</v>
      </c>
      <c r="C5" s="9" t="s">
        <v>256</v>
      </c>
      <c r="D5" s="9" t="s">
        <v>255</v>
      </c>
      <c r="E5" s="9" t="s">
        <v>267</v>
      </c>
      <c r="F5" s="9" t="s">
        <v>263</v>
      </c>
    </row>
    <row r="6" spans="1:6" x14ac:dyDescent="0.25">
      <c r="A6" s="9" t="s">
        <v>16</v>
      </c>
      <c r="B6" s="9" t="s">
        <v>251</v>
      </c>
      <c r="C6" s="9" t="s">
        <v>263</v>
      </c>
      <c r="D6" s="9" t="s">
        <v>262</v>
      </c>
    </row>
    <row r="7" spans="1:6" x14ac:dyDescent="0.25">
      <c r="A7" s="9" t="s">
        <v>17</v>
      </c>
      <c r="B7" s="9" t="s">
        <v>252</v>
      </c>
      <c r="C7" s="9" t="s">
        <v>248</v>
      </c>
      <c r="D7" s="9" t="s">
        <v>267</v>
      </c>
    </row>
    <row r="8" spans="1:6" x14ac:dyDescent="0.25">
      <c r="A8" s="9" t="s">
        <v>18</v>
      </c>
      <c r="B8" s="9" t="s">
        <v>253</v>
      </c>
      <c r="C8" s="9" t="s">
        <v>258</v>
      </c>
      <c r="D8" s="9" t="s">
        <v>256</v>
      </c>
      <c r="E8" s="9" t="s">
        <v>256</v>
      </c>
      <c r="F8" s="9" t="s">
        <v>257</v>
      </c>
    </row>
    <row r="9" spans="1:6" x14ac:dyDescent="0.25">
      <c r="A9" s="9" t="s">
        <v>19</v>
      </c>
      <c r="B9" s="9" t="s">
        <v>254</v>
      </c>
      <c r="C9" s="9" t="s">
        <v>264</v>
      </c>
      <c r="D9" s="9" t="s">
        <v>268</v>
      </c>
    </row>
    <row r="10" spans="1:6" x14ac:dyDescent="0.25">
      <c r="A10" s="9" t="s">
        <v>21</v>
      </c>
      <c r="B10" s="9" t="s">
        <v>247</v>
      </c>
      <c r="C10" s="9" t="s">
        <v>265</v>
      </c>
      <c r="D10" s="9" t="s">
        <v>263</v>
      </c>
    </row>
    <row r="11" spans="1:6" x14ac:dyDescent="0.25">
      <c r="A11" s="9" t="s">
        <v>22</v>
      </c>
      <c r="B11" s="9" t="s">
        <v>244</v>
      </c>
      <c r="C11" s="9" t="s">
        <v>259</v>
      </c>
      <c r="D11" s="9" t="s">
        <v>257</v>
      </c>
      <c r="E11" s="9" t="s">
        <v>268</v>
      </c>
      <c r="F11" s="9" t="s">
        <v>248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C27" sqref="C27"/>
    </sheetView>
  </sheetViews>
  <sheetFormatPr defaultRowHeight="15" x14ac:dyDescent="0.25"/>
  <cols>
    <col min="1" max="1" width="41.7109375" style="9" customWidth="1"/>
    <col min="2" max="2" width="6.7109375" style="12" customWidth="1"/>
    <col min="3" max="3" width="93.5703125" style="9" customWidth="1"/>
    <col min="4" max="4" width="20.85546875" style="9" customWidth="1"/>
    <col min="5" max="5" width="14.7109375" style="9" customWidth="1"/>
    <col min="6" max="6" width="21" style="9" customWidth="1"/>
    <col min="7" max="7" width="14.5703125" style="9" customWidth="1"/>
    <col min="8" max="10" width="9.140625" style="9"/>
    <col min="11" max="18" width="9.140625" style="12"/>
    <col min="19" max="16384" width="9.140625" style="9"/>
  </cols>
  <sheetData>
    <row r="1" spans="1:18" x14ac:dyDescent="0.25">
      <c r="A1" s="9" t="s">
        <v>271</v>
      </c>
      <c r="C1" s="9" t="s">
        <v>307</v>
      </c>
      <c r="D1" s="9" t="s">
        <v>308</v>
      </c>
      <c r="E1" s="9" t="s">
        <v>309</v>
      </c>
      <c r="F1" s="9" t="s">
        <v>339</v>
      </c>
      <c r="G1" s="9" t="s">
        <v>342</v>
      </c>
      <c r="H1" s="9" t="s">
        <v>351</v>
      </c>
      <c r="I1" s="9" t="s">
        <v>353</v>
      </c>
      <c r="J1" s="9" t="s">
        <v>391</v>
      </c>
      <c r="K1" s="12" t="s">
        <v>311</v>
      </c>
      <c r="L1" s="12" t="s">
        <v>312</v>
      </c>
      <c r="M1" s="12" t="s">
        <v>313</v>
      </c>
      <c r="N1" s="12" t="s">
        <v>314</v>
      </c>
      <c r="O1" s="12" t="s">
        <v>315</v>
      </c>
      <c r="P1" s="12" t="s">
        <v>316</v>
      </c>
      <c r="Q1" s="12" t="s">
        <v>317</v>
      </c>
      <c r="R1" s="12" t="s">
        <v>318</v>
      </c>
    </row>
    <row r="2" spans="1:18" x14ac:dyDescent="0.25">
      <c r="C2" s="10" t="s">
        <v>355</v>
      </c>
    </row>
    <row r="3" spans="1:18" x14ac:dyDescent="0.25">
      <c r="A3" s="9" t="s">
        <v>273</v>
      </c>
      <c r="B3" s="12" t="str">
        <f>"INSERT INTO `buildings`(`name`) VALUES ('"&amp;A3&amp;"');"</f>
        <v>INSERT INTO `buildings`(`name`) VALUES ('продуктовый магазин ');</v>
      </c>
      <c r="C3" s="9" t="s">
        <v>338</v>
      </c>
      <c r="D3" s="9" t="s">
        <v>310</v>
      </c>
      <c r="E3" s="9" t="s">
        <v>311</v>
      </c>
      <c r="F3" s="9" t="s">
        <v>340</v>
      </c>
      <c r="G3" s="9" t="s">
        <v>343</v>
      </c>
      <c r="H3" s="9" t="s">
        <v>244</v>
      </c>
      <c r="I3" s="9" t="s">
        <v>354</v>
      </c>
      <c r="J3" s="9" t="s">
        <v>244</v>
      </c>
    </row>
    <row r="4" spans="1:18" x14ac:dyDescent="0.25">
      <c r="A4" s="9" t="s">
        <v>274</v>
      </c>
      <c r="B4" s="12" t="str">
        <f t="shared" ref="B4:B37" si="0">"INSERT INTO `buildings`(`name`) VALUES ('"&amp;A4&amp;"');"</f>
        <v>INSERT INTO `buildings`(`name`) VALUES ('лесопилка ');</v>
      </c>
      <c r="C4" s="9" t="s">
        <v>275</v>
      </c>
      <c r="D4" s="9" t="s">
        <v>310</v>
      </c>
      <c r="E4" s="9" t="s">
        <v>312</v>
      </c>
      <c r="F4" s="9" t="s">
        <v>340</v>
      </c>
      <c r="G4" s="9" t="s">
        <v>344</v>
      </c>
      <c r="H4" s="9" t="s">
        <v>352</v>
      </c>
      <c r="J4" s="9" t="s">
        <v>244</v>
      </c>
    </row>
    <row r="5" spans="1:18" x14ac:dyDescent="0.25">
      <c r="A5" s="9" t="s">
        <v>276</v>
      </c>
      <c r="B5" s="12" t="str">
        <f t="shared" si="0"/>
        <v>INSERT INTO `buildings`(`name`) VALUES ('мастерская ');</v>
      </c>
      <c r="C5" s="9" t="s">
        <v>277</v>
      </c>
      <c r="D5" s="9" t="s">
        <v>310</v>
      </c>
      <c r="E5" s="9" t="s">
        <v>313</v>
      </c>
      <c r="F5" s="9" t="s">
        <v>340</v>
      </c>
      <c r="G5" s="9" t="s">
        <v>345</v>
      </c>
      <c r="J5" s="9" t="s">
        <v>244</v>
      </c>
    </row>
    <row r="6" spans="1:18" x14ac:dyDescent="0.25">
      <c r="A6" s="9" t="s">
        <v>278</v>
      </c>
      <c r="B6" s="12" t="str">
        <f t="shared" si="0"/>
        <v>INSERT INTO `buildings`(`name`) VALUES ('предприятие ');</v>
      </c>
      <c r="C6" s="9" t="s">
        <v>279</v>
      </c>
      <c r="D6" s="9" t="s">
        <v>310</v>
      </c>
      <c r="E6" s="9" t="s">
        <v>314</v>
      </c>
      <c r="F6" s="9" t="s">
        <v>340</v>
      </c>
      <c r="G6" s="9" t="s">
        <v>346</v>
      </c>
      <c r="J6" s="9" t="s">
        <v>244</v>
      </c>
    </row>
    <row r="7" spans="1:18" x14ac:dyDescent="0.25">
      <c r="A7" s="9" t="s">
        <v>280</v>
      </c>
      <c r="B7" s="12" t="str">
        <f t="shared" si="0"/>
        <v>INSERT INTO `buildings`(`name`) VALUES ('цех ');</v>
      </c>
      <c r="C7" s="9" t="s">
        <v>281</v>
      </c>
      <c r="D7" s="9" t="s">
        <v>310</v>
      </c>
      <c r="E7" s="9" t="s">
        <v>315</v>
      </c>
      <c r="F7" s="9" t="s">
        <v>340</v>
      </c>
      <c r="G7" s="9" t="s">
        <v>347</v>
      </c>
      <c r="J7" s="9" t="s">
        <v>244</v>
      </c>
    </row>
    <row r="8" spans="1:18" x14ac:dyDescent="0.25">
      <c r="A8" s="9" t="s">
        <v>282</v>
      </c>
      <c r="B8" s="12" t="str">
        <f t="shared" si="0"/>
        <v>INSERT INTO `buildings`(`name`) VALUES ('фабрика ');</v>
      </c>
      <c r="C8" s="9" t="s">
        <v>283</v>
      </c>
      <c r="D8" s="9" t="s">
        <v>310</v>
      </c>
      <c r="E8" s="9" t="s">
        <v>316</v>
      </c>
      <c r="F8" s="9" t="s">
        <v>340</v>
      </c>
      <c r="G8" s="9" t="s">
        <v>348</v>
      </c>
      <c r="J8" s="9" t="s">
        <v>244</v>
      </c>
    </row>
    <row r="9" spans="1:18" x14ac:dyDescent="0.25">
      <c r="A9" s="9" t="s">
        <v>284</v>
      </c>
      <c r="B9" s="12" t="str">
        <f t="shared" si="0"/>
        <v>INSERT INTO `buildings`(`name`) VALUES ('карьер ');</v>
      </c>
      <c r="C9" s="9" t="s">
        <v>285</v>
      </c>
      <c r="D9" s="9" t="s">
        <v>310</v>
      </c>
      <c r="E9" s="9" t="s">
        <v>317</v>
      </c>
      <c r="F9" s="9" t="s">
        <v>340</v>
      </c>
      <c r="G9" s="9" t="s">
        <v>349</v>
      </c>
      <c r="J9" s="9" t="s">
        <v>244</v>
      </c>
    </row>
    <row r="10" spans="1:18" x14ac:dyDescent="0.25">
      <c r="A10" s="9" t="s">
        <v>286</v>
      </c>
      <c r="B10" s="12" t="str">
        <f t="shared" si="0"/>
        <v>INSERT INTO `buildings`(`name`) VALUES ('хим.завод ');</v>
      </c>
      <c r="C10" s="9" t="s">
        <v>287</v>
      </c>
      <c r="D10" s="9" t="s">
        <v>310</v>
      </c>
      <c r="E10" s="9" t="s">
        <v>318</v>
      </c>
      <c r="F10" s="9" t="s">
        <v>340</v>
      </c>
      <c r="G10" s="9" t="s">
        <v>350</v>
      </c>
      <c r="J10" s="9" t="s">
        <v>244</v>
      </c>
    </row>
    <row r="12" spans="1:18" x14ac:dyDescent="0.25">
      <c r="C12" s="10" t="s">
        <v>357</v>
      </c>
    </row>
    <row r="13" spans="1:18" x14ac:dyDescent="0.25">
      <c r="A13" s="9" t="s">
        <v>288</v>
      </c>
      <c r="B13" s="12" t="str">
        <f t="shared" si="0"/>
        <v>INSERT INTO `buildings`(`name`) VALUES ('школа логики ');</v>
      </c>
      <c r="C13" s="9" t="s">
        <v>289</v>
      </c>
      <c r="D13" s="9" t="s">
        <v>324</v>
      </c>
      <c r="E13" s="9" t="s">
        <v>320</v>
      </c>
      <c r="F13" s="9" t="s">
        <v>341</v>
      </c>
      <c r="G13" s="9" t="s">
        <v>363</v>
      </c>
      <c r="J13" s="9" t="s">
        <v>393</v>
      </c>
      <c r="K13" s="12" t="s">
        <v>249</v>
      </c>
      <c r="L13" s="12" t="s">
        <v>249</v>
      </c>
      <c r="M13" s="12" t="s">
        <v>248</v>
      </c>
      <c r="N13" s="12" t="s">
        <v>245</v>
      </c>
      <c r="O13" s="12" t="s">
        <v>251</v>
      </c>
      <c r="P13" s="12" t="s">
        <v>245</v>
      </c>
      <c r="Q13" s="12" t="s">
        <v>248</v>
      </c>
      <c r="R13" s="12" t="s">
        <v>394</v>
      </c>
    </row>
    <row r="14" spans="1:18" x14ac:dyDescent="0.25">
      <c r="A14" s="9" t="s">
        <v>290</v>
      </c>
      <c r="B14" s="12" t="str">
        <f t="shared" si="0"/>
        <v>INSERT INTO `buildings`(`name`) VALUES ('школа обаяния ');</v>
      </c>
      <c r="C14" s="9" t="s">
        <v>291</v>
      </c>
      <c r="D14" s="9" t="s">
        <v>324</v>
      </c>
      <c r="E14" s="9" t="s">
        <v>321</v>
      </c>
      <c r="G14" s="9" t="s">
        <v>362</v>
      </c>
      <c r="J14" s="9" t="s">
        <v>393</v>
      </c>
      <c r="K14" s="12" t="s">
        <v>245</v>
      </c>
      <c r="L14" s="12" t="s">
        <v>249</v>
      </c>
      <c r="M14" s="12" t="s">
        <v>248</v>
      </c>
      <c r="N14" s="12" t="s">
        <v>394</v>
      </c>
      <c r="O14" s="12" t="s">
        <v>245</v>
      </c>
      <c r="P14" s="12" t="s">
        <v>251</v>
      </c>
      <c r="Q14" s="12" t="s">
        <v>248</v>
      </c>
      <c r="R14" s="12" t="s">
        <v>249</v>
      </c>
    </row>
    <row r="15" spans="1:18" x14ac:dyDescent="0.25">
      <c r="A15" s="9" t="s">
        <v>292</v>
      </c>
      <c r="B15" s="12" t="str">
        <f t="shared" si="0"/>
        <v>INSERT INTO `buildings`(`name`) VALUES ('школа спорта ');</v>
      </c>
      <c r="C15" s="9" t="s">
        <v>293</v>
      </c>
      <c r="D15" s="9" t="s">
        <v>324</v>
      </c>
      <c r="E15" s="9" t="s">
        <v>322</v>
      </c>
      <c r="G15" s="9" t="s">
        <v>361</v>
      </c>
      <c r="J15" s="9" t="s">
        <v>393</v>
      </c>
      <c r="K15" s="12" t="s">
        <v>245</v>
      </c>
      <c r="L15" s="12" t="s">
        <v>249</v>
      </c>
      <c r="M15" s="12" t="s">
        <v>251</v>
      </c>
      <c r="N15" s="12" t="s">
        <v>249</v>
      </c>
      <c r="O15" s="12" t="s">
        <v>248</v>
      </c>
      <c r="P15" s="12" t="s">
        <v>394</v>
      </c>
      <c r="Q15" s="12" t="s">
        <v>245</v>
      </c>
      <c r="R15" s="12" t="s">
        <v>248</v>
      </c>
    </row>
    <row r="16" spans="1:18" x14ac:dyDescent="0.25">
      <c r="A16" s="9" t="s">
        <v>294</v>
      </c>
      <c r="B16" s="12" t="str">
        <f t="shared" si="0"/>
        <v>INSERT INTO `buildings`(`name`) VALUES ('школа искусств ');</v>
      </c>
      <c r="C16" s="9" t="s">
        <v>295</v>
      </c>
      <c r="D16" s="9" t="s">
        <v>324</v>
      </c>
      <c r="E16" s="9" t="s">
        <v>323</v>
      </c>
      <c r="G16" s="9" t="s">
        <v>360</v>
      </c>
      <c r="J16" s="9" t="s">
        <v>393</v>
      </c>
      <c r="K16" s="12" t="s">
        <v>248</v>
      </c>
      <c r="L16" s="12" t="s">
        <v>245</v>
      </c>
      <c r="M16" s="12" t="s">
        <v>248</v>
      </c>
      <c r="N16" s="12" t="s">
        <v>249</v>
      </c>
      <c r="O16" s="12" t="s">
        <v>394</v>
      </c>
      <c r="P16" s="12" t="s">
        <v>249</v>
      </c>
      <c r="Q16" s="12" t="s">
        <v>245</v>
      </c>
      <c r="R16" s="12" t="s">
        <v>251</v>
      </c>
    </row>
    <row r="18" spans="1:18" x14ac:dyDescent="0.25">
      <c r="C18" s="10" t="s">
        <v>356</v>
      </c>
    </row>
    <row r="19" spans="1:18" x14ac:dyDescent="0.25">
      <c r="A19" s="9" t="s">
        <v>298</v>
      </c>
      <c r="B19" s="12" t="str">
        <f t="shared" si="0"/>
        <v>INSERT INTO `buildings`(`name`) VALUES ('курсы повышения квалификации ');</v>
      </c>
      <c r="C19" s="9" t="s">
        <v>369</v>
      </c>
      <c r="D19" s="9" t="s">
        <v>272</v>
      </c>
      <c r="G19" s="9" t="s">
        <v>370</v>
      </c>
      <c r="J19" s="9" t="s">
        <v>393</v>
      </c>
      <c r="K19" s="12">
        <f>K13*10</f>
        <v>200</v>
      </c>
      <c r="L19" s="12">
        <f t="shared" ref="L19:R19" si="1">L13*15</f>
        <v>300</v>
      </c>
      <c r="M19" s="12">
        <f t="shared" si="1"/>
        <v>150</v>
      </c>
      <c r="N19" s="12">
        <f t="shared" si="1"/>
        <v>450</v>
      </c>
      <c r="O19" s="12">
        <f t="shared" si="1"/>
        <v>750</v>
      </c>
      <c r="P19" s="12">
        <f t="shared" si="1"/>
        <v>450</v>
      </c>
      <c r="Q19" s="12">
        <f t="shared" si="1"/>
        <v>150</v>
      </c>
      <c r="R19" s="12">
        <f t="shared" si="1"/>
        <v>225</v>
      </c>
    </row>
    <row r="20" spans="1:18" x14ac:dyDescent="0.25">
      <c r="A20" s="9" t="s">
        <v>296</v>
      </c>
      <c r="B20" s="12" t="str">
        <f t="shared" si="0"/>
        <v>INSERT INTO `buildings`(`name`) VALUES ('школа профориентации ');</v>
      </c>
      <c r="C20" s="9" t="s">
        <v>297</v>
      </c>
      <c r="D20" s="9" t="s">
        <v>326</v>
      </c>
      <c r="E20" s="9" t="s">
        <v>325</v>
      </c>
      <c r="G20" s="9" t="s">
        <v>359</v>
      </c>
      <c r="J20" s="9" t="s">
        <v>398</v>
      </c>
      <c r="K20" s="12">
        <f t="shared" ref="K20:R20" si="2">K14*15</f>
        <v>450</v>
      </c>
      <c r="L20" s="12">
        <f t="shared" si="2"/>
        <v>300</v>
      </c>
      <c r="M20" s="12">
        <f t="shared" si="2"/>
        <v>150</v>
      </c>
      <c r="N20" s="12">
        <f t="shared" si="2"/>
        <v>225</v>
      </c>
      <c r="O20" s="12">
        <f t="shared" si="2"/>
        <v>450</v>
      </c>
      <c r="P20" s="12">
        <f t="shared" si="2"/>
        <v>750</v>
      </c>
      <c r="Q20" s="12">
        <f t="shared" si="2"/>
        <v>150</v>
      </c>
      <c r="R20" s="12">
        <f t="shared" si="2"/>
        <v>300</v>
      </c>
    </row>
    <row r="21" spans="1:18" x14ac:dyDescent="0.25">
      <c r="A21" s="9" t="s">
        <v>383</v>
      </c>
      <c r="B21" s="12" t="str">
        <f t="shared" si="0"/>
        <v>INSERT INTO `buildings`(`name`) VALUES ('клиника пластической хирургии');</v>
      </c>
      <c r="C21" s="9" t="s">
        <v>300</v>
      </c>
      <c r="D21" s="9" t="s">
        <v>326</v>
      </c>
      <c r="E21" s="9" t="s">
        <v>327</v>
      </c>
      <c r="G21" s="9" t="s">
        <v>358</v>
      </c>
      <c r="J21" s="9" t="s">
        <v>399</v>
      </c>
      <c r="K21" s="12">
        <f t="shared" ref="K21:R21" si="3">K15*15</f>
        <v>450</v>
      </c>
      <c r="L21" s="12">
        <f t="shared" si="3"/>
        <v>300</v>
      </c>
      <c r="M21" s="12">
        <f t="shared" si="3"/>
        <v>750</v>
      </c>
      <c r="N21" s="12">
        <f t="shared" si="3"/>
        <v>300</v>
      </c>
      <c r="O21" s="12">
        <f t="shared" si="3"/>
        <v>150</v>
      </c>
      <c r="P21" s="12">
        <f t="shared" si="3"/>
        <v>225</v>
      </c>
      <c r="Q21" s="12">
        <f t="shared" si="3"/>
        <v>450</v>
      </c>
      <c r="R21" s="12">
        <f t="shared" si="3"/>
        <v>150</v>
      </c>
    </row>
    <row r="22" spans="1:18" x14ac:dyDescent="0.25">
      <c r="A22" s="9" t="s">
        <v>301</v>
      </c>
      <c r="B22" s="12" t="str">
        <f t="shared" si="0"/>
        <v>INSERT INTO `buildings`(`name`) VALUES ('генетическая лаборатория ');</v>
      </c>
      <c r="C22" s="9" t="s">
        <v>302</v>
      </c>
      <c r="D22" s="9" t="s">
        <v>319</v>
      </c>
      <c r="E22" s="9" t="s">
        <v>328</v>
      </c>
      <c r="G22" s="9" t="s">
        <v>364</v>
      </c>
      <c r="J22" s="9" t="s">
        <v>395</v>
      </c>
      <c r="K22" s="12">
        <f t="shared" ref="K22:R22" si="4">K16*15</f>
        <v>150</v>
      </c>
      <c r="L22" s="12">
        <f t="shared" si="4"/>
        <v>450</v>
      </c>
      <c r="M22" s="12">
        <f t="shared" si="4"/>
        <v>150</v>
      </c>
      <c r="N22" s="12">
        <f t="shared" si="4"/>
        <v>300</v>
      </c>
      <c r="O22" s="12">
        <f t="shared" si="4"/>
        <v>225</v>
      </c>
      <c r="P22" s="12">
        <f t="shared" si="4"/>
        <v>300</v>
      </c>
      <c r="Q22" s="12">
        <f t="shared" si="4"/>
        <v>450</v>
      </c>
      <c r="R22" s="12">
        <f t="shared" si="4"/>
        <v>750</v>
      </c>
    </row>
    <row r="24" spans="1:18" x14ac:dyDescent="0.25">
      <c r="C24" s="10" t="s">
        <v>365</v>
      </c>
    </row>
    <row r="25" spans="1:18" x14ac:dyDescent="0.25">
      <c r="A25" s="9" t="s">
        <v>305</v>
      </c>
      <c r="B25" s="12" t="str">
        <f t="shared" si="0"/>
        <v>INSERT INTO `buildings`(`name`) VALUES ('дет.дом ');</v>
      </c>
      <c r="C25" s="9" t="s">
        <v>306</v>
      </c>
      <c r="D25" s="9" t="s">
        <v>319</v>
      </c>
      <c r="E25" s="9" t="s">
        <v>331</v>
      </c>
      <c r="G25" s="9" t="s">
        <v>366</v>
      </c>
      <c r="J25" s="9" t="s">
        <v>396</v>
      </c>
      <c r="K25" s="12">
        <f>K13*5</f>
        <v>100</v>
      </c>
      <c r="L25" s="12">
        <f t="shared" ref="L25:R25" si="5">L13*5</f>
        <v>100</v>
      </c>
      <c r="M25" s="12">
        <f t="shared" si="5"/>
        <v>50</v>
      </c>
      <c r="N25" s="12">
        <f t="shared" si="5"/>
        <v>150</v>
      </c>
      <c r="O25" s="12">
        <f t="shared" si="5"/>
        <v>250</v>
      </c>
      <c r="P25" s="12">
        <f t="shared" si="5"/>
        <v>150</v>
      </c>
      <c r="Q25" s="12">
        <f t="shared" si="5"/>
        <v>50</v>
      </c>
      <c r="R25" s="12">
        <f t="shared" si="5"/>
        <v>75</v>
      </c>
    </row>
    <row r="26" spans="1:18" x14ac:dyDescent="0.25">
      <c r="A26" s="9" t="s">
        <v>384</v>
      </c>
      <c r="B26" s="12" t="str">
        <f t="shared" si="0"/>
        <v>INSERT INTO `buildings`(`name`) VALUES ('апартаменты');</v>
      </c>
      <c r="C26" s="9" t="s">
        <v>389</v>
      </c>
      <c r="D26" s="9" t="s">
        <v>319</v>
      </c>
      <c r="E26" s="9" t="s">
        <v>332</v>
      </c>
      <c r="G26" s="9" t="s">
        <v>367</v>
      </c>
      <c r="J26" s="9" t="s">
        <v>398</v>
      </c>
      <c r="K26" s="12">
        <f t="shared" ref="K26:R26" si="6">K14*5</f>
        <v>150</v>
      </c>
      <c r="L26" s="12">
        <f t="shared" si="6"/>
        <v>100</v>
      </c>
      <c r="M26" s="12">
        <f t="shared" si="6"/>
        <v>50</v>
      </c>
      <c r="N26" s="12">
        <f t="shared" si="6"/>
        <v>75</v>
      </c>
      <c r="O26" s="12">
        <f t="shared" si="6"/>
        <v>150</v>
      </c>
      <c r="P26" s="12">
        <f t="shared" si="6"/>
        <v>250</v>
      </c>
      <c r="Q26" s="12">
        <f t="shared" si="6"/>
        <v>50</v>
      </c>
      <c r="R26" s="12">
        <f t="shared" si="6"/>
        <v>100</v>
      </c>
    </row>
    <row r="27" spans="1:18" x14ac:dyDescent="0.25">
      <c r="C27" s="9" t="s">
        <v>387</v>
      </c>
      <c r="D27" s="9" t="s">
        <v>319</v>
      </c>
      <c r="E27" s="9" t="s">
        <v>397</v>
      </c>
      <c r="G27" s="9" t="s">
        <v>388</v>
      </c>
      <c r="J27" s="9" t="s">
        <v>398</v>
      </c>
      <c r="K27" s="12">
        <f t="shared" ref="K27:R27" si="7">K15*5</f>
        <v>150</v>
      </c>
      <c r="L27" s="12">
        <f t="shared" si="7"/>
        <v>100</v>
      </c>
      <c r="M27" s="12">
        <f t="shared" si="7"/>
        <v>250</v>
      </c>
      <c r="N27" s="12">
        <f t="shared" si="7"/>
        <v>100</v>
      </c>
      <c r="O27" s="12">
        <f t="shared" si="7"/>
        <v>50</v>
      </c>
      <c r="P27" s="12">
        <f t="shared" si="7"/>
        <v>75</v>
      </c>
      <c r="Q27" s="12">
        <f t="shared" si="7"/>
        <v>150</v>
      </c>
      <c r="R27" s="12">
        <f t="shared" si="7"/>
        <v>50</v>
      </c>
    </row>
    <row r="29" spans="1:18" s="11" customFormat="1" x14ac:dyDescent="0.25">
      <c r="A29" s="11" t="s">
        <v>303</v>
      </c>
      <c r="B29" s="12"/>
      <c r="C29" s="11" t="s">
        <v>304</v>
      </c>
      <c r="D29" s="11" t="s">
        <v>329</v>
      </c>
      <c r="E29" s="11" t="s">
        <v>330</v>
      </c>
      <c r="K29" s="13"/>
      <c r="L29" s="13"/>
      <c r="M29" s="13"/>
      <c r="N29" s="13"/>
      <c r="O29" s="13"/>
      <c r="P29" s="13"/>
      <c r="Q29" s="13"/>
      <c r="R29" s="13"/>
    </row>
    <row r="30" spans="1:18" x14ac:dyDescent="0.25">
      <c r="C30" s="10" t="s">
        <v>368</v>
      </c>
    </row>
    <row r="31" spans="1:18" x14ac:dyDescent="0.25">
      <c r="A31" s="9" t="s">
        <v>299</v>
      </c>
      <c r="B31" s="12" t="str">
        <f t="shared" si="0"/>
        <v>INSERT INTO `buildings`(`name`) VALUES ('курорт ');</v>
      </c>
      <c r="C31" s="9" t="s">
        <v>379</v>
      </c>
      <c r="D31" s="9" t="s">
        <v>272</v>
      </c>
      <c r="G31" s="9" t="s">
        <v>371</v>
      </c>
      <c r="J31" s="9" t="s">
        <v>396</v>
      </c>
    </row>
    <row r="32" spans="1:18" x14ac:dyDescent="0.25">
      <c r="A32" s="9" t="s">
        <v>380</v>
      </c>
      <c r="B32" s="12" t="str">
        <f t="shared" si="0"/>
        <v>INSERT INTO `buildings`(`name`) VALUES ('парк отдыха');</v>
      </c>
      <c r="C32" s="9" t="s">
        <v>378</v>
      </c>
      <c r="D32" s="9" t="s">
        <v>272</v>
      </c>
      <c r="G32" s="9" t="s">
        <v>372</v>
      </c>
      <c r="J32" s="9" t="s">
        <v>393</v>
      </c>
    </row>
    <row r="33" spans="1:10" x14ac:dyDescent="0.25">
      <c r="A33" s="9" t="s">
        <v>381</v>
      </c>
      <c r="B33" s="12" t="str">
        <f t="shared" si="0"/>
        <v>INSERT INTO `buildings`(`name`) VALUES ('бойцовский клуб');</v>
      </c>
      <c r="C33" s="9" t="s">
        <v>333</v>
      </c>
      <c r="D33" s="9" t="s">
        <v>272</v>
      </c>
      <c r="G33" s="9" t="s">
        <v>373</v>
      </c>
      <c r="J33" s="9" t="s">
        <v>400</v>
      </c>
    </row>
    <row r="34" spans="1:10" x14ac:dyDescent="0.25">
      <c r="A34" s="9" t="s">
        <v>382</v>
      </c>
      <c r="B34" s="12" t="str">
        <f t="shared" si="0"/>
        <v>INSERT INTO `buildings`(`name`) VALUES ('курсы рукоделия');</v>
      </c>
      <c r="C34" s="9" t="s">
        <v>334</v>
      </c>
      <c r="D34" s="9" t="s">
        <v>272</v>
      </c>
      <c r="G34" s="9" t="s">
        <v>374</v>
      </c>
      <c r="J34" s="9" t="s">
        <v>400</v>
      </c>
    </row>
    <row r="35" spans="1:10" x14ac:dyDescent="0.25">
      <c r="A35" s="9" t="s">
        <v>390</v>
      </c>
      <c r="B35" s="12" t="str">
        <f t="shared" si="0"/>
        <v>INSERT INTO `buildings`(`name`) VALUES ('лаборатория облучения');</v>
      </c>
      <c r="C35" s="9" t="s">
        <v>335</v>
      </c>
      <c r="D35" s="9" t="s">
        <v>272</v>
      </c>
      <c r="G35" s="9" t="s">
        <v>375</v>
      </c>
      <c r="J35" s="9" t="s">
        <v>392</v>
      </c>
    </row>
    <row r="36" spans="1:10" x14ac:dyDescent="0.25">
      <c r="A36" s="9" t="s">
        <v>386</v>
      </c>
      <c r="B36" s="12" t="str">
        <f t="shared" si="0"/>
        <v>INSERT INTO `buildings`(`name`) VALUES ('стадион');</v>
      </c>
      <c r="C36" s="9" t="s">
        <v>336</v>
      </c>
      <c r="D36" s="9" t="s">
        <v>272</v>
      </c>
      <c r="G36" s="9" t="s">
        <v>376</v>
      </c>
      <c r="J36" s="9" t="s">
        <v>352</v>
      </c>
    </row>
    <row r="37" spans="1:10" x14ac:dyDescent="0.25">
      <c r="A37" s="9" t="s">
        <v>385</v>
      </c>
      <c r="B37" s="12" t="str">
        <f t="shared" si="0"/>
        <v>INSERT INTO `buildings`(`name`) VALUES ('спа-салон');</v>
      </c>
      <c r="C37" s="9" t="s">
        <v>337</v>
      </c>
      <c r="D37" s="9" t="s">
        <v>272</v>
      </c>
      <c r="G37" s="9" t="s">
        <v>377</v>
      </c>
      <c r="J37" s="9" t="s">
        <v>352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комнаты и дома</vt:lpstr>
      <vt:lpstr>предметы</vt:lpstr>
      <vt:lpstr>сводная таблица</vt:lpstr>
      <vt:lpstr>мебель</vt:lpstr>
      <vt:lpstr>техника</vt:lpstr>
      <vt:lpstr>комфорт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2017-03-28T11:15:51Z</dcterms:created>
  <dcterms:modified xsi:type="dcterms:W3CDTF">2017-04-30T14:28:20Z</dcterms:modified>
</cp:coreProperties>
</file>