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S\Desktop\University 2021-2022\2 сем\Электротехника\лабы\LR3\"/>
    </mc:Choice>
  </mc:AlternateContent>
  <xr:revisionPtr revIDLastSave="0" documentId="13_ncr:1_{55AAB10E-A2CE-4500-94FD-218123FCD3C7}" xr6:coauthVersionLast="47" xr6:coauthVersionMax="47" xr10:uidLastSave="{00000000-0000-0000-0000-000000000000}"/>
  <bookViews>
    <workbookView xWindow="-108" yWindow="-108" windowWidth="23256" windowHeight="12456" xr2:uid="{C549CBC3-D055-488F-8D0F-8DDCACAA1A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Q11" i="1"/>
  <c r="P11" i="1" l="1"/>
  <c r="N11" i="1"/>
  <c r="O11" i="1" s="1"/>
  <c r="A11" i="1"/>
  <c r="F11" i="1"/>
  <c r="C11" i="1"/>
  <c r="G11" i="1" l="1"/>
  <c r="E11" i="1"/>
  <c r="D11" i="1"/>
  <c r="B11" i="1"/>
  <c r="F8" i="1"/>
  <c r="E8" i="1"/>
  <c r="J8" i="1"/>
  <c r="Q8" i="1"/>
  <c r="N8" i="1"/>
  <c r="L8" i="1" s="1"/>
  <c r="O8" i="1"/>
  <c r="M8" i="1"/>
  <c r="R8" i="1"/>
  <c r="S8" i="1"/>
  <c r="S7" i="1"/>
  <c r="H8" i="1"/>
  <c r="I7" i="1"/>
  <c r="I8" i="1"/>
  <c r="J7" i="1"/>
  <c r="F7" i="1"/>
  <c r="E7" i="1"/>
  <c r="Q7" i="1"/>
  <c r="M7" i="1"/>
  <c r="H7" i="1"/>
  <c r="N7" i="1"/>
  <c r="I6" i="1"/>
  <c r="F6" i="1"/>
  <c r="E6" i="1"/>
  <c r="J6" i="1"/>
  <c r="I5" i="1"/>
  <c r="H5" i="1"/>
  <c r="F5" i="1"/>
  <c r="E5" i="1"/>
  <c r="J5" i="1"/>
  <c r="H6" i="1"/>
  <c r="J4" i="1"/>
  <c r="J3" i="1"/>
  <c r="F4" i="1"/>
  <c r="F3" i="1"/>
  <c r="E4" i="1"/>
  <c r="H3" i="1"/>
  <c r="J2" i="1"/>
  <c r="G2" i="1"/>
  <c r="E3" i="1"/>
  <c r="B4" i="1"/>
  <c r="B5" i="1"/>
  <c r="B6" i="1"/>
  <c r="B7" i="1"/>
  <c r="B8" i="1"/>
  <c r="D3" i="1"/>
  <c r="D4" i="1"/>
  <c r="D5" i="1"/>
  <c r="D6" i="1"/>
  <c r="D7" i="1"/>
  <c r="D8" i="1"/>
  <c r="F2" i="1"/>
  <c r="I2" i="1"/>
  <c r="H2" i="1"/>
  <c r="E2" i="1"/>
  <c r="D2" i="1"/>
  <c r="B2" i="1"/>
  <c r="O7" i="1" l="1"/>
  <c r="L7" i="1" s="1"/>
</calcChain>
</file>

<file path=xl/sharedStrings.xml><?xml version="1.0" encoding="utf-8"?>
<sst xmlns="http://schemas.openxmlformats.org/spreadsheetml/2006/main" count="31" uniqueCount="30">
  <si>
    <t>w</t>
  </si>
  <si>
    <t>C</t>
  </si>
  <si>
    <t>R</t>
  </si>
  <si>
    <t>pred ф</t>
  </si>
  <si>
    <t>ф</t>
  </si>
  <si>
    <t>L</t>
  </si>
  <si>
    <t>№3</t>
  </si>
  <si>
    <t>U</t>
  </si>
  <si>
    <t>I</t>
  </si>
  <si>
    <t>1, Хл</t>
  </si>
  <si>
    <t>Хс</t>
  </si>
  <si>
    <t>№4</t>
  </si>
  <si>
    <t>№5</t>
  </si>
  <si>
    <t>№6</t>
  </si>
  <si>
    <t>№7</t>
  </si>
  <si>
    <t>№8</t>
  </si>
  <si>
    <t>№9</t>
  </si>
  <si>
    <t>G</t>
  </si>
  <si>
    <t>B</t>
  </si>
  <si>
    <t>G1</t>
  </si>
  <si>
    <t>Gk</t>
  </si>
  <si>
    <t>Rk</t>
  </si>
  <si>
    <t>Y</t>
  </si>
  <si>
    <t>Bк</t>
  </si>
  <si>
    <t>B1</t>
  </si>
  <si>
    <t>LC</t>
  </si>
  <si>
    <t>f0</t>
  </si>
  <si>
    <t>sqrt(LC)</t>
  </si>
  <si>
    <t>h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</si>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</sst>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0452-ECC8-4DB5-818D-7653755967C4}">
  <dimension ref="A1:S33"/>
  <sheetViews>
    <sheetView tabSelected="1" topLeftCell="A13" workbookViewId="0">
      <selection activeCell="D14" sqref="D14:F33"/>
    </sheetView>
  </sheetViews>
  <sheetFormatPr defaultRowHeight="14.4" x14ac:dyDescent="0.3"/>
  <cols>
    <col min="1" max="1" width="12" bestFit="1" customWidth="1"/>
    <col min="2" max="2" width="11" bestFit="1" customWidth="1"/>
    <col min="13" max="13" width="11" bestFit="1" customWidth="1"/>
    <col min="15" max="15" width="12" bestFit="1" customWidth="1"/>
    <col min="19" max="19" width="11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</row>
    <row r="2" spans="1:19" x14ac:dyDescent="0.3">
      <c r="A2">
        <v>7536</v>
      </c>
      <c r="B2">
        <f>4.58*10^(-6)</f>
        <v>4.5800000000000002E-6</v>
      </c>
      <c r="C2">
        <v>79</v>
      </c>
      <c r="D2">
        <f>1751*10^(-3)</f>
        <v>1.7510000000000001</v>
      </c>
      <c r="E2">
        <f>-1/(A2*B2*C2)</f>
        <v>-0.36674697545236323</v>
      </c>
      <c r="F2">
        <f t="shared" ref="F2:F8" si="0">DEGREES(ATAN(E2))</f>
        <v>-20.14035936510755</v>
      </c>
      <c r="G2">
        <f>E2^2</f>
        <v>0.13450334400345632</v>
      </c>
      <c r="H2">
        <f>C2^2</f>
        <v>6241</v>
      </c>
      <c r="I2">
        <f>SQRT(H2+G2)</f>
        <v>79.000851282400774</v>
      </c>
      <c r="J2">
        <f>14.248/I2</f>
        <v>0.18035248695065725</v>
      </c>
      <c r="K2" t="s">
        <v>6</v>
      </c>
    </row>
    <row r="3" spans="1:19" x14ac:dyDescent="0.3">
      <c r="A3">
        <v>7536</v>
      </c>
      <c r="C3">
        <v>24</v>
      </c>
      <c r="D3">
        <f t="shared" ref="D3:D8" si="1">1751*10^(-3)</f>
        <v>1.7510000000000001</v>
      </c>
      <c r="E3">
        <f>A3*D3/C3</f>
        <v>549.81399999999996</v>
      </c>
      <c r="F3">
        <f t="shared" si="0"/>
        <v>89.895790728619801</v>
      </c>
      <c r="G3">
        <v>14.403</v>
      </c>
      <c r="H3">
        <f>SQRT(C3^2+(A3*D3)^2)</f>
        <v>13195.557825544776</v>
      </c>
      <c r="J3">
        <f>G3/H3</f>
        <v>1.0915036855901447E-3</v>
      </c>
      <c r="K3" t="s">
        <v>11</v>
      </c>
    </row>
    <row r="4" spans="1:19" ht="18" x14ac:dyDescent="0.35">
      <c r="A4">
        <v>7536</v>
      </c>
      <c r="B4">
        <f t="shared" ref="B4:B8" si="2">4.58*10^(-6)</f>
        <v>4.5800000000000002E-6</v>
      </c>
      <c r="C4">
        <v>103</v>
      </c>
      <c r="D4">
        <f t="shared" si="1"/>
        <v>1.7510000000000001</v>
      </c>
      <c r="E4">
        <f>A4*D4/C4</f>
        <v>128.11199999999999</v>
      </c>
      <c r="F4">
        <f t="shared" si="0"/>
        <v>89.552777133232809</v>
      </c>
      <c r="G4" s="1">
        <v>13.847</v>
      </c>
      <c r="J4">
        <f>G4/(SQRT(C4^2+(A4*D4)^2))</f>
        <v>1.0493380625774739E-3</v>
      </c>
      <c r="K4" t="s">
        <v>12</v>
      </c>
    </row>
    <row r="5" spans="1:19" ht="18" x14ac:dyDescent="0.35">
      <c r="A5">
        <v>7536</v>
      </c>
      <c r="B5">
        <f t="shared" si="2"/>
        <v>4.5800000000000002E-6</v>
      </c>
      <c r="C5">
        <v>103</v>
      </c>
      <c r="D5">
        <f t="shared" si="1"/>
        <v>1.7510000000000001</v>
      </c>
      <c r="E5">
        <f>(H5-I5)/C5</f>
        <v>127.83070863047828</v>
      </c>
      <c r="F5">
        <f t="shared" si="0"/>
        <v>89.551793059784828</v>
      </c>
      <c r="G5" s="1">
        <v>14.063000000000001</v>
      </c>
      <c r="H5">
        <f>A5*D5</f>
        <v>13195.536</v>
      </c>
      <c r="I5">
        <f>1/(A5*B5)</f>
        <v>28.973011060736699</v>
      </c>
      <c r="J5">
        <f>G5/SQRT(C5^2+(H5-I5)^2)</f>
        <v>1.0680516794988736E-3</v>
      </c>
      <c r="K5" t="s">
        <v>13</v>
      </c>
    </row>
    <row r="6" spans="1:19" x14ac:dyDescent="0.3">
      <c r="A6">
        <v>7536</v>
      </c>
      <c r="B6">
        <f t="shared" si="2"/>
        <v>4.5800000000000002E-6</v>
      </c>
      <c r="C6">
        <v>79</v>
      </c>
      <c r="D6">
        <f t="shared" si="1"/>
        <v>1.7510000000000001</v>
      </c>
      <c r="E6">
        <f>-A6*B6*C6</f>
        <v>-2.7266755200000006</v>
      </c>
      <c r="F6">
        <f t="shared" si="0"/>
        <v>-69.859640634892443</v>
      </c>
      <c r="G6">
        <v>14.055999999999999</v>
      </c>
      <c r="H6">
        <f t="shared" ref="H6:H8" si="3">A6*D6</f>
        <v>13195.536</v>
      </c>
      <c r="I6">
        <f t="shared" ref="I6:I8" si="4">1/(A6*B6)</f>
        <v>28.973011060736699</v>
      </c>
      <c r="J6">
        <f>G6*SQRT((1/C6)^2+(-A6*B6)^2)</f>
        <v>0.51673872159871215</v>
      </c>
      <c r="K6" t="s">
        <v>14</v>
      </c>
      <c r="L6" t="s">
        <v>17</v>
      </c>
      <c r="M6" t="s">
        <v>23</v>
      </c>
      <c r="N6" t="s">
        <v>19</v>
      </c>
      <c r="O6" t="s">
        <v>20</v>
      </c>
      <c r="P6" t="s">
        <v>21</v>
      </c>
      <c r="Q6" t="s">
        <v>22</v>
      </c>
      <c r="R6" t="s">
        <v>24</v>
      </c>
      <c r="S6" t="s">
        <v>18</v>
      </c>
    </row>
    <row r="7" spans="1:19" x14ac:dyDescent="0.3">
      <c r="A7">
        <v>7536</v>
      </c>
      <c r="B7">
        <f t="shared" si="2"/>
        <v>4.5800000000000002E-6</v>
      </c>
      <c r="C7">
        <v>79</v>
      </c>
      <c r="D7">
        <f t="shared" si="1"/>
        <v>1.7510000000000001</v>
      </c>
      <c r="E7">
        <f>M7/L7</f>
        <v>5.9867881424878868E-3</v>
      </c>
      <c r="F7">
        <f t="shared" si="0"/>
        <v>0.34301359538697346</v>
      </c>
      <c r="G7">
        <v>14.061999999999999</v>
      </c>
      <c r="H7">
        <f t="shared" si="3"/>
        <v>13195.536</v>
      </c>
      <c r="I7">
        <f t="shared" si="4"/>
        <v>28.973011060736699</v>
      </c>
      <c r="J7">
        <f>G7*Q7</f>
        <v>0.17800512813033556</v>
      </c>
      <c r="K7" t="s">
        <v>15</v>
      </c>
      <c r="L7">
        <f>N7+O7</f>
        <v>1.2658365681902456E-2</v>
      </c>
      <c r="M7">
        <f>H7/(P7^2+H7^2)</f>
        <v>7.5782953567689221E-5</v>
      </c>
      <c r="N7">
        <f>1/C7</f>
        <v>1.2658227848101266E-2</v>
      </c>
      <c r="O7">
        <f>P7/(P7^2+H7^2)</f>
        <v>1.3783380119038297E-7</v>
      </c>
      <c r="P7">
        <v>24</v>
      </c>
      <c r="Q7">
        <f>SQRT(L7^2+M7^2)</f>
        <v>1.265859252811375E-2</v>
      </c>
      <c r="R7">
        <v>0</v>
      </c>
      <c r="S7">
        <f>M7-R7</f>
        <v>7.5782953567689221E-5</v>
      </c>
    </row>
    <row r="8" spans="1:19" x14ac:dyDescent="0.3">
      <c r="A8">
        <v>7536</v>
      </c>
      <c r="B8">
        <f t="shared" si="2"/>
        <v>4.5800000000000002E-6</v>
      </c>
      <c r="C8">
        <v>79</v>
      </c>
      <c r="D8">
        <f t="shared" si="1"/>
        <v>1.7510000000000001</v>
      </c>
      <c r="E8">
        <f>S8/L8</f>
        <v>-0.35995042369424901</v>
      </c>
      <c r="F8">
        <f t="shared" si="0"/>
        <v>-19.796361696272587</v>
      </c>
      <c r="G8">
        <v>14.065</v>
      </c>
      <c r="H8">
        <f t="shared" si="3"/>
        <v>13195.536</v>
      </c>
      <c r="I8">
        <f t="shared" si="4"/>
        <v>28.973011060736699</v>
      </c>
      <c r="J8">
        <f>G8*Q8</f>
        <v>0.16678911732687751</v>
      </c>
      <c r="K8" t="s">
        <v>16</v>
      </c>
      <c r="L8">
        <f>N8+O8</f>
        <v>1.1157643816491977E-2</v>
      </c>
      <c r="M8">
        <f>H8/(P8^2+H8^2)</f>
        <v>7.5782953567689221E-5</v>
      </c>
      <c r="N8">
        <f>C8/(C8^2+I8^2)</f>
        <v>1.1157505982690786E-2</v>
      </c>
      <c r="O8">
        <f>P8/(P8^2+H8^2)</f>
        <v>1.3783380119038297E-7</v>
      </c>
      <c r="P8">
        <v>24</v>
      </c>
      <c r="Q8">
        <f>SQRT(L8^2+S8^2)</f>
        <v>1.1858451285238358E-2</v>
      </c>
      <c r="R8">
        <f>I8/(C8^2+I8^2)</f>
        <v>4.0919815727434939E-3</v>
      </c>
      <c r="S8">
        <f>M8-R8</f>
        <v>-4.0161986191758047E-3</v>
      </c>
    </row>
    <row r="10" spans="1:19" x14ac:dyDescent="0.3">
      <c r="A10" t="s">
        <v>25</v>
      </c>
      <c r="B10" t="s">
        <v>27</v>
      </c>
      <c r="C10" t="s">
        <v>26</v>
      </c>
      <c r="D10">
        <v>1</v>
      </c>
      <c r="E10" t="s">
        <v>28</v>
      </c>
      <c r="F10" t="s">
        <v>29</v>
      </c>
      <c r="G10" t="s">
        <v>4</v>
      </c>
      <c r="M10">
        <v>1</v>
      </c>
      <c r="N10">
        <v>2</v>
      </c>
    </row>
    <row r="11" spans="1:19" x14ac:dyDescent="0.3">
      <c r="A11">
        <f>D8*B8</f>
        <v>8.0195800000000006E-6</v>
      </c>
      <c r="B11">
        <f>SQRT(A11)</f>
        <v>2.8318862971524828E-3</v>
      </c>
      <c r="C11">
        <f>1/(2*PI()*B11)</f>
        <v>56.201035773197802</v>
      </c>
      <c r="D11">
        <f>(2*3.14*B11)</f>
        <v>1.7784245946117591E-2</v>
      </c>
      <c r="E11">
        <f>9</f>
        <v>9</v>
      </c>
      <c r="F11">
        <f>0.02</f>
        <v>0.02</v>
      </c>
      <c r="G11">
        <f>180*F11/E11</f>
        <v>0.4</v>
      </c>
      <c r="M11">
        <v>381743.62239999999</v>
      </c>
      <c r="N11">
        <f>376078.6224</f>
        <v>376078.62239999999</v>
      </c>
      <c r="O11">
        <f>M11/N11</f>
        <v>1.0150633395853452</v>
      </c>
      <c r="P11">
        <f>SQRT(O11)</f>
        <v>1.0075035183984944</v>
      </c>
      <c r="Q11">
        <f>P11*C11</f>
        <v>56.622741279136434</v>
      </c>
    </row>
    <row r="13" spans="1:19" ht="15" thickBot="1" x14ac:dyDescent="0.35"/>
    <row r="14" spans="1:19" ht="17.399999999999999" thickBot="1" x14ac:dyDescent="0.35">
      <c r="A14" s="2">
        <v>202.67</v>
      </c>
      <c r="B14" s="3">
        <v>164.74</v>
      </c>
      <c r="C14" s="3">
        <v>2.2492000000000001</v>
      </c>
      <c r="D14">
        <f>A14*10^(-3)</f>
        <v>0.20266999999999999</v>
      </c>
      <c r="E14">
        <f t="shared" ref="E14:F29" si="5">B14*10^(-3)</f>
        <v>0.16474000000000003</v>
      </c>
      <c r="F14">
        <f t="shared" si="5"/>
        <v>2.2492000000000002E-3</v>
      </c>
    </row>
    <row r="15" spans="1:19" ht="15" thickBot="1" x14ac:dyDescent="0.35">
      <c r="A15" s="4">
        <v>102.89</v>
      </c>
      <c r="B15" s="5">
        <v>97.25</v>
      </c>
      <c r="C15" s="5">
        <v>4.5884</v>
      </c>
      <c r="D15">
        <f t="shared" ref="D15:D33" si="6">A15*10^(-3)</f>
        <v>0.10289000000000001</v>
      </c>
      <c r="E15">
        <f t="shared" si="5"/>
        <v>9.7250000000000003E-2</v>
      </c>
      <c r="F15">
        <f t="shared" si="5"/>
        <v>4.5884000000000003E-3</v>
      </c>
    </row>
    <row r="16" spans="1:19" ht="17.399999999999999" thickBot="1" x14ac:dyDescent="0.35">
      <c r="A16" s="6">
        <v>65.694999999999993</v>
      </c>
      <c r="B16" s="7">
        <v>72.293999999999997</v>
      </c>
      <c r="C16" s="7">
        <v>6.7324000000000002</v>
      </c>
      <c r="D16">
        <f t="shared" si="6"/>
        <v>6.569499999999999E-2</v>
      </c>
      <c r="E16">
        <f t="shared" si="5"/>
        <v>7.2293999999999997E-2</v>
      </c>
      <c r="F16">
        <f t="shared" si="5"/>
        <v>6.7324000000000004E-3</v>
      </c>
    </row>
    <row r="17" spans="1:6" ht="17.399999999999999" thickBot="1" x14ac:dyDescent="0.35">
      <c r="A17" s="6">
        <v>45.645000000000003</v>
      </c>
      <c r="B17" s="7">
        <v>54.462000000000003</v>
      </c>
      <c r="C17" s="7">
        <v>8.9769000000000005</v>
      </c>
      <c r="D17">
        <f t="shared" si="6"/>
        <v>4.5645000000000005E-2</v>
      </c>
      <c r="E17">
        <f t="shared" si="5"/>
        <v>5.4462000000000003E-2</v>
      </c>
      <c r="F17">
        <f t="shared" si="5"/>
        <v>8.9769000000000012E-3</v>
      </c>
    </row>
    <row r="18" spans="1:6" ht="17.399999999999999" thickBot="1" x14ac:dyDescent="0.35">
      <c r="A18" s="6">
        <v>32.655999999999999</v>
      </c>
      <c r="B18" s="7">
        <v>43.662999999999997</v>
      </c>
      <c r="C18" s="7">
        <v>11.218</v>
      </c>
      <c r="D18">
        <f t="shared" si="6"/>
        <v>3.2655999999999998E-2</v>
      </c>
      <c r="E18">
        <f t="shared" si="5"/>
        <v>4.3663E-2</v>
      </c>
      <c r="F18">
        <f t="shared" si="5"/>
        <v>1.1218000000000001E-2</v>
      </c>
    </row>
    <row r="19" spans="1:6" ht="17.399999999999999" thickBot="1" x14ac:dyDescent="0.35">
      <c r="A19" s="6">
        <v>23.263999999999999</v>
      </c>
      <c r="B19" s="7">
        <v>37.454000000000001</v>
      </c>
      <c r="C19" s="7">
        <v>13.518000000000001</v>
      </c>
      <c r="D19">
        <f t="shared" si="6"/>
        <v>2.3264E-2</v>
      </c>
      <c r="E19">
        <f t="shared" si="5"/>
        <v>3.7454000000000001E-2</v>
      </c>
      <c r="F19">
        <f t="shared" si="5"/>
        <v>1.3518000000000001E-2</v>
      </c>
    </row>
    <row r="20" spans="1:6" ht="17.399999999999999" thickBot="1" x14ac:dyDescent="0.35">
      <c r="A20" s="6">
        <v>16.007000000000001</v>
      </c>
      <c r="B20" s="7">
        <v>31.231000000000002</v>
      </c>
      <c r="C20" s="7">
        <v>15.676</v>
      </c>
      <c r="D20">
        <f t="shared" si="6"/>
        <v>1.6007E-2</v>
      </c>
      <c r="E20">
        <f t="shared" si="5"/>
        <v>3.1231000000000002E-2</v>
      </c>
      <c r="F20">
        <f t="shared" si="5"/>
        <v>1.5675999999999999E-2</v>
      </c>
    </row>
    <row r="21" spans="1:6" ht="17.399999999999999" thickBot="1" x14ac:dyDescent="0.35">
      <c r="A21" s="6">
        <v>10.212999999999999</v>
      </c>
      <c r="B21" s="7">
        <v>27.34</v>
      </c>
      <c r="C21" s="7">
        <v>17.896000000000001</v>
      </c>
      <c r="D21">
        <f t="shared" si="6"/>
        <v>1.0213E-2</v>
      </c>
      <c r="E21">
        <f t="shared" si="5"/>
        <v>2.734E-2</v>
      </c>
      <c r="F21">
        <f t="shared" si="5"/>
        <v>1.7896000000000002E-2</v>
      </c>
    </row>
    <row r="22" spans="1:6" ht="17.399999999999999" thickBot="1" x14ac:dyDescent="0.35">
      <c r="A22" s="6">
        <v>5.8194999999999997</v>
      </c>
      <c r="B22" s="7">
        <v>24.309000000000001</v>
      </c>
      <c r="C22" s="7">
        <v>20.11</v>
      </c>
      <c r="D22">
        <f t="shared" si="6"/>
        <v>5.8195E-3</v>
      </c>
      <c r="E22">
        <f t="shared" si="5"/>
        <v>2.4309000000000001E-2</v>
      </c>
      <c r="F22">
        <f t="shared" si="5"/>
        <v>2.0109999999999999E-2</v>
      </c>
    </row>
    <row r="23" spans="1:6" ht="17.399999999999999" thickBot="1" x14ac:dyDescent="0.35">
      <c r="A23" s="9">
        <v>4.2141000000000002</v>
      </c>
      <c r="B23" s="8">
        <v>21.879000000000001</v>
      </c>
      <c r="C23" s="8">
        <v>22.31</v>
      </c>
      <c r="D23">
        <f t="shared" si="6"/>
        <v>4.2141000000000001E-3</v>
      </c>
      <c r="E23">
        <f t="shared" si="5"/>
        <v>2.1879000000000003E-2</v>
      </c>
      <c r="F23">
        <f t="shared" si="5"/>
        <v>2.231E-2</v>
      </c>
    </row>
    <row r="24" spans="1:6" ht="17.399999999999999" thickBot="1" x14ac:dyDescent="0.35">
      <c r="A24" s="6">
        <v>6.3518999999999997</v>
      </c>
      <c r="B24" s="7">
        <v>19.888000000000002</v>
      </c>
      <c r="C24" s="7">
        <v>24.498000000000001</v>
      </c>
      <c r="D24">
        <f t="shared" si="6"/>
        <v>6.3518999999999997E-3</v>
      </c>
      <c r="E24">
        <f t="shared" si="5"/>
        <v>1.9888000000000003E-2</v>
      </c>
      <c r="F24">
        <f t="shared" si="5"/>
        <v>2.4498000000000002E-2</v>
      </c>
    </row>
    <row r="25" spans="1:6" ht="17.399999999999999" thickBot="1" x14ac:dyDescent="0.35">
      <c r="A25" s="6">
        <v>9.5998000000000001</v>
      </c>
      <c r="B25" s="7">
        <v>18.225999999999999</v>
      </c>
      <c r="C25" s="7">
        <v>26.673999999999999</v>
      </c>
      <c r="D25">
        <f t="shared" si="6"/>
        <v>9.5998000000000003E-3</v>
      </c>
      <c r="E25">
        <f t="shared" si="5"/>
        <v>1.8225999999999999E-2</v>
      </c>
      <c r="F25">
        <f t="shared" si="5"/>
        <v>2.6674E-2</v>
      </c>
    </row>
    <row r="26" spans="1:6" ht="17.399999999999999" thickBot="1" x14ac:dyDescent="0.35">
      <c r="A26" s="6">
        <v>12.927</v>
      </c>
      <c r="B26" s="7">
        <v>16.826000000000001</v>
      </c>
      <c r="C26" s="7">
        <v>28.844999999999999</v>
      </c>
      <c r="D26">
        <f t="shared" si="6"/>
        <v>1.2926999999999999E-2</v>
      </c>
      <c r="E26">
        <f t="shared" si="5"/>
        <v>1.6826000000000001E-2</v>
      </c>
      <c r="F26">
        <f t="shared" si="5"/>
        <v>2.8844999999999999E-2</v>
      </c>
    </row>
    <row r="27" spans="1:6" ht="17.399999999999999" thickBot="1" x14ac:dyDescent="0.35">
      <c r="A27" s="6">
        <v>16.157</v>
      </c>
      <c r="B27" s="7">
        <v>15.632999999999999</v>
      </c>
      <c r="C27" s="7">
        <v>31.007999999999999</v>
      </c>
      <c r="D27">
        <f t="shared" si="6"/>
        <v>1.6157000000000001E-2</v>
      </c>
      <c r="E27">
        <f t="shared" si="5"/>
        <v>1.5633000000000001E-2</v>
      </c>
      <c r="F27">
        <f t="shared" si="5"/>
        <v>3.1008000000000001E-2</v>
      </c>
    </row>
    <row r="28" spans="1:6" ht="17.399999999999999" thickBot="1" x14ac:dyDescent="0.35">
      <c r="A28" s="6">
        <v>19.265999999999998</v>
      </c>
      <c r="B28" s="7">
        <v>14.589</v>
      </c>
      <c r="C28" s="7">
        <v>33.146000000000001</v>
      </c>
      <c r="D28">
        <f t="shared" si="6"/>
        <v>1.9265999999999998E-2</v>
      </c>
      <c r="E28">
        <f t="shared" si="5"/>
        <v>1.4589000000000001E-2</v>
      </c>
      <c r="F28">
        <f t="shared" si="5"/>
        <v>3.3146000000000002E-2</v>
      </c>
    </row>
    <row r="29" spans="1:6" ht="17.399999999999999" thickBot="1" x14ac:dyDescent="0.35">
      <c r="A29" s="6">
        <v>22.257999999999999</v>
      </c>
      <c r="B29" s="7">
        <v>13.676</v>
      </c>
      <c r="C29" s="7">
        <v>35.270000000000003</v>
      </c>
      <c r="D29">
        <f t="shared" si="6"/>
        <v>2.2258E-2</v>
      </c>
      <c r="E29">
        <f t="shared" si="5"/>
        <v>1.3676000000000001E-2</v>
      </c>
      <c r="F29">
        <f t="shared" si="5"/>
        <v>3.5270000000000003E-2</v>
      </c>
    </row>
    <row r="30" spans="1:6" ht="15" thickBot="1" x14ac:dyDescent="0.35">
      <c r="A30" s="4">
        <v>25.143999999999998</v>
      </c>
      <c r="B30" s="5">
        <v>12.87</v>
      </c>
      <c r="C30" s="5">
        <v>37.381</v>
      </c>
      <c r="D30">
        <f t="shared" si="6"/>
        <v>2.5144E-2</v>
      </c>
      <c r="E30">
        <f t="shared" ref="E30:E33" si="7">B30*10^(-3)</f>
        <v>1.2869999999999999E-2</v>
      </c>
      <c r="F30">
        <f t="shared" ref="F30:F33" si="8">C30*10^(-3)</f>
        <v>3.7380999999999998E-2</v>
      </c>
    </row>
    <row r="31" spans="1:6" ht="17.399999999999999" thickBot="1" x14ac:dyDescent="0.35">
      <c r="A31" s="6">
        <v>27.931999999999999</v>
      </c>
      <c r="B31" s="7">
        <v>12.151</v>
      </c>
      <c r="C31" s="7">
        <v>39.466999999999999</v>
      </c>
      <c r="D31">
        <f t="shared" si="6"/>
        <v>2.7931999999999998E-2</v>
      </c>
      <c r="E31">
        <f t="shared" si="7"/>
        <v>1.2151E-2</v>
      </c>
      <c r="F31">
        <f t="shared" si="8"/>
        <v>3.9467000000000002E-2</v>
      </c>
    </row>
    <row r="32" spans="1:6" ht="17.399999999999999" thickBot="1" x14ac:dyDescent="0.35">
      <c r="A32" s="6">
        <v>30.626999999999999</v>
      </c>
      <c r="B32" s="7">
        <v>11.507</v>
      </c>
      <c r="C32" s="7">
        <v>41.53</v>
      </c>
      <c r="D32">
        <f t="shared" si="6"/>
        <v>3.0626999999999998E-2</v>
      </c>
      <c r="E32">
        <f t="shared" si="7"/>
        <v>1.1507E-2</v>
      </c>
      <c r="F32">
        <f t="shared" si="8"/>
        <v>4.1530000000000004E-2</v>
      </c>
    </row>
    <row r="33" spans="1:6" ht="17.399999999999999" thickBot="1" x14ac:dyDescent="0.35">
      <c r="A33" s="6">
        <v>33.253</v>
      </c>
      <c r="B33" s="7">
        <v>10.93</v>
      </c>
      <c r="C33" s="7">
        <v>43.587000000000003</v>
      </c>
      <c r="D33">
        <f t="shared" si="6"/>
        <v>3.3252999999999998E-2</v>
      </c>
      <c r="E33">
        <f t="shared" si="7"/>
        <v>1.093E-2</v>
      </c>
      <c r="F33">
        <f t="shared" si="8"/>
        <v>4.3587000000000001E-2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OTS</cp:lastModifiedBy>
  <dcterms:created xsi:type="dcterms:W3CDTF">2022-06-05T12:05:23Z</dcterms:created>
  <dcterms:modified xsi:type="dcterms:W3CDTF">2022-06-07T12:48:09Z</dcterms:modified>
</cp:coreProperties>
</file>