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ering\solar-analysis-faroe-island\additional_documents\"/>
    </mc:Choice>
  </mc:AlternateContent>
  <xr:revisionPtr revIDLastSave="0" documentId="13_ncr:1_{348FC7E6-2A1A-4A17-9369-AB36281D3213}" xr6:coauthVersionLast="47" xr6:coauthVersionMax="47" xr10:uidLastSave="{00000000-0000-0000-0000-000000000000}"/>
  <bookViews>
    <workbookView xWindow="-120" yWindow="-120" windowWidth="29040" windowHeight="15720" xr2:uid="{D476E977-6ABD-4CE0-B74C-2743F510D7B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5" i="1" s="1"/>
  <c r="L5" i="1"/>
  <c r="N5" i="1" s="1"/>
  <c r="K6" i="1"/>
  <c r="M6" i="1" s="1"/>
  <c r="L6" i="1"/>
  <c r="N6" i="1"/>
  <c r="K7" i="1"/>
  <c r="M7" i="1" s="1"/>
  <c r="L7" i="1"/>
  <c r="N7" i="1"/>
  <c r="K8" i="1"/>
  <c r="M8" i="1" s="1"/>
  <c r="L8" i="1"/>
  <c r="N8" i="1" s="1"/>
  <c r="K9" i="1"/>
  <c r="M9" i="1" s="1"/>
  <c r="L9" i="1"/>
  <c r="N9" i="1" s="1"/>
  <c r="C4" i="1"/>
  <c r="L11" i="1" s="1"/>
  <c r="N11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/>
  <c r="K64" i="1"/>
  <c r="M64" i="1" s="1"/>
  <c r="K12" i="1"/>
  <c r="M12" i="1" s="1"/>
  <c r="K13" i="1"/>
  <c r="M13" i="1" s="1"/>
  <c r="K14" i="1"/>
  <c r="M14" i="1" s="1"/>
  <c r="K15" i="1"/>
  <c r="M15" i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/>
  <c r="K30" i="1"/>
  <c r="M30" i="1" s="1"/>
  <c r="K31" i="1"/>
  <c r="M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/>
  <c r="K40" i="1"/>
  <c r="M40" i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/>
  <c r="K52" i="1"/>
  <c r="M52" i="1" s="1"/>
  <c r="K53" i="1"/>
  <c r="M53" i="1" s="1"/>
  <c r="K54" i="1"/>
  <c r="M54" i="1" s="1"/>
  <c r="K55" i="1"/>
  <c r="M55" i="1" s="1"/>
  <c r="K56" i="1"/>
  <c r="M56" i="1" s="1"/>
  <c r="K11" i="1"/>
  <c r="M11" i="1" s="1"/>
  <c r="K10" i="1"/>
  <c r="M10" i="1" s="1"/>
  <c r="C7" i="1"/>
  <c r="C6" i="1"/>
  <c r="L36" i="1" l="1"/>
  <c r="N36" i="1" s="1"/>
  <c r="L41" i="1"/>
  <c r="N41" i="1" s="1"/>
  <c r="L10" i="1"/>
  <c r="N10" i="1" s="1"/>
  <c r="L60" i="1"/>
  <c r="N60" i="1" s="1"/>
  <c r="L57" i="1"/>
  <c r="N57" i="1" s="1"/>
  <c r="L31" i="1"/>
  <c r="N31" i="1" s="1"/>
  <c r="L56" i="1"/>
  <c r="N56" i="1" s="1"/>
  <c r="L29" i="1"/>
  <c r="N29" i="1" s="1"/>
  <c r="L55" i="1"/>
  <c r="N55" i="1" s="1"/>
  <c r="L24" i="1"/>
  <c r="N24" i="1" s="1"/>
  <c r="L33" i="1"/>
  <c r="N33" i="1" s="1"/>
  <c r="L32" i="1"/>
  <c r="N32" i="1" s="1"/>
  <c r="L53" i="1"/>
  <c r="N53" i="1" s="1"/>
  <c r="L21" i="1"/>
  <c r="N21" i="1" s="1"/>
  <c r="L19" i="1"/>
  <c r="N19" i="1" s="1"/>
  <c r="L44" i="1"/>
  <c r="N44" i="1" s="1"/>
  <c r="L17" i="1"/>
  <c r="N17" i="1" s="1"/>
  <c r="L48" i="1"/>
  <c r="N48" i="1" s="1"/>
  <c r="L20" i="1"/>
  <c r="N20" i="1" s="1"/>
  <c r="L45" i="1"/>
  <c r="N45" i="1" s="1"/>
  <c r="L43" i="1"/>
  <c r="N43" i="1" s="1"/>
  <c r="L12" i="1"/>
  <c r="N12" i="1" s="1"/>
  <c r="L58" i="1"/>
  <c r="N58" i="1" s="1"/>
  <c r="L46" i="1"/>
  <c r="N46" i="1" s="1"/>
  <c r="L34" i="1"/>
  <c r="N34" i="1" s="1"/>
  <c r="L22" i="1"/>
  <c r="N22" i="1" s="1"/>
  <c r="L54" i="1"/>
  <c r="N54" i="1" s="1"/>
  <c r="L42" i="1"/>
  <c r="N42" i="1" s="1"/>
  <c r="L30" i="1"/>
  <c r="N30" i="1" s="1"/>
  <c r="L18" i="1"/>
  <c r="N18" i="1" s="1"/>
  <c r="L64" i="1"/>
  <c r="N64" i="1" s="1"/>
  <c r="L52" i="1"/>
  <c r="N52" i="1" s="1"/>
  <c r="L40" i="1"/>
  <c r="N40" i="1" s="1"/>
  <c r="L28" i="1"/>
  <c r="N28" i="1" s="1"/>
  <c r="L16" i="1"/>
  <c r="N16" i="1" s="1"/>
  <c r="L63" i="1"/>
  <c r="N63" i="1" s="1"/>
  <c r="L51" i="1"/>
  <c r="N51" i="1" s="1"/>
  <c r="L39" i="1"/>
  <c r="N39" i="1" s="1"/>
  <c r="L27" i="1"/>
  <c r="N27" i="1" s="1"/>
  <c r="L15" i="1"/>
  <c r="N15" i="1" s="1"/>
  <c r="L62" i="1"/>
  <c r="N62" i="1" s="1"/>
  <c r="L50" i="1"/>
  <c r="N50" i="1" s="1"/>
  <c r="L38" i="1"/>
  <c r="N38" i="1" s="1"/>
  <c r="L26" i="1"/>
  <c r="N26" i="1" s="1"/>
  <c r="L14" i="1"/>
  <c r="N14" i="1" s="1"/>
  <c r="L61" i="1"/>
  <c r="N61" i="1" s="1"/>
  <c r="L49" i="1"/>
  <c r="N49" i="1" s="1"/>
  <c r="L37" i="1"/>
  <c r="N37" i="1" s="1"/>
  <c r="L25" i="1"/>
  <c r="N25" i="1" s="1"/>
  <c r="L13" i="1"/>
  <c r="N13" i="1" s="1"/>
  <c r="L59" i="1"/>
  <c r="N59" i="1" s="1"/>
  <c r="L47" i="1"/>
  <c r="N47" i="1" s="1"/>
  <c r="L35" i="1"/>
  <c r="N35" i="1" s="1"/>
  <c r="L23" i="1"/>
  <c r="N23" i="1" s="1"/>
  <c r="C8" i="1"/>
  <c r="C10" i="1" s="1"/>
</calcChain>
</file>

<file path=xl/sharedStrings.xml><?xml version="1.0" encoding="utf-8"?>
<sst xmlns="http://schemas.openxmlformats.org/spreadsheetml/2006/main" count="24" uniqueCount="12">
  <si>
    <t>R - earth</t>
  </si>
  <si>
    <t>m</t>
  </si>
  <si>
    <t>H - Person</t>
  </si>
  <si>
    <t>D - Person to Horizon</t>
  </si>
  <si>
    <t>dH</t>
  </si>
  <si>
    <t>D - True</t>
  </si>
  <si>
    <t>r</t>
  </si>
  <si>
    <t>-</t>
  </si>
  <si>
    <t>D</t>
  </si>
  <si>
    <t>dH - appr</t>
  </si>
  <si>
    <t>r - appr</t>
  </si>
  <si>
    <t>D -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</si>
</sst>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'Ark1'!$J$10:$J$64</c:f>
              <c:numCache>
                <c:formatCode>General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xVal>
          <c:yVal>
            <c:numRef>
              <c:f>'Ark1'!$K$10:$K$64</c:f>
              <c:numCache>
                <c:formatCode>0.00</c:formatCode>
                <c:ptCount val="55"/>
                <c:pt idx="0">
                  <c:v>0.313922468572855</c:v>
                </c:pt>
                <c:pt idx="1">
                  <c:v>1.255689968355</c:v>
                </c:pt>
                <c:pt idx="2">
                  <c:v>2.8253027768805623</c:v>
                </c:pt>
                <c:pt idx="3">
                  <c:v>5.022761357948184</c:v>
                </c:pt>
                <c:pt idx="4">
                  <c:v>7.8480663625523448</c:v>
                </c:pt>
                <c:pt idx="5">
                  <c:v>11.301218625158072</c:v>
                </c:pt>
                <c:pt idx="6">
                  <c:v>15.382219165563583</c:v>
                </c:pt>
                <c:pt idx="7">
                  <c:v>20.091069192625582</c:v>
                </c:pt>
                <c:pt idx="8">
                  <c:v>25.427770096808672</c:v>
                </c:pt>
                <c:pt idx="9">
                  <c:v>31.392323455773294</c:v>
                </c:pt>
                <c:pt idx="10">
                  <c:v>37.984731034375727</c:v>
                </c:pt>
                <c:pt idx="11">
                  <c:v>45.204994780011475</c:v>
                </c:pt>
                <c:pt idx="12">
                  <c:v>53.053116829134524</c:v>
                </c:pt>
                <c:pt idx="13">
                  <c:v>61.529099499806762</c:v>
                </c:pt>
                <c:pt idx="14">
                  <c:v>70.632945300079882</c:v>
                </c:pt>
                <c:pt idx="15">
                  <c:v>80.364656920544803</c:v>
                </c:pt>
                <c:pt idx="16">
                  <c:v>90.724237238056958</c:v>
                </c:pt>
                <c:pt idx="17">
                  <c:v>101.71168931666762</c:v>
                </c:pt>
                <c:pt idx="18">
                  <c:v>113.3270164038986</c:v>
                </c:pt>
                <c:pt idx="19">
                  <c:v>125.57022193353623</c:v>
                </c:pt>
                <c:pt idx="20">
                  <c:v>138.44130952749401</c:v>
                </c:pt>
                <c:pt idx="21">
                  <c:v>151.94028298929334</c:v>
                </c:pt>
                <c:pt idx="22">
                  <c:v>166.06714631151408</c:v>
                </c:pt>
                <c:pt idx="23">
                  <c:v>180.82190367020667</c:v>
                </c:pt>
                <c:pt idx="24">
                  <c:v>196.20455942768604</c:v>
                </c:pt>
                <c:pt idx="25">
                  <c:v>212.21511813346297</c:v>
                </c:pt>
                <c:pt idx="26">
                  <c:v>228.85358452051878</c:v>
                </c:pt>
                <c:pt idx="27">
                  <c:v>246.11996350903064</c:v>
                </c:pt>
                <c:pt idx="28">
                  <c:v>264.0142602045089</c:v>
                </c:pt>
                <c:pt idx="29">
                  <c:v>282.53647989779711</c:v>
                </c:pt>
                <c:pt idx="30">
                  <c:v>301.68662806600332</c:v>
                </c:pt>
                <c:pt idx="31">
                  <c:v>321.4647103715688</c:v>
                </c:pt>
                <c:pt idx="32">
                  <c:v>341.87073266319931</c:v>
                </c:pt>
                <c:pt idx="33">
                  <c:v>362.9047009749338</c:v>
                </c:pt>
                <c:pt idx="34">
                  <c:v>384.56662152614444</c:v>
                </c:pt>
                <c:pt idx="35">
                  <c:v>406.85650072339922</c:v>
                </c:pt>
                <c:pt idx="36">
                  <c:v>429.77434515673667</c:v>
                </c:pt>
                <c:pt idx="37">
                  <c:v>453.32016160525382</c:v>
                </c:pt>
                <c:pt idx="38">
                  <c:v>477.4939570305869</c:v>
                </c:pt>
                <c:pt idx="39">
                  <c:v>502.295738581568</c:v>
                </c:pt>
                <c:pt idx="40">
                  <c:v>527.72551359422505</c:v>
                </c:pt>
                <c:pt idx="41">
                  <c:v>553.7832895880565</c:v>
                </c:pt>
                <c:pt idx="42">
                  <c:v>580.46907426975667</c:v>
                </c:pt>
                <c:pt idx="43">
                  <c:v>607.78287553135306</c:v>
                </c:pt>
                <c:pt idx="44">
                  <c:v>635.72470145113766</c:v>
                </c:pt>
                <c:pt idx="45">
                  <c:v>664.29456029366702</c:v>
                </c:pt>
                <c:pt idx="46">
                  <c:v>693.49246050789952</c:v>
                </c:pt>
                <c:pt idx="47">
                  <c:v>723.31841072998941</c:v>
                </c:pt>
                <c:pt idx="48">
                  <c:v>753.77241978142411</c:v>
                </c:pt>
                <c:pt idx="49">
                  <c:v>784.85449667088687</c:v>
                </c:pt>
                <c:pt idx="50">
                  <c:v>816.56465059053153</c:v>
                </c:pt>
                <c:pt idx="51">
                  <c:v>848.90289092157036</c:v>
                </c:pt>
                <c:pt idx="52">
                  <c:v>881.86922722775489</c:v>
                </c:pt>
                <c:pt idx="53">
                  <c:v>915.46366926189512</c:v>
                </c:pt>
                <c:pt idx="54">
                  <c:v>949.6862269602716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C-4F53-8E41-5297D8FD98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'Ark1'!$J$10:$J$64</c:f>
              <c:numCache>
                <c:formatCode>General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xVal>
          <c:yVal>
            <c:numRef>
              <c:f>'Ark1'!$L$10:$L$64</c:f>
              <c:numCache>
                <c:formatCode>0.00</c:formatCode>
                <c:ptCount val="55"/>
                <c:pt idx="0">
                  <c:v>0.31392246115209543</c:v>
                </c:pt>
                <c:pt idx="1">
                  <c:v>1.2556898446083817</c:v>
                </c:pt>
                <c:pt idx="2">
                  <c:v>2.8253021503688589</c:v>
                </c:pt>
                <c:pt idx="3">
                  <c:v>5.0227593784335269</c:v>
                </c:pt>
                <c:pt idx="4">
                  <c:v>7.8480615288023863</c:v>
                </c:pt>
                <c:pt idx="5">
                  <c:v>11.301208601475436</c:v>
                </c:pt>
                <c:pt idx="6">
                  <c:v>15.382200596452677</c:v>
                </c:pt>
                <c:pt idx="7">
                  <c:v>20.091037513734108</c:v>
                </c:pt>
                <c:pt idx="8">
                  <c:v>25.427719353319731</c:v>
                </c:pt>
                <c:pt idx="9">
                  <c:v>31.392246115209545</c:v>
                </c:pt>
                <c:pt idx="10">
                  <c:v>37.984617799403544</c:v>
                </c:pt>
                <c:pt idx="11">
                  <c:v>45.204834405901742</c:v>
                </c:pt>
                <c:pt idx="12">
                  <c:v>53.052895934704125</c:v>
                </c:pt>
                <c:pt idx="13">
                  <c:v>61.528802385810707</c:v>
                </c:pt>
                <c:pt idx="14">
                  <c:v>70.632553759221466</c:v>
                </c:pt>
                <c:pt idx="15">
                  <c:v>80.364150054936431</c:v>
                </c:pt>
                <c:pt idx="16">
                  <c:v>90.723591272955574</c:v>
                </c:pt>
                <c:pt idx="17">
                  <c:v>101.71087741327892</c:v>
                </c:pt>
                <c:pt idx="18">
                  <c:v>113.32600847590645</c:v>
                </c:pt>
                <c:pt idx="19">
                  <c:v>125.56898446083818</c:v>
                </c:pt>
                <c:pt idx="20">
                  <c:v>138.43980536807408</c:v>
                </c:pt>
                <c:pt idx="21">
                  <c:v>151.93847119761418</c:v>
                </c:pt>
                <c:pt idx="22">
                  <c:v>166.06498194945848</c:v>
                </c:pt>
                <c:pt idx="23">
                  <c:v>180.81933762360697</c:v>
                </c:pt>
                <c:pt idx="24">
                  <c:v>196.20153822005966</c:v>
                </c:pt>
                <c:pt idx="25">
                  <c:v>212.2115837388165</c:v>
                </c:pt>
                <c:pt idx="26">
                  <c:v>228.84947417987757</c:v>
                </c:pt>
                <c:pt idx="27">
                  <c:v>246.11520954324283</c:v>
                </c:pt>
                <c:pt idx="28">
                  <c:v>264.00878982891226</c:v>
                </c:pt>
                <c:pt idx="29">
                  <c:v>282.53021503688586</c:v>
                </c:pt>
                <c:pt idx="30">
                  <c:v>301.6794851671637</c:v>
                </c:pt>
                <c:pt idx="31">
                  <c:v>321.45660021974572</c:v>
                </c:pt>
                <c:pt idx="32">
                  <c:v>341.86156019463192</c:v>
                </c:pt>
                <c:pt idx="33">
                  <c:v>362.89436509182229</c:v>
                </c:pt>
                <c:pt idx="34">
                  <c:v>384.5550149113169</c:v>
                </c:pt>
                <c:pt idx="35">
                  <c:v>406.84350965311569</c:v>
                </c:pt>
                <c:pt idx="36">
                  <c:v>429.75984931721865</c:v>
                </c:pt>
                <c:pt idx="37">
                  <c:v>453.30403390362579</c:v>
                </c:pt>
                <c:pt idx="38">
                  <c:v>477.47606341233717</c:v>
                </c:pt>
                <c:pt idx="39">
                  <c:v>502.27593784335272</c:v>
                </c:pt>
                <c:pt idx="40">
                  <c:v>527.70365719667245</c:v>
                </c:pt>
                <c:pt idx="41">
                  <c:v>553.7592214722963</c:v>
                </c:pt>
                <c:pt idx="42">
                  <c:v>580.4426306702245</c:v>
                </c:pt>
                <c:pt idx="43">
                  <c:v>607.75388479045671</c:v>
                </c:pt>
                <c:pt idx="44">
                  <c:v>635.69298383299326</c:v>
                </c:pt>
                <c:pt idx="45">
                  <c:v>664.25992779783394</c:v>
                </c:pt>
                <c:pt idx="46">
                  <c:v>693.45471668497885</c:v>
                </c:pt>
                <c:pt idx="47">
                  <c:v>723.27735049442788</c:v>
                </c:pt>
                <c:pt idx="48">
                  <c:v>753.72782922618114</c:v>
                </c:pt>
                <c:pt idx="49">
                  <c:v>784.80615288023864</c:v>
                </c:pt>
                <c:pt idx="50">
                  <c:v>816.51232145660026</c:v>
                </c:pt>
                <c:pt idx="51">
                  <c:v>848.846334955266</c:v>
                </c:pt>
                <c:pt idx="52">
                  <c:v>881.80819337623609</c:v>
                </c:pt>
                <c:pt idx="53">
                  <c:v>915.3978967195103</c:v>
                </c:pt>
                <c:pt idx="54">
                  <c:v>949.61544498508874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C-4F53-8E41-5297D8FD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21120"/>
        <c:axId val="987363952"/>
      </c:scatterChart>
      <c:valAx>
        <c:axId val="8359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363952"/>
        <c:crosses val="autoZero"/>
        <c:crossBetween val="midCat"/>
      </c:valAx>
      <c:valAx>
        <c:axId val="9873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592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11</xdr:row>
      <xdr:rowOff>28576</xdr:rowOff>
    </xdr:from>
    <xdr:to>
      <xdr:col>7</xdr:col>
      <xdr:colOff>1285875</xdr:colOff>
      <xdr:row>55</xdr:row>
      <xdr:rowOff>28576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B65D72-1E73-9AEF-6544-91E06F65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F60A-0DC9-462D-A8C3-E079D066BB7E}">
  <dimension ref="B3:N64"/>
  <sheetViews>
    <sheetView tabSelected="1" workbookViewId="0">
      <selection activeCell="C10" sqref="C10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" customWidth="1"/>
    <col min="8" max="8" width="19.85546875" bestFit="1" customWidth="1"/>
    <col min="12" max="12" width="9" bestFit="1" customWidth="1"/>
    <col min="15" max="15" width="11" customWidth="1"/>
  </cols>
  <sheetData>
    <row r="3" spans="2:14" x14ac:dyDescent="0.25">
      <c r="B3" t="s">
        <v>0</v>
      </c>
      <c r="C3">
        <v>6371000</v>
      </c>
      <c r="D3" t="s">
        <v>1</v>
      </c>
      <c r="J3" t="s">
        <v>8</v>
      </c>
      <c r="K3" t="s">
        <v>4</v>
      </c>
      <c r="L3" t="s">
        <v>9</v>
      </c>
      <c r="M3" t="s">
        <v>6</v>
      </c>
      <c r="N3" t="s">
        <v>10</v>
      </c>
    </row>
    <row r="4" spans="2:14" x14ac:dyDescent="0.25">
      <c r="B4" t="s">
        <v>11</v>
      </c>
      <c r="C4">
        <f>C3*2</f>
        <v>12742000</v>
      </c>
      <c r="D4" t="s">
        <v>1</v>
      </c>
      <c r="J4" t="s">
        <v>1</v>
      </c>
      <c r="K4" t="s">
        <v>1</v>
      </c>
      <c r="L4" t="s">
        <v>1</v>
      </c>
      <c r="M4" t="s">
        <v>7</v>
      </c>
      <c r="N4" t="s">
        <v>7</v>
      </c>
    </row>
    <row r="5" spans="2:14" x14ac:dyDescent="0.25">
      <c r="B5" t="s">
        <v>2</v>
      </c>
      <c r="C5">
        <v>225</v>
      </c>
      <c r="D5" t="s">
        <v>1</v>
      </c>
      <c r="J5">
        <v>200</v>
      </c>
      <c r="K5" s="3">
        <f t="shared" ref="K5:K9" si="0">$C$3-SQRT($C$3*$C$3-J5*J5)</f>
        <v>3.1392248347401619E-3</v>
      </c>
      <c r="L5" s="3">
        <f t="shared" ref="L5:L9" si="1">1/$C$4*J5^2</f>
        <v>3.1392246115209545E-3</v>
      </c>
      <c r="M5">
        <f t="shared" ref="M5:M9" si="2">((-K5) - $C$5)/J5</f>
        <v>-1.1250156961241737</v>
      </c>
      <c r="N5">
        <f t="shared" ref="N5:N9" si="3">((-L5) - $C$5)/J5</f>
        <v>-1.1250156961230575</v>
      </c>
    </row>
    <row r="6" spans="2:14" x14ac:dyDescent="0.25">
      <c r="B6" t="s">
        <v>3</v>
      </c>
      <c r="C6" s="2">
        <f>SQRT(C5*C5+2*C3*C5)</f>
        <v>53544.379957190649</v>
      </c>
      <c r="D6" t="s">
        <v>1</v>
      </c>
      <c r="J6">
        <v>400</v>
      </c>
      <c r="K6" s="3">
        <f t="shared" si="0"/>
        <v>1.2556898407638073E-2</v>
      </c>
      <c r="L6" s="3">
        <f t="shared" si="1"/>
        <v>1.2556898446083818E-2</v>
      </c>
      <c r="M6">
        <f t="shared" si="2"/>
        <v>-0.56253139224601911</v>
      </c>
      <c r="N6">
        <f t="shared" si="3"/>
        <v>-0.56253139224611526</v>
      </c>
    </row>
    <row r="7" spans="2:14" x14ac:dyDescent="0.25">
      <c r="B7" t="s">
        <v>4</v>
      </c>
      <c r="C7" s="1">
        <f>C3*C5/(C3+C5)</f>
        <v>224.99205411832105</v>
      </c>
      <c r="D7" t="s">
        <v>1</v>
      </c>
      <c r="J7">
        <v>600</v>
      </c>
      <c r="K7" s="3">
        <f t="shared" si="0"/>
        <v>2.8253021650016308E-2</v>
      </c>
      <c r="L7" s="3">
        <f t="shared" si="1"/>
        <v>2.8253021503688591E-2</v>
      </c>
      <c r="M7">
        <f t="shared" si="2"/>
        <v>-0.37504708836941669</v>
      </c>
      <c r="N7">
        <f t="shared" si="3"/>
        <v>-0.37504708836917283</v>
      </c>
    </row>
    <row r="8" spans="2:14" x14ac:dyDescent="0.25">
      <c r="B8" t="s">
        <v>5</v>
      </c>
      <c r="C8" s="2">
        <f>SQRT(C6*C6-(C5+C7)*(C5+C7))</f>
        <v>53542.489035823033</v>
      </c>
      <c r="D8" t="s">
        <v>1</v>
      </c>
      <c r="J8">
        <v>800</v>
      </c>
      <c r="K8" s="3">
        <f t="shared" si="0"/>
        <v>5.0227593630552292E-2</v>
      </c>
      <c r="L8" s="3">
        <f t="shared" si="1"/>
        <v>5.0227593784335271E-2</v>
      </c>
      <c r="M8">
        <f t="shared" si="2"/>
        <v>-0.28131278449203817</v>
      </c>
      <c r="N8">
        <f t="shared" si="3"/>
        <v>-0.28131278449223041</v>
      </c>
    </row>
    <row r="9" spans="2:14" x14ac:dyDescent="0.25">
      <c r="C9" s="2"/>
      <c r="J9">
        <v>1000</v>
      </c>
      <c r="K9" s="3">
        <f t="shared" si="0"/>
        <v>7.8480616211891174E-2</v>
      </c>
      <c r="L9" s="3">
        <f t="shared" si="1"/>
        <v>7.8480615288023858E-2</v>
      </c>
      <c r="M9">
        <f t="shared" si="2"/>
        <v>-0.22507848061621188</v>
      </c>
      <c r="N9">
        <f t="shared" si="3"/>
        <v>-0.22507848061528801</v>
      </c>
    </row>
    <row r="10" spans="2:14" x14ac:dyDescent="0.25">
      <c r="B10" t="s">
        <v>6</v>
      </c>
      <c r="C10">
        <f>((-C7) - C5)/C8</f>
        <v>-8.4043917685121105E-3</v>
      </c>
      <c r="D10" t="s">
        <v>7</v>
      </c>
      <c r="J10">
        <v>2000</v>
      </c>
      <c r="K10" s="3">
        <f>$C$3-SQRT($C$3*$C$3-J10*J10)</f>
        <v>0.313922468572855</v>
      </c>
      <c r="L10" s="3">
        <f>1/$C$4*J10^2</f>
        <v>0.31392246115209543</v>
      </c>
      <c r="M10">
        <f>((-K10) - $C$5)/J10</f>
        <v>-0.11265696123428642</v>
      </c>
      <c r="N10">
        <f>((-L10) - $C$5)/J10</f>
        <v>-0.11265696123057604</v>
      </c>
    </row>
    <row r="11" spans="2:14" x14ac:dyDescent="0.25">
      <c r="J11">
        <v>4000</v>
      </c>
      <c r="K11" s="3">
        <f>$C$3-SQRT($C$3*$C$3-J11*J11)</f>
        <v>1.255689968355</v>
      </c>
      <c r="L11" s="3">
        <f>1/$C$4*J11^2</f>
        <v>1.2556898446083817</v>
      </c>
      <c r="M11">
        <f>((-K11) - $C$5)/J11</f>
        <v>-5.6563922492088747E-2</v>
      </c>
      <c r="N11">
        <f>((-L11) - $C$5)/J11</f>
        <v>-5.6563922461152098E-2</v>
      </c>
    </row>
    <row r="12" spans="2:14" x14ac:dyDescent="0.25">
      <c r="J12">
        <v>6000</v>
      </c>
      <c r="K12" s="3">
        <f>$C$3-SQRT($C$3*$C$3-J12*J12)</f>
        <v>2.8253027768805623</v>
      </c>
      <c r="L12" s="3">
        <f>1/$C$4*J12^2</f>
        <v>2.8253021503688589</v>
      </c>
      <c r="M12">
        <f>((-K12) - $C$5)/J12</f>
        <v>-3.7970883796146764E-2</v>
      </c>
      <c r="N12">
        <f>((-L12) - $C$5)/J12</f>
        <v>-3.7970883691728144E-2</v>
      </c>
    </row>
    <row r="13" spans="2:14" x14ac:dyDescent="0.25">
      <c r="J13">
        <v>8000</v>
      </c>
      <c r="K13" s="3">
        <f>$C$3-SQRT($C$3*$C$3-J13*J13)</f>
        <v>5.022761357948184</v>
      </c>
      <c r="L13" s="3">
        <f>1/$C$4*J13^2</f>
        <v>5.0227593784335269</v>
      </c>
      <c r="M13">
        <f>((-K13) - $C$5)/J13</f>
        <v>-2.8752845169743524E-2</v>
      </c>
      <c r="N13">
        <f>((-L13) - $C$5)/J13</f>
        <v>-2.8752844922304191E-2</v>
      </c>
    </row>
    <row r="14" spans="2:14" x14ac:dyDescent="0.25">
      <c r="J14">
        <v>10000</v>
      </c>
      <c r="K14" s="3">
        <f>$C$3-SQRT($C$3*$C$3-J14*J14)</f>
        <v>7.8480663625523448</v>
      </c>
      <c r="L14" s="3">
        <f>1/$C$4*J14^2</f>
        <v>7.8480615288023863</v>
      </c>
      <c r="M14">
        <f>((-K14) - $C$5)/J14</f>
        <v>-2.3284806636255234E-2</v>
      </c>
      <c r="N14">
        <f>((-L14) - $C$5)/J14</f>
        <v>-2.3284806152880238E-2</v>
      </c>
    </row>
    <row r="15" spans="2:14" x14ac:dyDescent="0.25">
      <c r="J15">
        <v>12000</v>
      </c>
      <c r="K15" s="3">
        <f>$C$3-SQRT($C$3*$C$3-J15*J15)</f>
        <v>11.301218625158072</v>
      </c>
      <c r="L15" s="3">
        <f>1/$C$4*J15^2</f>
        <v>11.301208601475436</v>
      </c>
      <c r="M15">
        <f>((-K15) - $C$5)/J15</f>
        <v>-1.9691768218763173E-2</v>
      </c>
      <c r="N15">
        <f>((-L15) - $C$5)/J15</f>
        <v>-1.9691767383456286E-2</v>
      </c>
    </row>
    <row r="16" spans="2:14" x14ac:dyDescent="0.25">
      <c r="J16">
        <v>14000</v>
      </c>
      <c r="K16" s="3">
        <f>$C$3-SQRT($C$3*$C$3-J16*J16)</f>
        <v>15.382219165563583</v>
      </c>
      <c r="L16" s="3">
        <f>1/$C$4*J16^2</f>
        <v>15.382200596452677</v>
      </c>
      <c r="M16">
        <f>((-K16) - $C$5)/J16</f>
        <v>-1.7170158511825972E-2</v>
      </c>
      <c r="N16">
        <f>((-L16) - $C$5)/J16</f>
        <v>-1.7170157185460905E-2</v>
      </c>
    </row>
    <row r="17" spans="10:14" x14ac:dyDescent="0.25">
      <c r="J17">
        <v>16000</v>
      </c>
      <c r="K17" s="3">
        <f>$C$3-SQRT($C$3*$C$3-J17*J17)</f>
        <v>20.091069192625582</v>
      </c>
      <c r="L17" s="3">
        <f>1/$C$4*J17^2</f>
        <v>20.091037513734108</v>
      </c>
      <c r="M17">
        <f>((-K17) - $C$5)/J17</f>
        <v>-1.5318191824539099E-2</v>
      </c>
      <c r="N17">
        <f>((-L17) - $C$5)/J17</f>
        <v>-1.5318189844608381E-2</v>
      </c>
    </row>
    <row r="18" spans="10:14" x14ac:dyDescent="0.25">
      <c r="J18">
        <v>18000</v>
      </c>
      <c r="K18" s="3">
        <f>$C$3-SQRT($C$3*$C$3-J18*J18)</f>
        <v>25.427770096808672</v>
      </c>
      <c r="L18" s="3">
        <f>1/$C$4*J18^2</f>
        <v>25.427719353319731</v>
      </c>
      <c r="M18">
        <f>((-K18) - $C$5)/J18</f>
        <v>-1.3912653894267149E-2</v>
      </c>
      <c r="N18">
        <f>((-L18) - $C$5)/J18</f>
        <v>-1.391265107518443E-2</v>
      </c>
    </row>
    <row r="19" spans="10:14" x14ac:dyDescent="0.25">
      <c r="J19">
        <v>20000</v>
      </c>
      <c r="K19" s="3">
        <f>$C$3-SQRT($C$3*$C$3-J19*J19)</f>
        <v>31.392323455773294</v>
      </c>
      <c r="L19" s="3">
        <f>1/$C$4*J19^2</f>
        <v>31.392246115209545</v>
      </c>
      <c r="M19">
        <f>((-K19) - $C$5)/J19</f>
        <v>-1.2819616172788664E-2</v>
      </c>
      <c r="N19">
        <f>((-L19) - $C$5)/J19</f>
        <v>-1.2819612305760479E-2</v>
      </c>
    </row>
    <row r="20" spans="10:14" x14ac:dyDescent="0.25">
      <c r="J20">
        <v>22000</v>
      </c>
      <c r="K20" s="3">
        <f>$C$3-SQRT($C$3*$C$3-J20*J20)</f>
        <v>37.984731034375727</v>
      </c>
      <c r="L20" s="3">
        <f>1/$C$4*J20^2</f>
        <v>37.984617799403544</v>
      </c>
      <c r="M20">
        <f>((-K20) - $C$5)/J20</f>
        <v>-1.1953851410653442E-2</v>
      </c>
      <c r="N20">
        <f>((-L20) - $C$5)/J20</f>
        <v>-1.1953846263609253E-2</v>
      </c>
    </row>
    <row r="21" spans="10:14" x14ac:dyDescent="0.25">
      <c r="J21">
        <v>24000</v>
      </c>
      <c r="K21" s="3">
        <f>$C$3-SQRT($C$3*$C$3-J21*J21)</f>
        <v>45.204994780011475</v>
      </c>
      <c r="L21" s="3">
        <f>1/$C$4*J21^2</f>
        <v>45.204834405901742</v>
      </c>
      <c r="M21">
        <f>((-K21) - $C$5)/J21</f>
        <v>-1.1258541449167145E-2</v>
      </c>
      <c r="N21">
        <f>((-L21) - $C$5)/J21</f>
        <v>-1.1258534766912572E-2</v>
      </c>
    </row>
    <row r="22" spans="10:14" x14ac:dyDescent="0.25">
      <c r="J22">
        <v>26000</v>
      </c>
      <c r="K22" s="3">
        <f>$C$3-SQRT($C$3*$C$3-J22*J22)</f>
        <v>53.053116829134524</v>
      </c>
      <c r="L22" s="3">
        <f>1/$C$4*J22^2</f>
        <v>53.052895934704125</v>
      </c>
      <c r="M22">
        <f>((-K22) - $C$5)/J22</f>
        <v>-1.0694350647274404E-2</v>
      </c>
      <c r="N22">
        <f>((-L22) - $C$5)/J22</f>
        <v>-1.0694342151334774E-2</v>
      </c>
    </row>
    <row r="23" spans="10:14" x14ac:dyDescent="0.25">
      <c r="J23">
        <v>28000</v>
      </c>
      <c r="K23" s="3">
        <f>$C$3-SQRT($C$3*$C$3-J23*J23)</f>
        <v>61.529099499806762</v>
      </c>
      <c r="L23" s="3">
        <f>1/$C$4*J23^2</f>
        <v>61.528802385810707</v>
      </c>
      <c r="M23">
        <f>((-K23) - $C$5)/J23</f>
        <v>-1.0233182124993098E-2</v>
      </c>
      <c r="N23">
        <f>((-L23) - $C$5)/J23</f>
        <v>-1.0233171513778954E-2</v>
      </c>
    </row>
    <row r="24" spans="10:14" x14ac:dyDescent="0.25">
      <c r="J24">
        <v>30000</v>
      </c>
      <c r="K24" s="3">
        <f>$C$3-SQRT($C$3*$C$3-J24*J24)</f>
        <v>70.632945300079882</v>
      </c>
      <c r="L24" s="3">
        <f>1/$C$4*J24^2</f>
        <v>70.632553759221466</v>
      </c>
      <c r="M24">
        <f>((-K24) - $C$5)/J24</f>
        <v>-9.8544315100026619E-3</v>
      </c>
      <c r="N24">
        <f>((-L24) - $C$5)/J24</f>
        <v>-9.8544184586407159E-3</v>
      </c>
    </row>
    <row r="25" spans="10:14" x14ac:dyDescent="0.25">
      <c r="J25">
        <v>32000</v>
      </c>
      <c r="K25" s="3">
        <f>$C$3-SQRT($C$3*$C$3-J25*J25)</f>
        <v>80.364656920544803</v>
      </c>
      <c r="L25" s="3">
        <f>1/$C$4*J25^2</f>
        <v>80.364150054936431</v>
      </c>
      <c r="M25">
        <f>((-K25) - $C$5)/J25</f>
        <v>-9.5426455287670256E-3</v>
      </c>
      <c r="N25">
        <f>((-L25) - $C$5)/J25</f>
        <v>-9.5426296892167639E-3</v>
      </c>
    </row>
    <row r="26" spans="10:14" x14ac:dyDescent="0.25">
      <c r="J26">
        <v>34000</v>
      </c>
      <c r="K26" s="3">
        <f>$C$3-SQRT($C$3*$C$3-J26*J26)</f>
        <v>90.724237238056958</v>
      </c>
      <c r="L26" s="3">
        <f>1/$C$4*J26^2</f>
        <v>90.723591272955574</v>
      </c>
      <c r="M26">
        <f>((-K26) - $C$5)/J26</f>
        <v>-9.2860069775899112E-3</v>
      </c>
      <c r="N26">
        <f>((-L26) - $C$5)/J26</f>
        <v>-9.2859879786163398E-3</v>
      </c>
    </row>
    <row r="27" spans="10:14" x14ac:dyDescent="0.25">
      <c r="J27">
        <v>36000</v>
      </c>
      <c r="K27" s="3">
        <f>$C$3-SQRT($C$3*$C$3-J27*J27)</f>
        <v>101.71168931666762</v>
      </c>
      <c r="L27" s="3">
        <f>1/$C$4*J27^2</f>
        <v>101.71087741327892</v>
      </c>
      <c r="M27">
        <f>((-K27) - $C$5)/J27</f>
        <v>-9.0753247032407669E-3</v>
      </c>
      <c r="N27">
        <f>((-L27) - $C$5)/J27</f>
        <v>-9.0753021503688584E-3</v>
      </c>
    </row>
    <row r="28" spans="10:14" x14ac:dyDescent="0.25">
      <c r="J28">
        <v>38000</v>
      </c>
      <c r="K28" s="3">
        <f>$C$3-SQRT($C$3*$C$3-J28*J28)</f>
        <v>113.3270164038986</v>
      </c>
      <c r="L28" s="3">
        <f>1/$C$4*J28^2</f>
        <v>113.32600847590645</v>
      </c>
      <c r="M28">
        <f>((-K28) - $C$5)/J28</f>
        <v>-8.9033425369447004E-3</v>
      </c>
      <c r="N28">
        <f>((-L28) - $C$5)/J28</f>
        <v>-8.9033160125238549E-3</v>
      </c>
    </row>
    <row r="29" spans="10:14" x14ac:dyDescent="0.25">
      <c r="J29">
        <v>40000</v>
      </c>
      <c r="K29" s="3">
        <f>$C$3-SQRT($C$3*$C$3-J29*J29)</f>
        <v>125.57022193353623</v>
      </c>
      <c r="L29" s="3">
        <f>1/$C$4*J29^2</f>
        <v>125.56898446083818</v>
      </c>
      <c r="M29">
        <f>((-K29) - $C$5)/J29</f>
        <v>-8.7642555483384062E-3</v>
      </c>
      <c r="N29">
        <f>((-L29) - $C$5)/J29</f>
        <v>-8.7642246115209547E-3</v>
      </c>
    </row>
    <row r="30" spans="10:14" x14ac:dyDescent="0.25">
      <c r="J30">
        <v>42000</v>
      </c>
      <c r="K30" s="3">
        <f>$C$3-SQRT($C$3*$C$3-J30*J30)</f>
        <v>138.44130952749401</v>
      </c>
      <c r="L30" s="3">
        <f>1/$C$4*J30^2</f>
        <v>138.43980536807408</v>
      </c>
      <c r="M30">
        <f>((-K30) - $C$5)/J30</f>
        <v>-8.6533645125593806E-3</v>
      </c>
      <c r="N30">
        <f>((-L30) - $C$5)/J30</f>
        <v>-8.6533286992398588E-3</v>
      </c>
    </row>
    <row r="31" spans="10:14" x14ac:dyDescent="0.25">
      <c r="J31">
        <v>44000</v>
      </c>
      <c r="K31" s="3">
        <f>$C$3-SQRT($C$3*$C$3-J31*J31)</f>
        <v>151.94028298929334</v>
      </c>
      <c r="L31" s="3">
        <f>1/$C$4*J31^2</f>
        <v>151.93847119761418</v>
      </c>
      <c r="M31">
        <f>((-K31) - $C$5)/J31</f>
        <v>-8.5668246133930297E-3</v>
      </c>
      <c r="N31">
        <f>((-L31) - $C$5)/J31</f>
        <v>-8.5667834363094119E-3</v>
      </c>
    </row>
    <row r="32" spans="10:14" x14ac:dyDescent="0.25">
      <c r="J32">
        <v>46000</v>
      </c>
      <c r="K32" s="3">
        <f>$C$3-SQRT($C$3*$C$3-J32*J32)</f>
        <v>166.06714631151408</v>
      </c>
      <c r="L32" s="3">
        <f>1/$C$4*J32^2</f>
        <v>166.06498194945848</v>
      </c>
      <c r="M32">
        <f>((-K32) - $C$5)/J32</f>
        <v>-8.5014597024242189E-3</v>
      </c>
      <c r="N32">
        <f>((-L32) - $C$5)/J32</f>
        <v>-8.5014126510751832E-3</v>
      </c>
    </row>
    <row r="33" spans="10:14" x14ac:dyDescent="0.25">
      <c r="J33">
        <v>48000</v>
      </c>
      <c r="K33" s="3">
        <f>$C$3-SQRT($C$3*$C$3-J33*J33)</f>
        <v>180.82190367020667</v>
      </c>
      <c r="L33" s="3">
        <f>1/$C$4*J33^2</f>
        <v>180.81933762360697</v>
      </c>
      <c r="M33">
        <f>((-K33) - $C$5)/J33</f>
        <v>-8.4546229931293064E-3</v>
      </c>
      <c r="N33">
        <f>((-L33) - $C$5)/J33</f>
        <v>-8.4545695338251459E-3</v>
      </c>
    </row>
    <row r="34" spans="10:14" x14ac:dyDescent="0.25">
      <c r="J34">
        <v>50000</v>
      </c>
      <c r="K34" s="3">
        <f>$C$3-SQRT($C$3*$C$3-J34*J34)</f>
        <v>196.20455942768604</v>
      </c>
      <c r="L34" s="3">
        <f>1/$C$4*J34^2</f>
        <v>196.20153822005966</v>
      </c>
      <c r="M34">
        <f>((-K34) - $C$5)/J34</f>
        <v>-8.4240911885537211E-3</v>
      </c>
      <c r="N34">
        <f>((-L34) - $C$5)/J34</f>
        <v>-8.4240307644011924E-3</v>
      </c>
    </row>
    <row r="35" spans="10:14" x14ac:dyDescent="0.25">
      <c r="J35">
        <v>52000</v>
      </c>
      <c r="K35" s="3">
        <f>$C$3-SQRT($C$3*$C$3-J35*J35)</f>
        <v>212.21511813346297</v>
      </c>
      <c r="L35" s="3">
        <f>1/$C$4*J35^2</f>
        <v>212.2115837388165</v>
      </c>
      <c r="M35">
        <f>((-K35) - $C$5)/J35</f>
        <v>-8.4079830410281331E-3</v>
      </c>
      <c r="N35">
        <f>((-L35) - $C$5)/J35</f>
        <v>-8.4079150719003175E-3</v>
      </c>
    </row>
    <row r="36" spans="10:14" x14ac:dyDescent="0.25">
      <c r="J36">
        <v>54000</v>
      </c>
      <c r="K36" s="3">
        <f>$C$3-SQRT($C$3*$C$3-J36*J36)</f>
        <v>228.85358452051878</v>
      </c>
      <c r="L36" s="3">
        <f>1/$C$4*J36^2</f>
        <v>228.84947417987757</v>
      </c>
      <c r="M36">
        <f>((-K36) - $C$5)/J36</f>
        <v>-8.404696009639237E-3</v>
      </c>
      <c r="N36">
        <f>((-L36) - $C$5)/J36</f>
        <v>-8.4046198922199545E-3</v>
      </c>
    </row>
    <row r="37" spans="10:14" x14ac:dyDescent="0.25">
      <c r="J37">
        <v>56000</v>
      </c>
      <c r="K37" s="3">
        <f>$C$3-SQRT($C$3*$C$3-J37*J37)</f>
        <v>246.11996350903064</v>
      </c>
      <c r="L37" s="3">
        <f>1/$C$4*J37^2</f>
        <v>246.11520954324283</v>
      </c>
      <c r="M37">
        <f>((-K37) - $C$5)/J37</f>
        <v>-8.4128564912326897E-3</v>
      </c>
      <c r="N37">
        <f>((-L37) - $C$5)/J37</f>
        <v>-8.4127715989864797E-3</v>
      </c>
    </row>
    <row r="38" spans="10:14" x14ac:dyDescent="0.25">
      <c r="J38">
        <v>58000</v>
      </c>
      <c r="K38" s="3">
        <f>$C$3-SQRT($C$3*$C$3-J38*J38)</f>
        <v>264.0142602045089</v>
      </c>
      <c r="L38" s="3">
        <f>1/$C$4*J38^2</f>
        <v>264.00878982891226</v>
      </c>
      <c r="M38">
        <f>((-K38) - $C$5)/J38</f>
        <v>-8.4312803483536022E-3</v>
      </c>
      <c r="N38">
        <f>((-L38) - $C$5)/J38</f>
        <v>-8.4311860315329692E-3</v>
      </c>
    </row>
    <row r="39" spans="10:14" x14ac:dyDescent="0.25">
      <c r="J39">
        <v>60000</v>
      </c>
      <c r="K39" s="3">
        <f>$C$3-SQRT($C$3*$C$3-J39*J39)</f>
        <v>282.53647989779711</v>
      </c>
      <c r="L39" s="3">
        <f>1/$C$4*J39^2</f>
        <v>282.53021503688586</v>
      </c>
      <c r="M39">
        <f>((-K39) - $C$5)/J39</f>
        <v>-8.458941331629952E-3</v>
      </c>
      <c r="N39">
        <f>((-L39) - $C$5)/J39</f>
        <v>-8.4588369172814305E-3</v>
      </c>
    </row>
    <row r="40" spans="10:14" x14ac:dyDescent="0.25">
      <c r="J40">
        <v>62000</v>
      </c>
      <c r="K40" s="3">
        <f>$C$3-SQRT($C$3*$C$3-J40*J40)</f>
        <v>301.68662806600332</v>
      </c>
      <c r="L40" s="3">
        <f>1/$C$4*J40^2</f>
        <v>301.6794851671637</v>
      </c>
      <c r="M40">
        <f>((-K40) - $C$5)/J40</f>
        <v>-8.4949456139677953E-3</v>
      </c>
      <c r="N40">
        <f>((-L40) - $C$5)/J40</f>
        <v>-8.494830405921994E-3</v>
      </c>
    </row>
    <row r="41" spans="10:14" x14ac:dyDescent="0.25">
      <c r="J41">
        <v>64000</v>
      </c>
      <c r="K41" s="3">
        <f>$C$3-SQRT($C$3*$C$3-J41*J41)</f>
        <v>321.4647103715688</v>
      </c>
      <c r="L41" s="3">
        <f>1/$C$4*J41^2</f>
        <v>321.45660021974572</v>
      </c>
      <c r="M41">
        <f>((-K41) - $C$5)/J41</f>
        <v>-8.5385110995557633E-3</v>
      </c>
      <c r="N41">
        <f>((-L41) - $C$5)/J41</f>
        <v>-8.5383843784335271E-3</v>
      </c>
    </row>
    <row r="42" spans="10:14" x14ac:dyDescent="0.25">
      <c r="J42">
        <v>66000</v>
      </c>
      <c r="K42" s="3">
        <f>$C$3-SQRT($C$3*$C$3-J42*J42)</f>
        <v>341.87073266319931</v>
      </c>
      <c r="L42" s="3">
        <f>1/$C$4*J42^2</f>
        <v>341.86156019463192</v>
      </c>
      <c r="M42">
        <f>((-K42) - $C$5)/J42</f>
        <v>-8.5889504948969599E-3</v>
      </c>
      <c r="N42">
        <f>((-L42) - $C$5)/J42</f>
        <v>-8.5888115181004844E-3</v>
      </c>
    </row>
    <row r="43" spans="10:14" x14ac:dyDescent="0.25">
      <c r="J43">
        <v>68000</v>
      </c>
      <c r="K43" s="3">
        <f>$C$3-SQRT($C$3*$C$3-J43*J43)</f>
        <v>362.9047009749338</v>
      </c>
      <c r="L43" s="3">
        <f>1/$C$4*J43^2</f>
        <v>362.89436509182229</v>
      </c>
      <c r="M43">
        <f>((-K43) - $C$5)/J43</f>
        <v>-8.6456573672784379E-3</v>
      </c>
      <c r="N43">
        <f>((-L43) - $C$5)/J43</f>
        <v>-8.645505368997386E-3</v>
      </c>
    </row>
    <row r="44" spans="10:14" x14ac:dyDescent="0.25">
      <c r="J44">
        <v>70000</v>
      </c>
      <c r="K44" s="3">
        <f>$C$3-SQRT($C$3*$C$3-J44*J44)</f>
        <v>384.56662152614444</v>
      </c>
      <c r="L44" s="3">
        <f>1/$C$4*J44^2</f>
        <v>384.5550149113169</v>
      </c>
      <c r="M44">
        <f>((-K44) - $C$5)/J44</f>
        <v>-8.7080945932306343E-3</v>
      </c>
      <c r="N44">
        <f>((-L44) - $C$5)/J44</f>
        <v>-8.707928784447384E-3</v>
      </c>
    </row>
    <row r="45" spans="10:14" x14ac:dyDescent="0.25">
      <c r="J45">
        <v>72000</v>
      </c>
      <c r="K45" s="3">
        <f>$C$3-SQRT($C$3*$C$3-J45*J45)</f>
        <v>406.85650072339922</v>
      </c>
      <c r="L45" s="3">
        <f>1/$C$4*J45^2</f>
        <v>406.84350965311569</v>
      </c>
      <c r="M45">
        <f>((-K45) - $C$5)/J45</f>
        <v>-8.7757847322694343E-3</v>
      </c>
      <c r="N45">
        <f>((-L45) - $C$5)/J45</f>
        <v>-8.7756043007377171E-3</v>
      </c>
    </row>
    <row r="46" spans="10:14" x14ac:dyDescent="0.25">
      <c r="J46">
        <v>74000</v>
      </c>
      <c r="K46" s="3">
        <f>$C$3-SQRT($C$3*$C$3-J46*J46)</f>
        <v>429.77434515673667</v>
      </c>
      <c r="L46" s="3">
        <f>1/$C$4*J46^2</f>
        <v>429.75984931721865</v>
      </c>
      <c r="M46">
        <f>((-K46) - $C$5)/J46</f>
        <v>-8.8483019615775219E-3</v>
      </c>
      <c r="N46">
        <f>((-L46) - $C$5)/J46</f>
        <v>-8.8481060718543052E-3</v>
      </c>
    </row>
    <row r="47" spans="10:14" x14ac:dyDescent="0.25">
      <c r="J47">
        <v>76000</v>
      </c>
      <c r="K47" s="3">
        <f>$C$3-SQRT($C$3*$C$3-J47*J47)</f>
        <v>453.32016160525382</v>
      </c>
      <c r="L47" s="3">
        <f>1/$C$4*J47^2</f>
        <v>453.30403390362579</v>
      </c>
      <c r="M47">
        <f>((-K47) - $C$5)/J47</f>
        <v>-8.9252652842796553E-3</v>
      </c>
      <c r="N47">
        <f>((-L47) - $C$5)/J47</f>
        <v>-8.9250530776792871E-3</v>
      </c>
    </row>
    <row r="48" spans="10:14" x14ac:dyDescent="0.25">
      <c r="J48">
        <v>78000</v>
      </c>
      <c r="K48" s="3">
        <f>$C$3-SQRT($C$3*$C$3-J48*J48)</f>
        <v>477.4939570305869</v>
      </c>
      <c r="L48" s="3">
        <f>1/$C$4*J48^2</f>
        <v>477.47606341233717</v>
      </c>
      <c r="M48">
        <f>((-K48) - $C$5)/J48</f>
        <v>-9.0063327824434214E-3</v>
      </c>
      <c r="N48">
        <f>((-L48) - $C$5)/J48</f>
        <v>-9.0061033770812461E-3</v>
      </c>
    </row>
    <row r="49" spans="10:14" x14ac:dyDescent="0.25">
      <c r="J49">
        <v>80000</v>
      </c>
      <c r="K49" s="3">
        <f>$C$3-SQRT($C$3*$C$3-J49*J49)</f>
        <v>502.295738581568</v>
      </c>
      <c r="L49" s="3">
        <f>1/$C$4*J49^2</f>
        <v>502.27593784335272</v>
      </c>
      <c r="M49">
        <f>((-K49) - $C$5)/J49</f>
        <v>-9.0911967322696002E-3</v>
      </c>
      <c r="N49">
        <f>((-L49) - $C$5)/J49</f>
        <v>-9.0909492230419088E-3</v>
      </c>
    </row>
    <row r="50" spans="10:14" x14ac:dyDescent="0.25">
      <c r="J50">
        <v>82000</v>
      </c>
      <c r="K50" s="3">
        <f>$C$3-SQRT($C$3*$C$3-J50*J50)</f>
        <v>527.72551359422505</v>
      </c>
      <c r="L50" s="3">
        <f>1/$C$4*J50^2</f>
        <v>527.70365719667245</v>
      </c>
      <c r="M50">
        <f>((-K50) - $C$5)/J50</f>
        <v>-9.179579434075916E-3</v>
      </c>
      <c r="N50">
        <f>((-L50) - $C$5)/J50</f>
        <v>-9.1793128926423474E-3</v>
      </c>
    </row>
    <row r="51" spans="10:14" x14ac:dyDescent="0.25">
      <c r="J51">
        <v>84000</v>
      </c>
      <c r="K51" s="3">
        <f>$C$3-SQRT($C$3*$C$3-J51*J51)</f>
        <v>553.7832895880565</v>
      </c>
      <c r="L51" s="3">
        <f>1/$C$4*J51^2</f>
        <v>553.7592214722963</v>
      </c>
      <c r="M51">
        <f>((-K51) - $C$5)/J51</f>
        <v>-9.2712296379530539E-3</v>
      </c>
      <c r="N51">
        <f>((-L51) - $C$5)/J51</f>
        <v>-9.2709431127654326E-3</v>
      </c>
    </row>
    <row r="52" spans="10:14" x14ac:dyDescent="0.25">
      <c r="J52">
        <v>86000</v>
      </c>
      <c r="K52" s="3">
        <f>$C$3-SQRT($C$3*$C$3-J52*J52)</f>
        <v>580.46907426975667</v>
      </c>
      <c r="L52" s="3">
        <f>1/$C$4*J52^2</f>
        <v>580.4426306702245</v>
      </c>
      <c r="M52">
        <f>((-K52) - $C$5)/J52</f>
        <v>-9.3659194682529853E-3</v>
      </c>
      <c r="N52">
        <f>((-L52) - $C$5)/J52</f>
        <v>-9.3656119845374943E-3</v>
      </c>
    </row>
    <row r="53" spans="10:14" x14ac:dyDescent="0.25">
      <c r="J53">
        <v>88000</v>
      </c>
      <c r="K53" s="3">
        <f>$C$3-SQRT($C$3*$C$3-J53*J53)</f>
        <v>607.78287553135306</v>
      </c>
      <c r="L53" s="3">
        <f>1/$C$4*J53^2</f>
        <v>607.75388479045671</v>
      </c>
      <c r="M53">
        <f>((-K53) - $C$5)/J53</f>
        <v>-9.4634417674017389E-3</v>
      </c>
      <c r="N53">
        <f>((-L53) - $C$5)/J53</f>
        <v>-9.463112327164281E-3</v>
      </c>
    </row>
    <row r="54" spans="10:14" x14ac:dyDescent="0.25">
      <c r="J54">
        <v>90000</v>
      </c>
      <c r="K54" s="3">
        <f>$C$3-SQRT($C$3*$C$3-J54*J54)</f>
        <v>635.72470145113766</v>
      </c>
      <c r="L54" s="3">
        <f>1/$C$4*J54^2</f>
        <v>635.69298383299326</v>
      </c>
      <c r="M54">
        <f>((-K54) - $C$5)/J54</f>
        <v>-9.5636077939015296E-3</v>
      </c>
      <c r="N54">
        <f>((-L54) - $C$5)/J54</f>
        <v>-9.5632553759221473E-3</v>
      </c>
    </row>
    <row r="55" spans="10:14" x14ac:dyDescent="0.25">
      <c r="J55">
        <v>92000</v>
      </c>
      <c r="K55" s="3">
        <f>$C$3-SQRT($C$3*$C$3-J55*J55)</f>
        <v>664.29456029366702</v>
      </c>
      <c r="L55" s="3">
        <f>1/$C$4*J55^2</f>
        <v>664.25992779783394</v>
      </c>
      <c r="M55">
        <f>((-K55) - $C$5)/J55</f>
        <v>-9.6662452205833367E-3</v>
      </c>
      <c r="N55">
        <f>((-L55) - $C$5)/J55</f>
        <v>-9.6658687804112384E-3</v>
      </c>
    </row>
    <row r="56" spans="10:14" x14ac:dyDescent="0.25">
      <c r="J56">
        <v>94000</v>
      </c>
      <c r="K56" s="3">
        <f>$C$3-SQRT($C$3*$C$3-J56*J56)</f>
        <v>693.49246050789952</v>
      </c>
      <c r="L56" s="3">
        <f>1/$C$4*J56^2</f>
        <v>693.45471668497885</v>
      </c>
      <c r="M56">
        <f>((-K56) - $C$5)/J56</f>
        <v>-9.7711963883819093E-3</v>
      </c>
      <c r="N56">
        <f>((-L56) - $C$5)/J56</f>
        <v>-9.7707948583508394E-3</v>
      </c>
    </row>
    <row r="57" spans="10:14" x14ac:dyDescent="0.25">
      <c r="J57">
        <v>96000</v>
      </c>
      <c r="K57" s="3">
        <f>$C$3-SQRT($C$3*$C$3-J57*J57)</f>
        <v>723.31841072998941</v>
      </c>
      <c r="L57" s="3">
        <f>1/$C$4*J57^2</f>
        <v>723.27735049442788</v>
      </c>
      <c r="M57">
        <f>((-K57) - $C$5)/J57</f>
        <v>-9.878316778437389E-3</v>
      </c>
      <c r="N57">
        <f>((-L57) - $C$5)/J57</f>
        <v>-9.8778890676502907E-3</v>
      </c>
    </row>
    <row r="58" spans="10:14" x14ac:dyDescent="0.25">
      <c r="J58">
        <v>98000</v>
      </c>
      <c r="K58" s="3">
        <f>$C$3-SQRT($C$3*$C$3-J58*J58)</f>
        <v>753.77241978142411</v>
      </c>
      <c r="L58" s="3">
        <f>1/$C$4*J58^2</f>
        <v>753.72782922618114</v>
      </c>
      <c r="M58">
        <f>((-K58) - $C$5)/J58</f>
        <v>-9.9874736712390211E-3</v>
      </c>
      <c r="N58">
        <f>((-L58) - $C$5)/J58</f>
        <v>-9.9870186655732773E-3</v>
      </c>
    </row>
    <row r="59" spans="10:14" x14ac:dyDescent="0.25">
      <c r="J59">
        <v>100000</v>
      </c>
      <c r="K59" s="3">
        <f>$C$3-SQRT($C$3*$C$3-J59*J59)</f>
        <v>784.85449667088687</v>
      </c>
      <c r="L59" s="3">
        <f>1/$C$4*J59^2</f>
        <v>784.80615288023864</v>
      </c>
      <c r="M59">
        <f>((-K59) - $C$5)/J59</f>
        <v>-1.0098544966708868E-2</v>
      </c>
      <c r="N59">
        <f>((-L59) - $C$5)/J59</f>
        <v>-1.0098061528802386E-2</v>
      </c>
    </row>
    <row r="60" spans="10:14" x14ac:dyDescent="0.25">
      <c r="J60">
        <v>102000</v>
      </c>
      <c r="K60" s="3">
        <f>$C$3-SQRT($C$3*$C$3-J60*J60)</f>
        <v>816.56465059053153</v>
      </c>
      <c r="L60" s="3">
        <f>1/$C$4*J60^2</f>
        <v>816.51232145660026</v>
      </c>
      <c r="M60">
        <f>((-K60) - $C$5)/J60</f>
        <v>-1.0211418143044427E-2</v>
      </c>
      <c r="N60">
        <f>((-L60) - $C$5)/J60</f>
        <v>-1.0210905112319609E-2</v>
      </c>
    </row>
    <row r="61" spans="10:14" x14ac:dyDescent="0.25">
      <c r="J61">
        <v>104000</v>
      </c>
      <c r="K61" s="3">
        <f>$C$3-SQRT($C$3*$C$3-J61*J61)</f>
        <v>848.90289092157036</v>
      </c>
      <c r="L61" s="3">
        <f>1/$C$4*J61^2</f>
        <v>848.846334955266</v>
      </c>
      <c r="M61">
        <f>((-K61) - $C$5)/J61</f>
        <v>-1.032598933578433E-2</v>
      </c>
      <c r="N61">
        <f>((-L61) - $C$5)/J61</f>
        <v>-1.032544552841602E-2</v>
      </c>
    </row>
    <row r="62" spans="10:14" x14ac:dyDescent="0.25">
      <c r="J62">
        <v>106000</v>
      </c>
      <c r="K62" s="3">
        <f>$C$3-SQRT($C$3*$C$3-J62*J62)</f>
        <v>881.86922722775489</v>
      </c>
      <c r="L62" s="3">
        <f>1/$C$4*J62^2</f>
        <v>881.80819337623609</v>
      </c>
      <c r="M62">
        <f>((-K62) - $C$5)/J62</f>
        <v>-1.0442162521016556E-2</v>
      </c>
      <c r="N62">
        <f>((-L62) - $C$5)/J62</f>
        <v>-1.0441586729964491E-2</v>
      </c>
    </row>
    <row r="63" spans="10:14" x14ac:dyDescent="0.25">
      <c r="J63">
        <v>108000</v>
      </c>
      <c r="K63" s="3">
        <f>$C$3-SQRT($C$3*$C$3-J63*J63)</f>
        <v>915.46366926189512</v>
      </c>
      <c r="L63" s="3">
        <f>1/$C$4*J63^2</f>
        <v>915.3978967195103</v>
      </c>
      <c r="M63">
        <f>((-K63) - $C$5)/J63</f>
        <v>-1.0559848789461992E-2</v>
      </c>
      <c r="N63">
        <f>((-L63) - $C$5)/J63</f>
        <v>-1.055923978443991E-2</v>
      </c>
    </row>
    <row r="64" spans="10:14" x14ac:dyDescent="0.25">
      <c r="J64">
        <v>110000</v>
      </c>
      <c r="K64" s="3">
        <f>$C$3-SQRT($C$3*$C$3-J64*J64)</f>
        <v>949.6862269602716</v>
      </c>
      <c r="L64" s="3">
        <f>1/$C$4*J64^2</f>
        <v>949.61544498508874</v>
      </c>
      <c r="M64">
        <f>((-K64) - $C$5)/J64</f>
        <v>-1.0678965699638833E-2</v>
      </c>
      <c r="N64">
        <f>((-L64) - $C$5)/J64</f>
        <v>-1.0678322227137171E-2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Ólavur Nón (ONO)</dc:creator>
  <cp:lastModifiedBy>Ólavur Nón</cp:lastModifiedBy>
  <dcterms:created xsi:type="dcterms:W3CDTF">2023-04-14T17:52:04Z</dcterms:created>
  <dcterms:modified xsi:type="dcterms:W3CDTF">2023-04-15T14:19:38Z</dcterms:modified>
</cp:coreProperties>
</file>