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sseho/Documents/COURSES/Semester1_2018/DDS/Tutorials_solution/"/>
    </mc:Choice>
  </mc:AlternateContent>
  <xr:revisionPtr revIDLastSave="0" documentId="8_{FF8806EF-A009-FD40-B12A-7101FC407A1C}" xr6:coauthVersionLast="31" xr6:coauthVersionMax="31" xr10:uidLastSave="{00000000-0000-0000-0000-000000000000}"/>
  <bookViews>
    <workbookView xWindow="0" yWindow="460" windowWidth="28800" windowHeight="15940" xr2:uid="{00000000-000D-0000-FFFF-FFFF00000000}"/>
  </bookViews>
  <sheets>
    <sheet name="Qn1" sheetId="1" r:id="rId1"/>
    <sheet name="Qn2" sheetId="2" r:id="rId2"/>
    <sheet name="Qn3" sheetId="3" r:id="rId3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33" i="3" s="1"/>
  <c r="C34" i="3" s="1"/>
  <c r="C25" i="3"/>
  <c r="C26" i="3"/>
  <c r="C27" i="3"/>
  <c r="C28" i="3"/>
  <c r="C29" i="3"/>
  <c r="C30" i="3"/>
  <c r="C31" i="3"/>
  <c r="C32" i="3"/>
  <c r="B21" i="3"/>
  <c r="E21" i="3"/>
  <c r="B22" i="3"/>
  <c r="E22" i="3" s="1"/>
  <c r="B23" i="3"/>
  <c r="E23" i="3"/>
  <c r="B24" i="3"/>
  <c r="E24" i="3" s="1"/>
  <c r="B25" i="3"/>
  <c r="E25" i="3"/>
  <c r="B26" i="3"/>
  <c r="E26" i="3" s="1"/>
  <c r="B27" i="3"/>
  <c r="E27" i="3"/>
  <c r="B28" i="3"/>
  <c r="E28" i="3" s="1"/>
  <c r="B29" i="3"/>
  <c r="E29" i="3"/>
  <c r="B30" i="3"/>
  <c r="E30" i="3" s="1"/>
  <c r="B31" i="3"/>
  <c r="E31" i="3"/>
  <c r="B32" i="3"/>
  <c r="E32" i="3" s="1"/>
  <c r="B33" i="3"/>
  <c r="B34" i="3" s="1"/>
  <c r="D21" i="3"/>
  <c r="D23" i="3"/>
  <c r="D24" i="3"/>
  <c r="D25" i="3"/>
  <c r="D27" i="3"/>
  <c r="D28" i="3"/>
  <c r="D29" i="3"/>
  <c r="D31" i="3"/>
  <c r="D32" i="3"/>
  <c r="A67" i="3"/>
  <c r="A68" i="3"/>
  <c r="A69" i="3" s="1"/>
  <c r="A70" i="3" s="1"/>
  <c r="A71" i="3" s="1"/>
  <c r="A72" i="3" s="1"/>
  <c r="A73" i="3" s="1"/>
  <c r="A74" i="3" s="1"/>
  <c r="A75" i="3" s="1"/>
  <c r="A76" i="3" s="1"/>
  <c r="A77" i="3" s="1"/>
  <c r="A6" i="3"/>
  <c r="A7" i="3" s="1"/>
  <c r="A8" i="3" s="1"/>
  <c r="A9" i="3" s="1"/>
  <c r="A10" i="3" s="1"/>
  <c r="A11" i="3" s="1"/>
  <c r="A12" i="3" s="1"/>
  <c r="A13" i="3" s="1"/>
  <c r="C5" i="2"/>
  <c r="C22" i="2" s="1"/>
  <c r="C6" i="2"/>
  <c r="C23" i="2"/>
  <c r="C7" i="2"/>
  <c r="C24" i="2" s="1"/>
  <c r="C8" i="2"/>
  <c r="C25" i="2"/>
  <c r="C9" i="2"/>
  <c r="C26" i="2" s="1"/>
  <c r="C10" i="2"/>
  <c r="C27" i="2"/>
  <c r="C11" i="2"/>
  <c r="C28" i="2" s="1"/>
  <c r="C12" i="2"/>
  <c r="C29" i="2"/>
  <c r="C13" i="2"/>
  <c r="C30" i="2" s="1"/>
  <c r="C14" i="2"/>
  <c r="C31" i="2"/>
  <c r="B22" i="2"/>
  <c r="B23" i="2"/>
  <c r="E23" i="2" s="1"/>
  <c r="B24" i="2"/>
  <c r="B25" i="2"/>
  <c r="E25" i="2" s="1"/>
  <c r="B26" i="2"/>
  <c r="B27" i="2"/>
  <c r="E27" i="2" s="1"/>
  <c r="B28" i="2"/>
  <c r="B29" i="2"/>
  <c r="E29" i="2" s="1"/>
  <c r="B30" i="2"/>
  <c r="B31" i="2"/>
  <c r="E31" i="2" s="1"/>
  <c r="B32" i="2"/>
  <c r="B33" i="2" s="1"/>
  <c r="D22" i="2"/>
  <c r="D24" i="2"/>
  <c r="D25" i="2"/>
  <c r="D26" i="2"/>
  <c r="D28" i="2"/>
  <c r="D29" i="2"/>
  <c r="D30" i="2"/>
  <c r="E30" i="2" l="1"/>
  <c r="C32" i="2"/>
  <c r="C33" i="2" s="1"/>
  <c r="E22" i="2"/>
  <c r="B67" i="3"/>
  <c r="B71" i="3"/>
  <c r="B75" i="3"/>
  <c r="B74" i="3"/>
  <c r="B68" i="3"/>
  <c r="B72" i="3"/>
  <c r="B76" i="3"/>
  <c r="B70" i="3"/>
  <c r="B66" i="3"/>
  <c r="E24" i="2"/>
  <c r="F25" i="3"/>
  <c r="F28" i="3"/>
  <c r="F32" i="3"/>
  <c r="F22" i="3"/>
  <c r="F21" i="3"/>
  <c r="F29" i="3"/>
  <c r="F27" i="3"/>
  <c r="F23" i="3"/>
  <c r="F26" i="3"/>
  <c r="F30" i="3"/>
  <c r="F24" i="3"/>
  <c r="F31" i="3"/>
  <c r="E26" i="2"/>
  <c r="E33" i="3"/>
  <c r="F24" i="2"/>
  <c r="F28" i="2"/>
  <c r="F27" i="2"/>
  <c r="F25" i="2"/>
  <c r="F29" i="2"/>
  <c r="F23" i="2"/>
  <c r="F22" i="2"/>
  <c r="F26" i="2"/>
  <c r="F30" i="2"/>
  <c r="F31" i="2"/>
  <c r="E28" i="2"/>
  <c r="B77" i="3"/>
  <c r="B73" i="3"/>
  <c r="B69" i="3"/>
  <c r="D31" i="2"/>
  <c r="D27" i="2"/>
  <c r="D23" i="2"/>
  <c r="D32" i="2" s="1"/>
  <c r="D30" i="3"/>
  <c r="D26" i="3"/>
  <c r="D22" i="3"/>
  <c r="F32" i="2" l="1"/>
  <c r="D33" i="3"/>
  <c r="J20" i="3" s="1"/>
  <c r="J21" i="3" s="1"/>
  <c r="F33" i="3"/>
  <c r="B78" i="3"/>
  <c r="E32" i="2"/>
  <c r="J21" i="2" s="1"/>
  <c r="J22" i="2" s="1"/>
  <c r="G21" i="3" l="1"/>
  <c r="G25" i="3"/>
  <c r="G29" i="3"/>
  <c r="D68" i="3"/>
  <c r="D72" i="3"/>
  <c r="D76" i="3"/>
  <c r="G28" i="3"/>
  <c r="C76" i="3"/>
  <c r="G22" i="3"/>
  <c r="G26" i="3"/>
  <c r="G30" i="3"/>
  <c r="D69" i="3"/>
  <c r="D73" i="3"/>
  <c r="D77" i="3"/>
  <c r="C66" i="3"/>
  <c r="C70" i="3"/>
  <c r="C74" i="3"/>
  <c r="G24" i="3"/>
  <c r="D67" i="3"/>
  <c r="D75" i="3"/>
  <c r="G23" i="3"/>
  <c r="G27" i="3"/>
  <c r="G31" i="3"/>
  <c r="D66" i="3"/>
  <c r="D78" i="3" s="1"/>
  <c r="G67" i="3" s="1"/>
  <c r="D70" i="3"/>
  <c r="D74" i="3"/>
  <c r="C67" i="3"/>
  <c r="C71" i="3"/>
  <c r="C75" i="3"/>
  <c r="G32" i="3"/>
  <c r="D71" i="3"/>
  <c r="C68" i="3"/>
  <c r="C72" i="3"/>
  <c r="C77" i="3"/>
  <c r="C73" i="3"/>
  <c r="C69" i="3"/>
  <c r="G23" i="2"/>
  <c r="G27" i="2"/>
  <c r="G31" i="2"/>
  <c r="G30" i="2"/>
  <c r="G25" i="2"/>
  <c r="G29" i="2"/>
  <c r="G24" i="2"/>
  <c r="G26" i="2"/>
  <c r="G28" i="2"/>
  <c r="G22" i="2"/>
  <c r="G32" i="2" l="1"/>
  <c r="J24" i="2" s="1"/>
  <c r="C78" i="3"/>
  <c r="G33" i="3"/>
  <c r="J23" i="3" l="1"/>
  <c r="E55" i="3"/>
  <c r="E56" i="3"/>
  <c r="J28" i="2"/>
  <c r="J27" i="2"/>
  <c r="J27" i="3" l="1"/>
  <c r="E60" i="3" s="1"/>
  <c r="J26" i="3"/>
  <c r="E59" i="3" s="1"/>
</calcChain>
</file>

<file path=xl/sharedStrings.xml><?xml version="1.0" encoding="utf-8"?>
<sst xmlns="http://schemas.openxmlformats.org/spreadsheetml/2006/main" count="72" uniqueCount="53">
  <si>
    <t>X</t>
  </si>
  <si>
    <t>y</t>
  </si>
  <si>
    <r>
      <t xml:space="preserve">True relationship: Yi = 2 + 3Xi + </t>
    </r>
    <r>
      <rPr>
        <sz val="12"/>
        <color rgb="FF000000"/>
        <rFont val="Times New Roman"/>
        <family val="1"/>
      </rPr>
      <t>εi.</t>
    </r>
  </si>
  <si>
    <t>εi</t>
  </si>
  <si>
    <t>Yi</t>
  </si>
  <si>
    <t>Xi</t>
  </si>
  <si>
    <t>Question 2</t>
  </si>
  <si>
    <t>1)</t>
  </si>
  <si>
    <t>2)</t>
  </si>
  <si>
    <t>2) scatter yi xi</t>
  </si>
  <si>
    <r>
      <t xml:space="preserve">Yi = α + 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Xi +  εi</t>
    </r>
  </si>
  <si>
    <t>xi</t>
  </si>
  <si>
    <t>yi</t>
  </si>
  <si>
    <t>Sum</t>
  </si>
  <si>
    <t>xi2</t>
  </si>
  <si>
    <t>xi.yi</t>
  </si>
  <si>
    <t>β-hat</t>
  </si>
  <si>
    <t>α-hat</t>
  </si>
  <si>
    <t>Mean</t>
  </si>
  <si>
    <t>σ2-hat</t>
  </si>
  <si>
    <t>(xi-xbar)^2</t>
  </si>
  <si>
    <t>(y-yhat)^2</t>
  </si>
  <si>
    <t>s.e(β-hat)</t>
  </si>
  <si>
    <t>s.e(α-hat)</t>
  </si>
  <si>
    <t>3) Manual computation of the parameters</t>
  </si>
  <si>
    <t>4)</t>
  </si>
  <si>
    <t>twoway (scatter yi xi) (line y_hat xi)</t>
  </si>
  <si>
    <t>the true values of alpha and beta were 2 and 3 respectively</t>
  </si>
  <si>
    <t>Note:</t>
  </si>
  <si>
    <t>the estimate of beta is very close to the true value (better than that of alpha)</t>
  </si>
  <si>
    <t>If we had taken more observations (n&gt;10) we would have got better estimates</t>
  </si>
  <si>
    <t>Question 3</t>
  </si>
  <si>
    <t xml:space="preserve">Day </t>
  </si>
  <si>
    <t>Estimates of parameters</t>
  </si>
  <si>
    <t>3)</t>
  </si>
  <si>
    <t>Unbiased</t>
  </si>
  <si>
    <t xml:space="preserve">Biased </t>
  </si>
  <si>
    <t>Estimated variances of alpha and beta</t>
  </si>
  <si>
    <t>beta_hat</t>
  </si>
  <si>
    <t>alpha hat</t>
  </si>
  <si>
    <t>Estimate of variance of error term</t>
  </si>
  <si>
    <t>5)</t>
  </si>
  <si>
    <t>R-square</t>
  </si>
  <si>
    <t>(y-ybar)^2</t>
  </si>
  <si>
    <t>(yhat-yhar)^2</t>
  </si>
  <si>
    <t>R^2 = Reg Sum of Square/Total Sum of Square</t>
  </si>
  <si>
    <t>R^2 =</t>
  </si>
  <si>
    <t>6)</t>
  </si>
  <si>
    <t xml:space="preserve">Almost all results are exactly the same </t>
  </si>
  <si>
    <t>7)</t>
  </si>
  <si>
    <t>Results which are not computed but are shown on the Stata regression output are</t>
  </si>
  <si>
    <t>t-vaues, p-values, confidence interval for estimates, F-value, and ANOVA table</t>
  </si>
  <si>
    <t>one can easily compute them given the formula and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</si>
</sst>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166" fontId="0" fillId="0" borderId="0" xfId="0" applyNumberFormat="1"/>
    <xf numFmtId="0" fontId="6" fillId="0" borderId="0" xfId="0" applyFont="1"/>
    <xf numFmtId="0" fontId="7" fillId="0" borderId="0" xfId="0" applyFont="1" applyAlignment="1">
      <alignment horizontal="left"/>
    </xf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0" fontId="2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0</xdr:row>
          <xdr:rowOff>50800</xdr:rowOff>
        </xdr:from>
        <xdr:to>
          <xdr:col>9</xdr:col>
          <xdr:colOff>520700</xdr:colOff>
          <xdr:row>22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152401</xdr:rowOff>
    </xdr:from>
    <xdr:to>
      <xdr:col>15</xdr:col>
      <xdr:colOff>66674</xdr:colOff>
      <xdr:row>16</xdr:row>
      <xdr:rowOff>134328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52401"/>
          <a:ext cx="4438649" cy="3048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36</xdr:row>
      <xdr:rowOff>28575</xdr:rowOff>
    </xdr:from>
    <xdr:to>
      <xdr:col>17</xdr:col>
      <xdr:colOff>438150</xdr:colOff>
      <xdr:row>51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6905625"/>
          <a:ext cx="548640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581026</xdr:colOff>
      <xdr:row>35</xdr:row>
      <xdr:rowOff>161925</xdr:rowOff>
    </xdr:from>
    <xdr:to>
      <xdr:col>7</xdr:col>
      <xdr:colOff>390526</xdr:colOff>
      <xdr:row>51</xdr:row>
      <xdr:rowOff>85724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6" y="6848475"/>
          <a:ext cx="4457700" cy="297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36</xdr:row>
      <xdr:rowOff>47624</xdr:rowOff>
    </xdr:from>
    <xdr:to>
      <xdr:col>7</xdr:col>
      <xdr:colOff>171450</xdr:colOff>
      <xdr:row>48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905624"/>
          <a:ext cx="5324476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581025</xdr:colOff>
      <xdr:row>34</xdr:row>
      <xdr:rowOff>142876</xdr:rowOff>
    </xdr:from>
    <xdr:to>
      <xdr:col>15</xdr:col>
      <xdr:colOff>276225</xdr:colOff>
      <xdr:row>51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619876"/>
          <a:ext cx="482917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13" sqref="M13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r:id="rId4">
            <anchor moveWithCells="1">
              <from>
                <xdr:col>0</xdr:col>
                <xdr:colOff>25400</xdr:colOff>
                <xdr:row>0</xdr:row>
                <xdr:rowOff>50800</xdr:rowOff>
              </from>
              <to>
                <xdr:col>9</xdr:col>
                <xdr:colOff>520700</xdr:colOff>
                <xdr:row>22</xdr:row>
                <xdr:rowOff>63500</xdr:rowOff>
              </to>
            </anchor>
          </objectPr>
        </oleObject>
      </mc:Choice>
      <mc:Fallback>
        <oleObject progId="Word.Document.12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A9" workbookViewId="0"/>
  </sheetViews>
  <sheetFormatPr baseColWidth="10" defaultColWidth="8.83203125" defaultRowHeight="15" x14ac:dyDescent="0.2"/>
  <cols>
    <col min="6" max="6" width="12" bestFit="1" customWidth="1"/>
    <col min="7" max="8" width="12" customWidth="1"/>
    <col min="10" max="10" width="12" style="2" bestFit="1" customWidth="1"/>
  </cols>
  <sheetData>
    <row r="1" spans="1:9" x14ac:dyDescent="0.2">
      <c r="A1" t="s">
        <v>6</v>
      </c>
      <c r="I1" t="s">
        <v>9</v>
      </c>
    </row>
    <row r="2" spans="1:9" ht="16" x14ac:dyDescent="0.2">
      <c r="C2" s="1" t="s">
        <v>2</v>
      </c>
    </row>
    <row r="3" spans="1:9" ht="16" x14ac:dyDescent="0.2">
      <c r="A3" t="s">
        <v>7</v>
      </c>
      <c r="C3" s="1"/>
    </row>
    <row r="4" spans="1:9" x14ac:dyDescent="0.2">
      <c r="B4" s="2" t="s">
        <v>5</v>
      </c>
      <c r="C4" s="2" t="s">
        <v>4</v>
      </c>
      <c r="D4" s="2" t="s">
        <v>3</v>
      </c>
    </row>
    <row r="5" spans="1:9" x14ac:dyDescent="0.2">
      <c r="B5">
        <v>1</v>
      </c>
      <c r="C5">
        <f t="shared" ref="C5:C14" si="0">2+3*B5+D5</f>
        <v>5.4640000000000004</v>
      </c>
      <c r="D5" s="2">
        <v>0.46400000000000002</v>
      </c>
    </row>
    <row r="6" spans="1:9" x14ac:dyDescent="0.2">
      <c r="B6">
        <v>2</v>
      </c>
      <c r="C6">
        <f t="shared" si="0"/>
        <v>8.1370000000000005</v>
      </c>
      <c r="D6" s="2">
        <v>0.13700000000000001</v>
      </c>
    </row>
    <row r="7" spans="1:9" x14ac:dyDescent="0.2">
      <c r="B7">
        <v>3</v>
      </c>
      <c r="C7">
        <f t="shared" si="0"/>
        <v>13.455</v>
      </c>
      <c r="D7" s="2">
        <v>2.4550000000000001</v>
      </c>
    </row>
    <row r="8" spans="1:9" x14ac:dyDescent="0.2">
      <c r="B8">
        <v>4</v>
      </c>
      <c r="C8">
        <f t="shared" si="0"/>
        <v>13.677</v>
      </c>
      <c r="D8" s="2">
        <v>-0.32300000000000001</v>
      </c>
    </row>
    <row r="9" spans="1:9" x14ac:dyDescent="0.2">
      <c r="B9">
        <v>5</v>
      </c>
      <c r="C9">
        <f t="shared" si="0"/>
        <v>16.931999999999999</v>
      </c>
      <c r="D9" s="2">
        <v>-6.8000000000000005E-2</v>
      </c>
    </row>
    <row r="10" spans="1:9" x14ac:dyDescent="0.2">
      <c r="B10">
        <v>6</v>
      </c>
      <c r="C10">
        <f t="shared" si="0"/>
        <v>20.295999999999999</v>
      </c>
      <c r="D10" s="2">
        <v>0.29599999999999999</v>
      </c>
    </row>
    <row r="11" spans="1:9" x14ac:dyDescent="0.2">
      <c r="B11">
        <v>7</v>
      </c>
      <c r="C11">
        <f t="shared" si="0"/>
        <v>22.712</v>
      </c>
      <c r="D11" s="2">
        <v>-0.28799999999999998</v>
      </c>
    </row>
    <row r="12" spans="1:9" x14ac:dyDescent="0.2">
      <c r="B12">
        <v>8</v>
      </c>
      <c r="C12">
        <f t="shared" si="0"/>
        <v>27.298000000000002</v>
      </c>
      <c r="D12" s="2">
        <v>1.298</v>
      </c>
    </row>
    <row r="13" spans="1:9" x14ac:dyDescent="0.2">
      <c r="B13">
        <v>9</v>
      </c>
      <c r="C13">
        <f t="shared" si="0"/>
        <v>29.241</v>
      </c>
      <c r="D13" s="2">
        <v>0.24099999999999999</v>
      </c>
    </row>
    <row r="14" spans="1:9" x14ac:dyDescent="0.2">
      <c r="B14">
        <v>10</v>
      </c>
      <c r="C14">
        <f t="shared" si="0"/>
        <v>31.042999999999999</v>
      </c>
      <c r="D14" s="2">
        <v>-0.95699999999999996</v>
      </c>
    </row>
    <row r="17" spans="1:12" x14ac:dyDescent="0.2">
      <c r="A17" t="s">
        <v>24</v>
      </c>
    </row>
    <row r="19" spans="1:12" x14ac:dyDescent="0.2">
      <c r="C19" t="s">
        <v>10</v>
      </c>
      <c r="I19" t="s">
        <v>33</v>
      </c>
    </row>
    <row r="20" spans="1:12" x14ac:dyDescent="0.2">
      <c r="K20" s="3" t="s">
        <v>28</v>
      </c>
    </row>
    <row r="21" spans="1:12" x14ac:dyDescent="0.2">
      <c r="B21" t="s">
        <v>11</v>
      </c>
      <c r="C21" t="s">
        <v>12</v>
      </c>
      <c r="D21" t="s">
        <v>14</v>
      </c>
      <c r="E21" t="s">
        <v>15</v>
      </c>
      <c r="F21" t="s">
        <v>20</v>
      </c>
      <c r="G21" t="s">
        <v>21</v>
      </c>
      <c r="I21" t="s">
        <v>16</v>
      </c>
      <c r="J21" s="5">
        <f>(10*E32-B32*C32)/(10*D32-B32^2)</f>
        <v>2.8946848484848462</v>
      </c>
      <c r="L21" t="s">
        <v>27</v>
      </c>
    </row>
    <row r="22" spans="1:12" x14ac:dyDescent="0.2">
      <c r="B22">
        <f>B5</f>
        <v>1</v>
      </c>
      <c r="C22">
        <f>C5</f>
        <v>5.4640000000000004</v>
      </c>
      <c r="D22">
        <f>B22^2</f>
        <v>1</v>
      </c>
      <c r="E22">
        <f>B22*C22</f>
        <v>5.4640000000000004</v>
      </c>
      <c r="F22">
        <f>(B22-B$33)^2</f>
        <v>20.25</v>
      </c>
      <c r="G22" s="7">
        <f>(C22-(J$22+J$21*B22))^2</f>
        <v>0.11250535669422249</v>
      </c>
      <c r="H22" s="7"/>
      <c r="I22" t="s">
        <v>17</v>
      </c>
      <c r="J22" s="5">
        <f>C33-J21*B33</f>
        <v>2.9047333333333469</v>
      </c>
      <c r="L22" t="s">
        <v>29</v>
      </c>
    </row>
    <row r="23" spans="1:12" x14ac:dyDescent="0.2">
      <c r="B23">
        <f t="shared" ref="B23:C23" si="1">B6</f>
        <v>2</v>
      </c>
      <c r="C23">
        <f t="shared" si="1"/>
        <v>8.1370000000000005</v>
      </c>
      <c r="D23">
        <f t="shared" ref="D23:D31" si="2">B23^2</f>
        <v>4</v>
      </c>
      <c r="E23">
        <f t="shared" ref="E23:E31" si="3">B23*C23</f>
        <v>16.274000000000001</v>
      </c>
      <c r="F23">
        <f t="shared" ref="F23:F31" si="4">(B23-B$33)^2</f>
        <v>12.25</v>
      </c>
      <c r="G23" s="7">
        <f t="shared" ref="G23:G31" si="5">(C23-(J$22+J$21*B23))^2</f>
        <v>0.31036378637282963</v>
      </c>
      <c r="H23" s="7"/>
      <c r="L23" t="s">
        <v>30</v>
      </c>
    </row>
    <row r="24" spans="1:12" x14ac:dyDescent="0.2">
      <c r="B24">
        <f t="shared" ref="B24:C24" si="6">B7</f>
        <v>3</v>
      </c>
      <c r="C24">
        <f t="shared" si="6"/>
        <v>13.455</v>
      </c>
      <c r="D24">
        <f t="shared" si="2"/>
        <v>9</v>
      </c>
      <c r="E24">
        <f t="shared" si="3"/>
        <v>40.365000000000002</v>
      </c>
      <c r="F24">
        <f t="shared" si="4"/>
        <v>6.25</v>
      </c>
      <c r="G24" s="7">
        <f t="shared" si="5"/>
        <v>3.4827476813590219</v>
      </c>
      <c r="H24" s="7"/>
      <c r="I24" s="6" t="s">
        <v>19</v>
      </c>
      <c r="J24" s="4">
        <f>G32/8</f>
        <v>0.90310047575757713</v>
      </c>
    </row>
    <row r="25" spans="1:12" x14ac:dyDescent="0.2">
      <c r="B25">
        <f t="shared" ref="B25:C25" si="7">B8</f>
        <v>4</v>
      </c>
      <c r="C25">
        <f t="shared" si="7"/>
        <v>13.677</v>
      </c>
      <c r="D25">
        <f t="shared" si="2"/>
        <v>16</v>
      </c>
      <c r="E25">
        <f t="shared" si="3"/>
        <v>54.707999999999998</v>
      </c>
      <c r="F25">
        <f t="shared" si="4"/>
        <v>2.25</v>
      </c>
      <c r="G25" s="7">
        <f t="shared" si="5"/>
        <v>0.65039825983471855</v>
      </c>
      <c r="H25" s="7"/>
    </row>
    <row r="26" spans="1:12" x14ac:dyDescent="0.2">
      <c r="B26">
        <f t="shared" ref="B26:C26" si="8">B9</f>
        <v>5</v>
      </c>
      <c r="C26">
        <f t="shared" si="8"/>
        <v>16.931999999999999</v>
      </c>
      <c r="D26">
        <f t="shared" si="2"/>
        <v>25</v>
      </c>
      <c r="E26">
        <f t="shared" si="3"/>
        <v>84.66</v>
      </c>
      <c r="F26">
        <f t="shared" si="4"/>
        <v>0.25</v>
      </c>
      <c r="G26" s="7">
        <f t="shared" si="5"/>
        <v>0.19905658240587892</v>
      </c>
      <c r="H26" s="7"/>
    </row>
    <row r="27" spans="1:12" x14ac:dyDescent="0.2">
      <c r="B27">
        <f t="shared" ref="B27:C27" si="9">B10</f>
        <v>6</v>
      </c>
      <c r="C27">
        <f t="shared" si="9"/>
        <v>20.295999999999999</v>
      </c>
      <c r="D27">
        <f t="shared" si="2"/>
        <v>36</v>
      </c>
      <c r="E27">
        <f t="shared" si="3"/>
        <v>121.776</v>
      </c>
      <c r="F27">
        <f t="shared" si="4"/>
        <v>0.25</v>
      </c>
      <c r="G27" s="7">
        <f t="shared" si="5"/>
        <v>5.362733149678788E-4</v>
      </c>
      <c r="H27" s="7"/>
      <c r="I27" t="s">
        <v>22</v>
      </c>
      <c r="J27" s="4">
        <f>SQRT(J24)/SQRT(F32)</f>
        <v>0.10462634674605235</v>
      </c>
    </row>
    <row r="28" spans="1:12" x14ac:dyDescent="0.2">
      <c r="B28">
        <f t="shared" ref="B28:C28" si="10">B11</f>
        <v>7</v>
      </c>
      <c r="C28">
        <f t="shared" si="10"/>
        <v>22.712</v>
      </c>
      <c r="D28">
        <f t="shared" si="2"/>
        <v>49</v>
      </c>
      <c r="E28">
        <f t="shared" si="3"/>
        <v>158.98400000000001</v>
      </c>
      <c r="F28">
        <f t="shared" si="4"/>
        <v>2.25</v>
      </c>
      <c r="G28" s="7">
        <f t="shared" si="5"/>
        <v>0.20750509619834473</v>
      </c>
      <c r="H28" s="7"/>
      <c r="I28" t="s">
        <v>23</v>
      </c>
      <c r="J28" s="4">
        <f>SQRT(J24*(0.1+B33^2/F32))</f>
        <v>0.64918940894539345</v>
      </c>
    </row>
    <row r="29" spans="1:12" x14ac:dyDescent="0.2">
      <c r="B29">
        <f t="shared" ref="B29:C29" si="11">B12</f>
        <v>8</v>
      </c>
      <c r="C29">
        <f t="shared" si="11"/>
        <v>27.298000000000002</v>
      </c>
      <c r="D29">
        <f t="shared" si="2"/>
        <v>64</v>
      </c>
      <c r="E29">
        <f t="shared" si="3"/>
        <v>218.38400000000001</v>
      </c>
      <c r="F29">
        <f t="shared" si="4"/>
        <v>6.25</v>
      </c>
      <c r="G29" s="7">
        <f t="shared" si="5"/>
        <v>1.5271716813590612</v>
      </c>
      <c r="H29" s="7"/>
    </row>
    <row r="30" spans="1:12" x14ac:dyDescent="0.2">
      <c r="B30">
        <f t="shared" ref="B30:C30" si="12">B13</f>
        <v>9</v>
      </c>
      <c r="C30">
        <f t="shared" si="12"/>
        <v>29.241</v>
      </c>
      <c r="D30">
        <f t="shared" si="2"/>
        <v>81</v>
      </c>
      <c r="E30">
        <f t="shared" si="3"/>
        <v>263.16899999999998</v>
      </c>
      <c r="F30">
        <f t="shared" si="4"/>
        <v>12.25</v>
      </c>
      <c r="G30" s="7">
        <f t="shared" si="5"/>
        <v>8.0714531827368083E-2</v>
      </c>
      <c r="H30" s="7"/>
    </row>
    <row r="31" spans="1:12" x14ac:dyDescent="0.2">
      <c r="B31">
        <f t="shared" ref="B31:C31" si="13">B14</f>
        <v>10</v>
      </c>
      <c r="C31">
        <f t="shared" si="13"/>
        <v>31.042999999999999</v>
      </c>
      <c r="D31">
        <f t="shared" si="2"/>
        <v>100</v>
      </c>
      <c r="E31">
        <f t="shared" si="3"/>
        <v>310.43</v>
      </c>
      <c r="F31">
        <f t="shared" si="4"/>
        <v>20.25</v>
      </c>
      <c r="G31" s="7">
        <f t="shared" si="5"/>
        <v>0.65380455669420245</v>
      </c>
      <c r="H31" s="7"/>
    </row>
    <row r="32" spans="1:12" x14ac:dyDescent="0.2">
      <c r="A32" t="s">
        <v>13</v>
      </c>
      <c r="B32">
        <f>SUM(B22:B31)</f>
        <v>55</v>
      </c>
      <c r="C32">
        <f t="shared" ref="C32:F32" si="14">SUM(C22:C31)</f>
        <v>188.25500000000002</v>
      </c>
      <c r="D32">
        <f t="shared" si="14"/>
        <v>385</v>
      </c>
      <c r="E32">
        <f t="shared" si="14"/>
        <v>1274.2139999999999</v>
      </c>
      <c r="F32">
        <f t="shared" si="14"/>
        <v>82.5</v>
      </c>
      <c r="G32" s="7">
        <f>SUM(G22:G31)</f>
        <v>7.224803806060617</v>
      </c>
      <c r="H32" s="7"/>
    </row>
    <row r="33" spans="1:3" x14ac:dyDescent="0.2">
      <c r="A33" t="s">
        <v>18</v>
      </c>
      <c r="B33">
        <f>B32/10</f>
        <v>5.5</v>
      </c>
      <c r="C33">
        <f>C32/10</f>
        <v>18.825500000000002</v>
      </c>
    </row>
    <row r="36" spans="1:3" x14ac:dyDescent="0.2">
      <c r="A36" t="s">
        <v>25</v>
      </c>
      <c r="B36" s="8" t="s">
        <v>26</v>
      </c>
    </row>
    <row r="37" spans="1:3" x14ac:dyDescent="0.2">
      <c r="B37" s="8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workbookViewId="0">
      <selection activeCell="E57" sqref="E57"/>
    </sheetView>
  </sheetViews>
  <sheetFormatPr baseColWidth="10" defaultColWidth="8.83203125" defaultRowHeight="15" x14ac:dyDescent="0.2"/>
  <cols>
    <col min="2" max="2" width="10.33203125" customWidth="1"/>
    <col min="3" max="3" width="14.5" bestFit="1" customWidth="1"/>
    <col min="4" max="4" width="12.83203125" bestFit="1" customWidth="1"/>
    <col min="7" max="7" width="12.33203125" customWidth="1"/>
    <col min="10" max="10" width="11.5" customWidth="1"/>
    <col min="11" max="11" width="19.83203125" bestFit="1" customWidth="1"/>
  </cols>
  <sheetData>
    <row r="1" spans="1:3" x14ac:dyDescent="0.2">
      <c r="A1" t="s">
        <v>31</v>
      </c>
    </row>
    <row r="3" spans="1:3" x14ac:dyDescent="0.2">
      <c r="A3" t="s">
        <v>32</v>
      </c>
      <c r="B3" t="s">
        <v>0</v>
      </c>
      <c r="C3" t="s">
        <v>1</v>
      </c>
    </row>
    <row r="4" spans="1:3" x14ac:dyDescent="0.2">
      <c r="A4">
        <v>1</v>
      </c>
      <c r="B4">
        <v>100</v>
      </c>
      <c r="C4">
        <v>55</v>
      </c>
    </row>
    <row r="5" spans="1:3" x14ac:dyDescent="0.2">
      <c r="A5">
        <v>2</v>
      </c>
      <c r="B5">
        <v>90</v>
      </c>
      <c r="C5">
        <v>70</v>
      </c>
    </row>
    <row r="6" spans="1:3" x14ac:dyDescent="0.2">
      <c r="A6">
        <f>A5+1</f>
        <v>3</v>
      </c>
      <c r="B6">
        <v>80</v>
      </c>
      <c r="C6">
        <v>90</v>
      </c>
    </row>
    <row r="7" spans="1:3" x14ac:dyDescent="0.2">
      <c r="A7">
        <f t="shared" ref="A7:A13" si="0">A6+1</f>
        <v>4</v>
      </c>
      <c r="B7">
        <v>70</v>
      </c>
      <c r="C7">
        <v>100</v>
      </c>
    </row>
    <row r="8" spans="1:3" x14ac:dyDescent="0.2">
      <c r="A8">
        <f t="shared" si="0"/>
        <v>5</v>
      </c>
      <c r="B8">
        <v>70</v>
      </c>
      <c r="C8">
        <v>90</v>
      </c>
    </row>
    <row r="9" spans="1:3" x14ac:dyDescent="0.2">
      <c r="A9">
        <f t="shared" si="0"/>
        <v>6</v>
      </c>
      <c r="B9">
        <v>70</v>
      </c>
      <c r="C9">
        <v>105</v>
      </c>
    </row>
    <row r="10" spans="1:3" x14ac:dyDescent="0.2">
      <c r="A10">
        <f t="shared" si="0"/>
        <v>7</v>
      </c>
      <c r="B10">
        <v>70</v>
      </c>
      <c r="C10">
        <v>80</v>
      </c>
    </row>
    <row r="11" spans="1:3" x14ac:dyDescent="0.2">
      <c r="A11">
        <f t="shared" si="0"/>
        <v>8</v>
      </c>
      <c r="B11">
        <v>65</v>
      </c>
      <c r="C11">
        <v>110</v>
      </c>
    </row>
    <row r="12" spans="1:3" x14ac:dyDescent="0.2">
      <c r="A12">
        <f t="shared" si="0"/>
        <v>9</v>
      </c>
      <c r="B12">
        <v>60</v>
      </c>
      <c r="C12">
        <v>125</v>
      </c>
    </row>
    <row r="13" spans="1:3" x14ac:dyDescent="0.2">
      <c r="A13">
        <f t="shared" si="0"/>
        <v>10</v>
      </c>
      <c r="B13">
        <v>60</v>
      </c>
      <c r="C13">
        <v>115</v>
      </c>
    </row>
    <row r="14" spans="1:3" x14ac:dyDescent="0.2">
      <c r="A14">
        <v>11</v>
      </c>
      <c r="B14">
        <v>55</v>
      </c>
      <c r="C14">
        <v>130</v>
      </c>
    </row>
    <row r="15" spans="1:3" x14ac:dyDescent="0.2">
      <c r="A15">
        <v>12</v>
      </c>
      <c r="B15">
        <v>50</v>
      </c>
      <c r="C15">
        <v>130</v>
      </c>
    </row>
    <row r="18" spans="1:11" x14ac:dyDescent="0.2">
      <c r="A18" t="s">
        <v>7</v>
      </c>
      <c r="C18" t="s">
        <v>10</v>
      </c>
      <c r="I18" t="s">
        <v>33</v>
      </c>
      <c r="J18" s="2"/>
    </row>
    <row r="19" spans="1:11" x14ac:dyDescent="0.2">
      <c r="J19" s="2"/>
    </row>
    <row r="20" spans="1:11" x14ac:dyDescent="0.2">
      <c r="B20" t="s">
        <v>11</v>
      </c>
      <c r="C20" t="s">
        <v>12</v>
      </c>
      <c r="D20" t="s">
        <v>14</v>
      </c>
      <c r="E20" t="s">
        <v>15</v>
      </c>
      <c r="F20" t="s">
        <v>20</v>
      </c>
      <c r="G20" t="s">
        <v>21</v>
      </c>
      <c r="I20" t="s">
        <v>16</v>
      </c>
      <c r="J20" s="5">
        <f>(12*E33-B33*C33)/(12*D33-B33^2)</f>
        <v>-1.5777777777777777</v>
      </c>
    </row>
    <row r="21" spans="1:11" x14ac:dyDescent="0.2">
      <c r="B21">
        <f>B4</f>
        <v>100</v>
      </c>
      <c r="C21">
        <f>C4</f>
        <v>55</v>
      </c>
      <c r="D21">
        <f>B21^2</f>
        <v>10000</v>
      </c>
      <c r="E21">
        <f>B21*C21</f>
        <v>5500</v>
      </c>
      <c r="F21">
        <f>(B21-B$34)^2</f>
        <v>900</v>
      </c>
      <c r="G21" s="7">
        <f>(C21-(J$21+J$20*B21))^2</f>
        <v>5.4444444444443558</v>
      </c>
      <c r="H21" s="7"/>
      <c r="I21" t="s">
        <v>17</v>
      </c>
      <c r="J21" s="5">
        <f>C34-J20*B34</f>
        <v>210.44444444444446</v>
      </c>
    </row>
    <row r="22" spans="1:11" x14ac:dyDescent="0.2">
      <c r="B22">
        <f t="shared" ref="B22:C30" si="1">B5</f>
        <v>90</v>
      </c>
      <c r="C22">
        <f t="shared" si="1"/>
        <v>70</v>
      </c>
      <c r="D22">
        <f t="shared" ref="D22:D32" si="2">B22^2</f>
        <v>8100</v>
      </c>
      <c r="E22">
        <f t="shared" ref="E22:E30" si="3">B22*C22</f>
        <v>6300</v>
      </c>
      <c r="F22">
        <f t="shared" ref="F22:F32" si="4">(B22-B$34)^2</f>
        <v>400</v>
      </c>
      <c r="G22" s="7">
        <f t="shared" ref="G22:G32" si="5">(C22-(J$21+J$20*B22))^2</f>
        <v>2.4197530864197137</v>
      </c>
      <c r="H22" s="7"/>
      <c r="J22" s="2"/>
    </row>
    <row r="23" spans="1:11" x14ac:dyDescent="0.2">
      <c r="B23">
        <f t="shared" si="1"/>
        <v>80</v>
      </c>
      <c r="C23">
        <f t="shared" si="1"/>
        <v>90</v>
      </c>
      <c r="D23">
        <f t="shared" si="2"/>
        <v>6400</v>
      </c>
      <c r="E23">
        <f t="shared" si="3"/>
        <v>7200</v>
      </c>
      <c r="F23">
        <f t="shared" si="4"/>
        <v>100</v>
      </c>
      <c r="G23" s="7">
        <f t="shared" si="5"/>
        <v>33.382716049382481</v>
      </c>
      <c r="H23" s="7"/>
      <c r="I23" s="6" t="s">
        <v>19</v>
      </c>
      <c r="J23" s="4">
        <f>G33/10</f>
        <v>69.888888888888843</v>
      </c>
    </row>
    <row r="24" spans="1:11" x14ac:dyDescent="0.2">
      <c r="B24">
        <f t="shared" si="1"/>
        <v>70</v>
      </c>
      <c r="C24">
        <f t="shared" si="1"/>
        <v>100</v>
      </c>
      <c r="D24">
        <f t="shared" si="2"/>
        <v>4900</v>
      </c>
      <c r="E24">
        <f t="shared" si="3"/>
        <v>7000</v>
      </c>
      <c r="F24">
        <f t="shared" si="4"/>
        <v>0</v>
      </c>
      <c r="G24" s="7">
        <f t="shared" si="5"/>
        <v>2.0194839173657902E-28</v>
      </c>
      <c r="H24" s="7"/>
      <c r="J24" s="2"/>
    </row>
    <row r="25" spans="1:11" x14ac:dyDescent="0.2">
      <c r="B25">
        <f t="shared" si="1"/>
        <v>70</v>
      </c>
      <c r="C25">
        <f t="shared" si="1"/>
        <v>90</v>
      </c>
      <c r="D25">
        <f t="shared" si="2"/>
        <v>4900</v>
      </c>
      <c r="E25">
        <f t="shared" si="3"/>
        <v>6300</v>
      </c>
      <c r="F25">
        <f t="shared" si="4"/>
        <v>0</v>
      </c>
      <c r="G25" s="7">
        <f t="shared" si="5"/>
        <v>100.00000000000028</v>
      </c>
      <c r="H25" s="7"/>
      <c r="J25" s="2"/>
    </row>
    <row r="26" spans="1:11" x14ac:dyDescent="0.2">
      <c r="B26">
        <f t="shared" si="1"/>
        <v>70</v>
      </c>
      <c r="C26">
        <f t="shared" si="1"/>
        <v>105</v>
      </c>
      <c r="D26">
        <f t="shared" si="2"/>
        <v>4900</v>
      </c>
      <c r="E26">
        <f t="shared" si="3"/>
        <v>7350</v>
      </c>
      <c r="F26">
        <f t="shared" si="4"/>
        <v>0</v>
      </c>
      <c r="G26" s="7">
        <f t="shared" si="5"/>
        <v>24.999999999999858</v>
      </c>
      <c r="H26" s="7"/>
      <c r="I26" t="s">
        <v>22</v>
      </c>
      <c r="J26" s="4">
        <f>SQRT(J23/F33)</f>
        <v>0.17624337830131862</v>
      </c>
      <c r="K26" s="11"/>
    </row>
    <row r="27" spans="1:11" x14ac:dyDescent="0.2">
      <c r="B27">
        <f t="shared" si="1"/>
        <v>70</v>
      </c>
      <c r="C27">
        <f t="shared" si="1"/>
        <v>80</v>
      </c>
      <c r="D27">
        <f t="shared" si="2"/>
        <v>4900</v>
      </c>
      <c r="E27">
        <f t="shared" si="3"/>
        <v>5600</v>
      </c>
      <c r="F27">
        <f t="shared" si="4"/>
        <v>0</v>
      </c>
      <c r="G27" s="7">
        <f t="shared" si="5"/>
        <v>400.00000000000057</v>
      </c>
      <c r="H27" s="7"/>
      <c r="I27" t="s">
        <v>23</v>
      </c>
      <c r="J27" s="4">
        <f>SQRT(J23*(0.1+B34^2/F33))</f>
        <v>12.617105770528012</v>
      </c>
      <c r="K27" s="10"/>
    </row>
    <row r="28" spans="1:11" x14ac:dyDescent="0.2">
      <c r="B28">
        <f t="shared" si="1"/>
        <v>65</v>
      </c>
      <c r="C28">
        <f t="shared" si="1"/>
        <v>110</v>
      </c>
      <c r="D28">
        <f t="shared" si="2"/>
        <v>4225</v>
      </c>
      <c r="E28">
        <f t="shared" si="3"/>
        <v>7150</v>
      </c>
      <c r="F28">
        <f t="shared" si="4"/>
        <v>25</v>
      </c>
      <c r="G28" s="7">
        <f t="shared" si="5"/>
        <v>4.4567901234567433</v>
      </c>
      <c r="H28" s="7"/>
      <c r="J28" s="2"/>
    </row>
    <row r="29" spans="1:11" x14ac:dyDescent="0.2">
      <c r="B29">
        <f t="shared" si="1"/>
        <v>60</v>
      </c>
      <c r="C29">
        <f t="shared" si="1"/>
        <v>125</v>
      </c>
      <c r="D29">
        <f t="shared" si="2"/>
        <v>3600</v>
      </c>
      <c r="E29">
        <f t="shared" si="3"/>
        <v>7500</v>
      </c>
      <c r="F29">
        <f t="shared" si="4"/>
        <v>100</v>
      </c>
      <c r="G29" s="7">
        <f t="shared" si="5"/>
        <v>85.049382716048981</v>
      </c>
      <c r="H29" s="7"/>
      <c r="J29" s="2"/>
    </row>
    <row r="30" spans="1:11" x14ac:dyDescent="0.2">
      <c r="B30">
        <f t="shared" si="1"/>
        <v>60</v>
      </c>
      <c r="C30">
        <f t="shared" si="1"/>
        <v>115</v>
      </c>
      <c r="D30">
        <f t="shared" si="2"/>
        <v>3600</v>
      </c>
      <c r="E30">
        <f t="shared" si="3"/>
        <v>6900</v>
      </c>
      <c r="F30">
        <f t="shared" si="4"/>
        <v>100</v>
      </c>
      <c r="G30" s="7">
        <f t="shared" si="5"/>
        <v>0.60493827160497271</v>
      </c>
      <c r="H30" s="7"/>
      <c r="J30" s="2"/>
    </row>
    <row r="31" spans="1:11" x14ac:dyDescent="0.2">
      <c r="B31">
        <f t="shared" ref="B31:C31" si="6">B14</f>
        <v>55</v>
      </c>
      <c r="C31">
        <f t="shared" si="6"/>
        <v>130</v>
      </c>
      <c r="D31">
        <f t="shared" si="2"/>
        <v>3025</v>
      </c>
      <c r="E31">
        <f t="shared" ref="E31:E32" si="7">B31*C31</f>
        <v>7150</v>
      </c>
      <c r="F31">
        <f t="shared" si="4"/>
        <v>225</v>
      </c>
      <c r="G31" s="7">
        <f t="shared" si="5"/>
        <v>40.111111111110873</v>
      </c>
      <c r="H31" s="7"/>
      <c r="J31" s="2"/>
    </row>
    <row r="32" spans="1:11" x14ac:dyDescent="0.2">
      <c r="B32">
        <f t="shared" ref="B32:C32" si="8">B15</f>
        <v>50</v>
      </c>
      <c r="C32">
        <f t="shared" si="8"/>
        <v>130</v>
      </c>
      <c r="D32">
        <f t="shared" si="2"/>
        <v>2500</v>
      </c>
      <c r="E32">
        <f t="shared" si="7"/>
        <v>6500</v>
      </c>
      <c r="F32">
        <f t="shared" si="4"/>
        <v>400</v>
      </c>
      <c r="G32" s="7">
        <f t="shared" si="5"/>
        <v>2.419753086419802</v>
      </c>
      <c r="H32" s="7"/>
      <c r="J32" s="2"/>
    </row>
    <row r="33" spans="1:10" x14ac:dyDescent="0.2">
      <c r="A33" t="s">
        <v>13</v>
      </c>
      <c r="B33">
        <f>SUM(B21:B32)</f>
        <v>840</v>
      </c>
      <c r="C33">
        <f t="shared" ref="C33:G33" si="9">SUM(C21:C32)</f>
        <v>1200</v>
      </c>
      <c r="D33">
        <f t="shared" si="9"/>
        <v>61050</v>
      </c>
      <c r="E33">
        <f t="shared" si="9"/>
        <v>80450</v>
      </c>
      <c r="F33">
        <f t="shared" si="9"/>
        <v>2250</v>
      </c>
      <c r="G33">
        <f t="shared" si="9"/>
        <v>698.88888888888846</v>
      </c>
      <c r="H33" s="7"/>
      <c r="J33" s="2"/>
    </row>
    <row r="34" spans="1:10" x14ac:dyDescent="0.2">
      <c r="A34" t="s">
        <v>18</v>
      </c>
      <c r="B34">
        <f>B33/12</f>
        <v>70</v>
      </c>
      <c r="C34">
        <f>C33/12</f>
        <v>100</v>
      </c>
      <c r="J34" s="2"/>
    </row>
    <row r="35" spans="1:10" x14ac:dyDescent="0.2">
      <c r="J35" s="9" t="s">
        <v>26</v>
      </c>
    </row>
    <row r="36" spans="1:10" x14ac:dyDescent="0.2">
      <c r="A36" t="s">
        <v>8</v>
      </c>
    </row>
    <row r="54" spans="1:11" x14ac:dyDescent="0.2">
      <c r="A54" t="s">
        <v>34</v>
      </c>
      <c r="B54" t="s">
        <v>40</v>
      </c>
    </row>
    <row r="55" spans="1:11" x14ac:dyDescent="0.2">
      <c r="D55" t="s">
        <v>36</v>
      </c>
      <c r="E55" s="10">
        <f>G33/(12-1)</f>
        <v>63.535353535353494</v>
      </c>
    </row>
    <row r="56" spans="1:11" x14ac:dyDescent="0.2">
      <c r="D56" t="s">
        <v>35</v>
      </c>
      <c r="E56" s="10">
        <f>G33/(12-2)</f>
        <v>69.888888888888843</v>
      </c>
    </row>
    <row r="58" spans="1:11" x14ac:dyDescent="0.2">
      <c r="A58" t="s">
        <v>25</v>
      </c>
      <c r="B58" t="s">
        <v>37</v>
      </c>
    </row>
    <row r="59" spans="1:11" x14ac:dyDescent="0.2">
      <c r="D59" t="s">
        <v>38</v>
      </c>
      <c r="E59">
        <f>J26^2*12</f>
        <v>0.37274074074074048</v>
      </c>
    </row>
    <row r="60" spans="1:11" x14ac:dyDescent="0.2">
      <c r="D60" t="s">
        <v>39</v>
      </c>
      <c r="E60">
        <f>J27^2*12</f>
        <v>1910.2962962962952</v>
      </c>
    </row>
    <row r="63" spans="1:11" x14ac:dyDescent="0.2">
      <c r="A63" t="s">
        <v>41</v>
      </c>
      <c r="B63" t="s">
        <v>42</v>
      </c>
    </row>
    <row r="64" spans="1:11" x14ac:dyDescent="0.2">
      <c r="J64" s="3" t="s">
        <v>47</v>
      </c>
      <c r="K64" t="s">
        <v>48</v>
      </c>
    </row>
    <row r="65" spans="1:11" x14ac:dyDescent="0.2">
      <c r="B65" t="s">
        <v>43</v>
      </c>
      <c r="C65" t="s">
        <v>21</v>
      </c>
      <c r="D65" t="s">
        <v>44</v>
      </c>
      <c r="F65" t="s">
        <v>45</v>
      </c>
    </row>
    <row r="66" spans="1:11" x14ac:dyDescent="0.2">
      <c r="A66">
        <v>1</v>
      </c>
      <c r="B66">
        <f>(C21-C$34)^2</f>
        <v>2025</v>
      </c>
      <c r="C66" s="12">
        <f>(C21-(J$21+J$20*B21))^2</f>
        <v>5.4444444444443558</v>
      </c>
      <c r="D66" s="12">
        <f>((J$21+J$20*B21)-C$34)^2</f>
        <v>2240.4444444444425</v>
      </c>
      <c r="J66" s="3" t="s">
        <v>49</v>
      </c>
      <c r="K66" t="s">
        <v>50</v>
      </c>
    </row>
    <row r="67" spans="1:11" x14ac:dyDescent="0.2">
      <c r="A67">
        <f>A66+1</f>
        <v>2</v>
      </c>
      <c r="B67">
        <f t="shared" ref="B67:B77" si="10">(C22-C$34)^2</f>
        <v>900</v>
      </c>
      <c r="C67" s="12">
        <f t="shared" ref="C67:C77" si="11">(C22-(J$21+J$20*B22))^2</f>
        <v>2.4197530864197137</v>
      </c>
      <c r="D67" s="12">
        <f t="shared" ref="D67:D77" si="12">((J$21+J$20*B22)-C$34)^2</f>
        <v>995.75308641975232</v>
      </c>
      <c r="F67" t="s">
        <v>46</v>
      </c>
      <c r="G67" s="13">
        <f>D78/B78</f>
        <v>0.88906525573192241</v>
      </c>
      <c r="K67" s="14" t="s">
        <v>51</v>
      </c>
    </row>
    <row r="68" spans="1:11" x14ac:dyDescent="0.2">
      <c r="A68">
        <f t="shared" ref="A68:A77" si="13">A67+1</f>
        <v>3</v>
      </c>
      <c r="B68">
        <f t="shared" si="10"/>
        <v>100</v>
      </c>
      <c r="C68" s="12">
        <f t="shared" si="11"/>
        <v>33.382716049382481</v>
      </c>
      <c r="D68" s="12">
        <f t="shared" si="12"/>
        <v>248.93827160493763</v>
      </c>
      <c r="K68" s="14" t="s">
        <v>52</v>
      </c>
    </row>
    <row r="69" spans="1:11" x14ac:dyDescent="0.2">
      <c r="A69">
        <f t="shared" si="13"/>
        <v>4</v>
      </c>
      <c r="B69">
        <f t="shared" si="10"/>
        <v>0</v>
      </c>
      <c r="C69" s="12">
        <f t="shared" si="11"/>
        <v>2.0194839173657902E-28</v>
      </c>
      <c r="D69" s="12">
        <f t="shared" si="12"/>
        <v>2.0194839173657902E-28</v>
      </c>
    </row>
    <row r="70" spans="1:11" x14ac:dyDescent="0.2">
      <c r="A70">
        <f t="shared" si="13"/>
        <v>5</v>
      </c>
      <c r="B70">
        <f t="shared" si="10"/>
        <v>100</v>
      </c>
      <c r="C70" s="12">
        <f t="shared" si="11"/>
        <v>100.00000000000028</v>
      </c>
      <c r="D70" s="12">
        <f t="shared" si="12"/>
        <v>2.0194839173657902E-28</v>
      </c>
    </row>
    <row r="71" spans="1:11" x14ac:dyDescent="0.2">
      <c r="A71">
        <f t="shared" si="13"/>
        <v>6</v>
      </c>
      <c r="B71">
        <f t="shared" si="10"/>
        <v>25</v>
      </c>
      <c r="C71" s="12">
        <f t="shared" si="11"/>
        <v>24.999999999999858</v>
      </c>
      <c r="D71" s="12">
        <f t="shared" si="12"/>
        <v>2.0194839173657902E-28</v>
      </c>
    </row>
    <row r="72" spans="1:11" x14ac:dyDescent="0.2">
      <c r="A72">
        <f t="shared" si="13"/>
        <v>7</v>
      </c>
      <c r="B72">
        <f t="shared" si="10"/>
        <v>400</v>
      </c>
      <c r="C72" s="12">
        <f t="shared" si="11"/>
        <v>400.00000000000057</v>
      </c>
      <c r="D72" s="12">
        <f t="shared" si="12"/>
        <v>2.0194839173657902E-28</v>
      </c>
    </row>
    <row r="73" spans="1:11" x14ac:dyDescent="0.2">
      <c r="A73">
        <f t="shared" si="13"/>
        <v>8</v>
      </c>
      <c r="B73">
        <f t="shared" si="10"/>
        <v>100</v>
      </c>
      <c r="C73" s="12">
        <f t="shared" si="11"/>
        <v>4.4567901234567433</v>
      </c>
      <c r="D73" s="12">
        <f t="shared" si="12"/>
        <v>62.23456790123474</v>
      </c>
    </row>
    <row r="74" spans="1:11" x14ac:dyDescent="0.2">
      <c r="A74">
        <f t="shared" si="13"/>
        <v>9</v>
      </c>
      <c r="B74">
        <f t="shared" si="10"/>
        <v>625</v>
      </c>
      <c r="C74" s="12">
        <f t="shared" si="11"/>
        <v>85.049382716048981</v>
      </c>
      <c r="D74" s="12">
        <f t="shared" si="12"/>
        <v>248.93827160493896</v>
      </c>
    </row>
    <row r="75" spans="1:11" x14ac:dyDescent="0.2">
      <c r="A75">
        <f t="shared" si="13"/>
        <v>10</v>
      </c>
      <c r="B75">
        <f t="shared" si="10"/>
        <v>225</v>
      </c>
      <c r="C75" s="12">
        <f t="shared" si="11"/>
        <v>0.60493827160497271</v>
      </c>
      <c r="D75" s="12">
        <f t="shared" si="12"/>
        <v>248.93827160493896</v>
      </c>
    </row>
    <row r="76" spans="1:11" x14ac:dyDescent="0.2">
      <c r="A76">
        <f t="shared" si="13"/>
        <v>11</v>
      </c>
      <c r="B76">
        <f t="shared" si="10"/>
        <v>900</v>
      </c>
      <c r="C76" s="12">
        <f t="shared" si="11"/>
        <v>40.111111111110873</v>
      </c>
      <c r="D76" s="12">
        <f t="shared" si="12"/>
        <v>560.111111111112</v>
      </c>
    </row>
    <row r="77" spans="1:11" x14ac:dyDescent="0.2">
      <c r="A77">
        <f t="shared" si="13"/>
        <v>12</v>
      </c>
      <c r="B77">
        <f t="shared" si="10"/>
        <v>900</v>
      </c>
      <c r="C77" s="12">
        <f t="shared" si="11"/>
        <v>2.419753086419802</v>
      </c>
      <c r="D77" s="12">
        <f t="shared" si="12"/>
        <v>995.75308641975403</v>
      </c>
    </row>
    <row r="78" spans="1:11" x14ac:dyDescent="0.2">
      <c r="B78">
        <f>SUM(B66:B77)</f>
        <v>6300</v>
      </c>
      <c r="C78" s="12">
        <f>SUM(C66:C77)</f>
        <v>698.88888888888846</v>
      </c>
      <c r="D78" s="12">
        <f>SUM(D66:D77)</f>
        <v>5601.1111111111113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Qn1</vt:lpstr>
      <vt:lpstr>Qn2</vt:lpstr>
      <vt:lpstr>Qn3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Visseho Adjiwanou</cp:lastModifiedBy>
  <dcterms:created xsi:type="dcterms:W3CDTF">2014-03-23T13:12:46Z</dcterms:created>
  <dcterms:modified xsi:type="dcterms:W3CDTF">2018-03-27T10:07:36Z</dcterms:modified>
</cp:coreProperties>
</file>