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TMM-FE Simulation\TMM Material Properties - 20MnCr5\"/>
    </mc:Choice>
  </mc:AlternateContent>
  <bookViews>
    <workbookView xWindow="11160" yWindow="0" windowWidth="28800" windowHeight="12885"/>
  </bookViews>
  <sheets>
    <sheet name="20MnCr5_Chemical_Composition" sheetId="9" r:id="rId1"/>
    <sheet name="G &amp; nu" sheetId="8" r:id="rId2"/>
    <sheet name="rho_mass &amp; alpha_expansion" sheetId="2" r:id="rId3"/>
    <sheet name="C_v &amp; k" sheetId="3" r:id="rId4"/>
  </sheets>
  <calcPr calcId="162913"/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" i="8"/>
  <c r="I2" i="8" s="1"/>
  <c r="V3" i="8"/>
  <c r="V21" i="8"/>
  <c r="V25" i="8"/>
  <c r="V39" i="8"/>
  <c r="V45" i="8"/>
  <c r="V57" i="8"/>
  <c r="V58" i="8"/>
  <c r="U3" i="8"/>
  <c r="U4" i="8"/>
  <c r="V4" i="8" s="1"/>
  <c r="U5" i="8"/>
  <c r="V5" i="8" s="1"/>
  <c r="U6" i="8"/>
  <c r="V6" i="8" s="1"/>
  <c r="U7" i="8"/>
  <c r="V7" i="8" s="1"/>
  <c r="U8" i="8"/>
  <c r="V8" i="8" s="1"/>
  <c r="U9" i="8"/>
  <c r="V9" i="8" s="1"/>
  <c r="U10" i="8"/>
  <c r="V10" i="8" s="1"/>
  <c r="U11" i="8"/>
  <c r="V11" i="8" s="1"/>
  <c r="U12" i="8"/>
  <c r="V12" i="8" s="1"/>
  <c r="U13" i="8"/>
  <c r="V13" i="8" s="1"/>
  <c r="U14" i="8"/>
  <c r="V14" i="8" s="1"/>
  <c r="U15" i="8"/>
  <c r="V15" i="8" s="1"/>
  <c r="U16" i="8"/>
  <c r="V16" i="8" s="1"/>
  <c r="U17" i="8"/>
  <c r="V17" i="8" s="1"/>
  <c r="U18" i="8"/>
  <c r="V18" i="8" s="1"/>
  <c r="U19" i="8"/>
  <c r="V19" i="8" s="1"/>
  <c r="U20" i="8"/>
  <c r="V20" i="8" s="1"/>
  <c r="U21" i="8"/>
  <c r="U22" i="8"/>
  <c r="V22" i="8" s="1"/>
  <c r="U23" i="8"/>
  <c r="V23" i="8" s="1"/>
  <c r="U24" i="8"/>
  <c r="V24" i="8" s="1"/>
  <c r="U25" i="8"/>
  <c r="U26" i="8"/>
  <c r="V26" i="8" s="1"/>
  <c r="U27" i="8"/>
  <c r="V27" i="8" s="1"/>
  <c r="U28" i="8"/>
  <c r="V28" i="8" s="1"/>
  <c r="U29" i="8"/>
  <c r="V29" i="8" s="1"/>
  <c r="U30" i="8"/>
  <c r="V30" i="8" s="1"/>
  <c r="U31" i="8"/>
  <c r="V31" i="8" s="1"/>
  <c r="U32" i="8"/>
  <c r="V32" i="8" s="1"/>
  <c r="U33" i="8"/>
  <c r="V33" i="8" s="1"/>
  <c r="U34" i="8"/>
  <c r="V34" i="8" s="1"/>
  <c r="U35" i="8"/>
  <c r="V35" i="8" s="1"/>
  <c r="U36" i="8"/>
  <c r="V36" i="8" s="1"/>
  <c r="U37" i="8"/>
  <c r="V37" i="8" s="1"/>
  <c r="U38" i="8"/>
  <c r="V38" i="8" s="1"/>
  <c r="U39" i="8"/>
  <c r="U40" i="8"/>
  <c r="V40" i="8" s="1"/>
  <c r="U41" i="8"/>
  <c r="V41" i="8" s="1"/>
  <c r="U42" i="8"/>
  <c r="V42" i="8" s="1"/>
  <c r="U43" i="8"/>
  <c r="V43" i="8" s="1"/>
  <c r="U44" i="8"/>
  <c r="V44" i="8" s="1"/>
  <c r="U45" i="8"/>
  <c r="U46" i="8"/>
  <c r="V46" i="8" s="1"/>
  <c r="U47" i="8"/>
  <c r="V47" i="8" s="1"/>
  <c r="U48" i="8"/>
  <c r="V48" i="8" s="1"/>
  <c r="U49" i="8"/>
  <c r="V49" i="8" s="1"/>
  <c r="U50" i="8"/>
  <c r="V50" i="8" s="1"/>
  <c r="U51" i="8"/>
  <c r="V51" i="8" s="1"/>
  <c r="U52" i="8"/>
  <c r="V52" i="8" s="1"/>
  <c r="U53" i="8"/>
  <c r="V53" i="8" s="1"/>
  <c r="U54" i="8"/>
  <c r="V54" i="8" s="1"/>
  <c r="U55" i="8"/>
  <c r="V55" i="8" s="1"/>
  <c r="U56" i="8"/>
  <c r="V56" i="8" s="1"/>
  <c r="U57" i="8"/>
  <c r="U58" i="8"/>
  <c r="U59" i="8"/>
  <c r="V59" i="8" s="1"/>
  <c r="U60" i="8"/>
  <c r="V60" i="8" s="1"/>
  <c r="U2" i="8"/>
  <c r="V2" i="8" s="1"/>
  <c r="D60" i="8" l="1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2" i="2"/>
</calcChain>
</file>

<file path=xl/sharedStrings.xml><?xml version="1.0" encoding="utf-8"?>
<sst xmlns="http://schemas.openxmlformats.org/spreadsheetml/2006/main" count="59" uniqueCount="49">
  <si>
    <t>Mass density</t>
  </si>
  <si>
    <r>
      <t>T [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C]</t>
    </r>
  </si>
  <si>
    <t>Density [g/(cm)^3]</t>
  </si>
  <si>
    <t>Density [kg/m^3]</t>
  </si>
  <si>
    <t>Thermal expansion coefficient</t>
  </si>
  <si>
    <t>Expansion coeff. [10e-6 1/K]</t>
  </si>
  <si>
    <t>Expansion coeff. [1/K]</t>
  </si>
  <si>
    <t>Specific heat capacity</t>
  </si>
  <si>
    <t>Specific heat [J/(g K)]</t>
  </si>
  <si>
    <t>Specific heat [1e6 J/(Kg K)]</t>
  </si>
  <si>
    <t>Thermal conductivity</t>
  </si>
  <si>
    <t>Specific heat [J/(Kg K)]</t>
  </si>
  <si>
    <t>Density [ton/mm^3]</t>
  </si>
  <si>
    <t>G [GPa]</t>
  </si>
  <si>
    <t>G_corr [GPa]</t>
  </si>
  <si>
    <t>T_hat [-]</t>
  </si>
  <si>
    <t>G_0 [GPa]</t>
  </si>
  <si>
    <t>r_G [-]</t>
  </si>
  <si>
    <t>s_G [-]</t>
  </si>
  <si>
    <t>nu [-]</t>
  </si>
  <si>
    <t>Thermal conductivity [W/(mK)]</t>
  </si>
  <si>
    <t>r_nu [-]</t>
  </si>
  <si>
    <t>s_nu [-]</t>
  </si>
  <si>
    <t>nu_0 [-]</t>
  </si>
  <si>
    <t>Shear modulus</t>
  </si>
  <si>
    <t>Poisson's ratio</t>
  </si>
  <si>
    <t>Steel</t>
  </si>
  <si>
    <t>C</t>
  </si>
  <si>
    <t>Si</t>
  </si>
  <si>
    <t>Mn</t>
  </si>
  <si>
    <t>P</t>
  </si>
  <si>
    <t>S</t>
  </si>
  <si>
    <t>Cr</t>
  </si>
  <si>
    <t>N</t>
  </si>
  <si>
    <t>Mo</t>
  </si>
  <si>
    <t>Ni</t>
  </si>
  <si>
    <t>Sn</t>
  </si>
  <si>
    <t>20MnCr5_1</t>
  </si>
  <si>
    <t>Al</t>
  </si>
  <si>
    <t>Cu</t>
  </si>
  <si>
    <t>V</t>
  </si>
  <si>
    <t>B</t>
  </si>
  <si>
    <t>Ti</t>
  </si>
  <si>
    <t>Nb</t>
  </si>
  <si>
    <t>Sb</t>
  </si>
  <si>
    <t>As</t>
  </si>
  <si>
    <t>Ca</t>
  </si>
  <si>
    <t>Poisson's Ratio - Fitted</t>
  </si>
  <si>
    <t>Shear Modulus - 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</si>
</sst>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4" fillId="33" borderId="0" xfId="0" applyFont="1" applyFill="1"/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8503086419753E-2"/>
          <c:y val="3.3872209391839873E-2"/>
          <c:w val="0.77963070987654326"/>
          <c:h val="0.813361616161616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 &amp; nu'!$A$1</c:f>
              <c:strCache>
                <c:ptCount val="1"/>
                <c:pt idx="0">
                  <c:v>Shear modulus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 &amp; nu'!$B$2:$B$60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'G &amp; nu'!$D$2:$D$60</c:f>
              <c:numCache>
                <c:formatCode>General</c:formatCode>
                <c:ptCount val="59"/>
                <c:pt idx="0">
                  <c:v>82.5</c:v>
                </c:pt>
                <c:pt idx="1">
                  <c:v>82.4058006610544</c:v>
                </c:pt>
                <c:pt idx="2">
                  <c:v>82.216548273406261</c:v>
                </c:pt>
                <c:pt idx="3">
                  <c:v>82.025287156918267</c:v>
                </c:pt>
                <c:pt idx="4">
                  <c:v>81.831073209035637</c:v>
                </c:pt>
                <c:pt idx="5">
                  <c:v>81.63311298186666</c:v>
                </c:pt>
                <c:pt idx="6">
                  <c:v>81.430723507605776</c:v>
                </c:pt>
                <c:pt idx="7">
                  <c:v>81.223292123956838</c:v>
                </c:pt>
                <c:pt idx="8">
                  <c:v>81.010306605065665</c:v>
                </c:pt>
                <c:pt idx="9">
                  <c:v>80.791345117875863</c:v>
                </c:pt>
                <c:pt idx="10">
                  <c:v>80.566005916619488</c:v>
                </c:pt>
                <c:pt idx="11">
                  <c:v>80.333977648326353</c:v>
                </c:pt>
                <c:pt idx="12">
                  <c:v>80.094989134603097</c:v>
                </c:pt>
                <c:pt idx="13">
                  <c:v>79.8487993279889</c:v>
                </c:pt>
                <c:pt idx="14">
                  <c:v>79.595207355599797</c:v>
                </c:pt>
                <c:pt idx="15">
                  <c:v>79.334052519128591</c:v>
                </c:pt>
                <c:pt idx="16">
                  <c:v>79.065204251200683</c:v>
                </c:pt>
                <c:pt idx="17">
                  <c:v>78.788562115374091</c:v>
                </c:pt>
                <c:pt idx="18">
                  <c:v>78.504035718851014</c:v>
                </c:pt>
                <c:pt idx="19">
                  <c:v>78.211564799766265</c:v>
                </c:pt>
                <c:pt idx="20">
                  <c:v>77.911099139898838</c:v>
                </c:pt>
                <c:pt idx="21">
                  <c:v>77.602618651960341</c:v>
                </c:pt>
                <c:pt idx="22">
                  <c:v>77.286113292306581</c:v>
                </c:pt>
                <c:pt idx="23">
                  <c:v>76.961573017293333</c:v>
                </c:pt>
                <c:pt idx="24">
                  <c:v>76.629027957853225</c:v>
                </c:pt>
                <c:pt idx="25">
                  <c:v>76.288498201274649</c:v>
                </c:pt>
                <c:pt idx="26">
                  <c:v>75.940023922134358</c:v>
                </c:pt>
                <c:pt idx="27">
                  <c:v>75.583645295009234</c:v>
                </c:pt>
                <c:pt idx="28">
                  <c:v>75.21941253812021</c:v>
                </c:pt>
                <c:pt idx="29">
                  <c:v>74.847395956976683</c:v>
                </c:pt>
                <c:pt idx="30">
                  <c:v>74.467665857088079</c:v>
                </c:pt>
                <c:pt idx="31">
                  <c:v>74.080292543963779</c:v>
                </c:pt>
                <c:pt idx="32">
                  <c:v>73.685356366757375</c:v>
                </c:pt>
                <c:pt idx="33">
                  <c:v>73.282937674622445</c:v>
                </c:pt>
                <c:pt idx="34">
                  <c:v>72.873146947645225</c:v>
                </c:pt>
                <c:pt idx="35">
                  <c:v>72.456064534979276</c:v>
                </c:pt>
                <c:pt idx="36">
                  <c:v>72.031800916710793</c:v>
                </c:pt>
                <c:pt idx="37">
                  <c:v>71.6004565292818</c:v>
                </c:pt>
                <c:pt idx="38">
                  <c:v>71.162141852778433</c:v>
                </c:pt>
                <c:pt idx="39">
                  <c:v>70.716957323642745</c:v>
                </c:pt>
                <c:pt idx="40">
                  <c:v>70.265023465605083</c:v>
                </c:pt>
                <c:pt idx="41">
                  <c:v>69.806460802395861</c:v>
                </c:pt>
                <c:pt idx="42">
                  <c:v>69.341389857745483</c:v>
                </c:pt>
                <c:pt idx="43">
                  <c:v>68.869931155384322</c:v>
                </c:pt>
                <c:pt idx="44">
                  <c:v>68.392205219042765</c:v>
                </c:pt>
                <c:pt idx="45">
                  <c:v>67.908342616095396</c:v>
                </c:pt>
                <c:pt idx="46">
                  <c:v>67.418463870272646</c:v>
                </c:pt>
                <c:pt idx="47">
                  <c:v>66.922709592593279</c:v>
                </c:pt>
                <c:pt idx="48">
                  <c:v>66.421200306787682</c:v>
                </c:pt>
                <c:pt idx="49">
                  <c:v>65.914076623874664</c:v>
                </c:pt>
                <c:pt idx="50">
                  <c:v>65.401479154872987</c:v>
                </c:pt>
                <c:pt idx="51">
                  <c:v>64.883528423513084</c:v>
                </c:pt>
                <c:pt idx="52">
                  <c:v>64.360365040813733</c:v>
                </c:pt>
                <c:pt idx="53">
                  <c:v>63.832139661437886</c:v>
                </c:pt>
                <c:pt idx="54">
                  <c:v>63.29897280911598</c:v>
                </c:pt>
                <c:pt idx="55">
                  <c:v>62.761025182155194</c:v>
                </c:pt>
                <c:pt idx="56">
                  <c:v>62.218417304285907</c:v>
                </c:pt>
                <c:pt idx="57">
                  <c:v>61.671309873815311</c:v>
                </c:pt>
                <c:pt idx="58">
                  <c:v>61.119833458118009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3-4CE6-AF98-6DE07566AE42}"/>
            </c:ext>
          </c:extLst>
        </c:ser>
        <c:ser>
          <c:idx val="3"/>
          <c:order val="1"/>
          <c:tx>
            <c:strRef>
              <c:f>'G &amp; nu'!$F$1</c:f>
              <c:strCache>
                <c:ptCount val="1"/>
                <c:pt idx="0">
                  <c:v>Shear Modulus - Fitted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'G &amp; nu'!$G$2:$G$60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'G &amp; nu'!$I$2:$I$60</c:f>
              <c:numCache>
                <c:formatCode>General</c:formatCode>
                <c:ptCount val="59"/>
                <c:pt idx="0">
                  <c:v>82.5</c:v>
                </c:pt>
                <c:pt idx="1">
                  <c:v>82.443476857134002</c:v>
                </c:pt>
                <c:pt idx="2">
                  <c:v>82.344500106590274</c:v>
                </c:pt>
                <c:pt idx="3">
                  <c:v>82.218924278661348</c:v>
                </c:pt>
                <c:pt idx="4">
                  <c:v>82.072206787797285</c:v>
                </c:pt>
                <c:pt idx="5">
                  <c:v>81.907453402973545</c:v>
                </c:pt>
                <c:pt idx="6">
                  <c:v>81.726737182469805</c:v>
                </c:pt>
                <c:pt idx="7">
                  <c:v>81.531567311018733</c:v>
                </c:pt>
                <c:pt idx="8">
                  <c:v>81.323105094197686</c:v>
                </c:pt>
                <c:pt idx="9">
                  <c:v>81.102279400610499</c:v>
                </c:pt>
                <c:pt idx="10">
                  <c:v>80.869854753187411</c:v>
                </c:pt>
                <c:pt idx="11">
                  <c:v>80.626474440441839</c:v>
                </c:pt>
                <c:pt idx="12">
                  <c:v>80.372689316149305</c:v>
                </c:pt>
                <c:pt idx="13">
                  <c:v>80.108977866484494</c:v>
                </c:pt>
                <c:pt idx="14">
                  <c:v>79.835760676505515</c:v>
                </c:pt>
                <c:pt idx="15">
                  <c:v>79.553411156190933</c:v>
                </c:pt>
                <c:pt idx="16">
                  <c:v>79.262263683026561</c:v>
                </c:pt>
                <c:pt idx="17">
                  <c:v>78.962619908944319</c:v>
                </c:pt>
                <c:pt idx="18">
                  <c:v>78.654753730928775</c:v>
                </c:pt>
                <c:pt idx="19">
                  <c:v>78.338915268138322</c:v>
                </c:pt>
                <c:pt idx="20">
                  <c:v>78.015334086735109</c:v>
                </c:pt>
                <c:pt idx="21">
                  <c:v>77.684221845755062</c:v>
                </c:pt>
                <c:pt idx="22">
                  <c:v>77.345774490948173</c:v>
                </c:pt>
                <c:pt idx="23">
                  <c:v>77.000174091112157</c:v>
                </c:pt>
                <c:pt idx="24">
                  <c:v>76.647590388375832</c:v>
                </c:pt>
                <c:pt idx="25">
                  <c:v>76.288182117189692</c:v>
                </c:pt>
                <c:pt idx="26">
                  <c:v>75.922098134503429</c:v>
                </c:pt>
                <c:pt idx="27">
                  <c:v>75.549478394457211</c:v>
                </c:pt>
                <c:pt idx="28">
                  <c:v>75.170454794001998</c:v>
                </c:pt>
                <c:pt idx="29">
                  <c:v>74.785151910584233</c:v>
                </c:pt>
                <c:pt idx="30">
                  <c:v>74.393687648953161</c:v>
                </c:pt>
                <c:pt idx="31">
                  <c:v>73.99617381096877</c:v>
                </c:pt>
                <c:pt idx="32">
                  <c:v>73.592716599786542</c:v>
                </c:pt>
                <c:pt idx="33">
                  <c:v>73.183417067807881</c:v>
                </c:pt>
                <c:pt idx="34">
                  <c:v>72.76837151619587</c:v>
                </c:pt>
                <c:pt idx="35">
                  <c:v>72.347671852475017</c:v>
                </c:pt>
                <c:pt idx="36">
                  <c:v>71.921405911693384</c:v>
                </c:pt>
                <c:pt idx="37">
                  <c:v>71.489657745776341</c:v>
                </c:pt>
                <c:pt idx="38">
                  <c:v>71.052507885002896</c:v>
                </c:pt>
                <c:pt idx="39">
                  <c:v>70.610033574958237</c:v>
                </c:pt>
                <c:pt idx="40">
                  <c:v>70.162308991836554</c:v>
                </c:pt>
                <c:pt idx="41">
                  <c:v>69.709405438567742</c:v>
                </c:pt>
                <c:pt idx="42">
                  <c:v>69.251391523904502</c:v>
                </c:pt>
                <c:pt idx="43">
                  <c:v>68.788333326323425</c:v>
                </c:pt>
                <c:pt idx="44">
                  <c:v>68.320294544353203</c:v>
                </c:pt>
                <c:pt idx="45">
                  <c:v>67.847336634738284</c:v>
                </c:pt>
                <c:pt idx="46">
                  <c:v>67.369518939672702</c:v>
                </c:pt>
                <c:pt idx="47">
                  <c:v>66.886898804188647</c:v>
                </c:pt>
                <c:pt idx="48">
                  <c:v>66.399531684655969</c:v>
                </c:pt>
                <c:pt idx="49">
                  <c:v>65.907471249237915</c:v>
                </c:pt>
                <c:pt idx="50">
                  <c:v>65.410769471052276</c:v>
                </c:pt>
                <c:pt idx="51">
                  <c:v>64.9094767147037</c:v>
                </c:pt>
                <c:pt idx="52">
                  <c:v>64.40364181678008</c:v>
                </c:pt>
                <c:pt idx="53">
                  <c:v>63.893312160842726</c:v>
                </c:pt>
                <c:pt idx="54">
                  <c:v>63.378533747384211</c:v>
                </c:pt>
                <c:pt idx="55">
                  <c:v>62.859351259178858</c:v>
                </c:pt>
                <c:pt idx="56">
                  <c:v>62.33580812240811</c:v>
                </c:pt>
                <c:pt idx="57">
                  <c:v>61.807946563904707</c:v>
                </c:pt>
                <c:pt idx="58">
                  <c:v>61.275807664826239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4-4837-8AE7-65CDC4E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06560"/>
        <c:axId val="481987184"/>
      </c:scatterChart>
      <c:scatterChart>
        <c:scatterStyle val="smoothMarker"/>
        <c:varyColors val="0"/>
        <c:ser>
          <c:idx val="1"/>
          <c:order val="2"/>
          <c:tx>
            <c:strRef>
              <c:f>'G &amp; nu'!$O$1</c:f>
              <c:strCache>
                <c:ptCount val="1"/>
                <c:pt idx="0">
                  <c:v>Poisson's ratio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 &amp; nu'!$P$2:$P$60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'G &amp; nu'!$Q$2:$Q$60</c:f>
              <c:numCache>
                <c:formatCode>General</c:formatCode>
                <c:ptCount val="59"/>
                <c:pt idx="0">
                  <c:v>0.28887000000000002</c:v>
                </c:pt>
                <c:pt idx="1">
                  <c:v>0.28905999999999998</c:v>
                </c:pt>
                <c:pt idx="2">
                  <c:v>0.28944999999999999</c:v>
                </c:pt>
                <c:pt idx="3">
                  <c:v>0.28982999999999998</c:v>
                </c:pt>
                <c:pt idx="4">
                  <c:v>0.29021999999999998</c:v>
                </c:pt>
                <c:pt idx="5">
                  <c:v>0.29060000000000002</c:v>
                </c:pt>
                <c:pt idx="6">
                  <c:v>0.29098000000000002</c:v>
                </c:pt>
                <c:pt idx="7">
                  <c:v>0.29137000000000002</c:v>
                </c:pt>
                <c:pt idx="8">
                  <c:v>0.29175000000000001</c:v>
                </c:pt>
                <c:pt idx="9">
                  <c:v>0.29214000000000001</c:v>
                </c:pt>
                <c:pt idx="10">
                  <c:v>0.29252</c:v>
                </c:pt>
                <c:pt idx="11">
                  <c:v>0.29291</c:v>
                </c:pt>
                <c:pt idx="12">
                  <c:v>0.29329</c:v>
                </c:pt>
                <c:pt idx="13">
                  <c:v>0.29368</c:v>
                </c:pt>
                <c:pt idx="14">
                  <c:v>0.29405999999999999</c:v>
                </c:pt>
                <c:pt idx="15">
                  <c:v>0.29443999999999998</c:v>
                </c:pt>
                <c:pt idx="16">
                  <c:v>0.29482999999999998</c:v>
                </c:pt>
                <c:pt idx="17">
                  <c:v>0.29520999999999997</c:v>
                </c:pt>
                <c:pt idx="18">
                  <c:v>0.29559999999999997</c:v>
                </c:pt>
                <c:pt idx="19">
                  <c:v>0.29598000000000002</c:v>
                </c:pt>
                <c:pt idx="20">
                  <c:v>0.29637000000000002</c:v>
                </c:pt>
                <c:pt idx="21">
                  <c:v>0.29675000000000001</c:v>
                </c:pt>
                <c:pt idx="22">
                  <c:v>0.29714000000000002</c:v>
                </c:pt>
                <c:pt idx="23">
                  <c:v>0.29752000000000001</c:v>
                </c:pt>
                <c:pt idx="24">
                  <c:v>0.29791000000000001</c:v>
                </c:pt>
                <c:pt idx="25">
                  <c:v>0.29829</c:v>
                </c:pt>
                <c:pt idx="26">
                  <c:v>0.29866999999999999</c:v>
                </c:pt>
                <c:pt idx="27">
                  <c:v>0.29905999999999999</c:v>
                </c:pt>
                <c:pt idx="28">
                  <c:v>0.29943999999999998</c:v>
                </c:pt>
                <c:pt idx="29">
                  <c:v>0.29982999999999999</c:v>
                </c:pt>
                <c:pt idx="30">
                  <c:v>0.30020999999999998</c:v>
                </c:pt>
                <c:pt idx="31">
                  <c:v>0.30059999999999998</c:v>
                </c:pt>
                <c:pt idx="32">
                  <c:v>0.30098000000000003</c:v>
                </c:pt>
                <c:pt idx="33">
                  <c:v>0.30137000000000003</c:v>
                </c:pt>
                <c:pt idx="34">
                  <c:v>0.30175000000000002</c:v>
                </c:pt>
                <c:pt idx="35">
                  <c:v>0.30214000000000002</c:v>
                </c:pt>
                <c:pt idx="36">
                  <c:v>0.30252000000000001</c:v>
                </c:pt>
                <c:pt idx="37">
                  <c:v>0.3029</c:v>
                </c:pt>
                <c:pt idx="38">
                  <c:v>0.30329</c:v>
                </c:pt>
                <c:pt idx="39">
                  <c:v>0.30367</c:v>
                </c:pt>
                <c:pt idx="40">
                  <c:v>0.30406</c:v>
                </c:pt>
                <c:pt idx="41">
                  <c:v>0.30443999999999999</c:v>
                </c:pt>
                <c:pt idx="42">
                  <c:v>0.30482999999999999</c:v>
                </c:pt>
                <c:pt idx="43">
                  <c:v>0.30520999999999998</c:v>
                </c:pt>
                <c:pt idx="44">
                  <c:v>0.30559999999999998</c:v>
                </c:pt>
                <c:pt idx="45">
                  <c:v>0.30597999999999997</c:v>
                </c:pt>
                <c:pt idx="46">
                  <c:v>0.30636999999999998</c:v>
                </c:pt>
                <c:pt idx="47">
                  <c:v>0.30675000000000002</c:v>
                </c:pt>
                <c:pt idx="48">
                  <c:v>0.30713000000000001</c:v>
                </c:pt>
                <c:pt idx="49">
                  <c:v>0.30752000000000002</c:v>
                </c:pt>
                <c:pt idx="50">
                  <c:v>0.30790000000000001</c:v>
                </c:pt>
                <c:pt idx="51">
                  <c:v>0.30829000000000001</c:v>
                </c:pt>
                <c:pt idx="52">
                  <c:v>0.30867</c:v>
                </c:pt>
                <c:pt idx="53">
                  <c:v>0.30906</c:v>
                </c:pt>
                <c:pt idx="54">
                  <c:v>0.30943999999999999</c:v>
                </c:pt>
                <c:pt idx="55">
                  <c:v>0.30982999999999999</c:v>
                </c:pt>
                <c:pt idx="56">
                  <c:v>0.31020999999999999</c:v>
                </c:pt>
                <c:pt idx="57">
                  <c:v>0.31059999999999999</c:v>
                </c:pt>
                <c:pt idx="58">
                  <c:v>0.31097999999999998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3-4CE6-AF98-6DE07566AE42}"/>
            </c:ext>
          </c:extLst>
        </c:ser>
        <c:ser>
          <c:idx val="2"/>
          <c:order val="3"/>
          <c:tx>
            <c:strRef>
              <c:f>'G &amp; nu'!$S$1</c:f>
              <c:strCache>
                <c:ptCount val="1"/>
                <c:pt idx="0">
                  <c:v>Poisson's Ratio - Fitted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 &amp; nu'!$T$2:$T$60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'G &amp; nu'!$V$2:$V$60</c:f>
              <c:numCache>
                <c:formatCode>General</c:formatCode>
                <c:ptCount val="59"/>
                <c:pt idx="0">
                  <c:v>0.28887000000000002</c:v>
                </c:pt>
                <c:pt idx="1">
                  <c:v>0.28924937898686681</c:v>
                </c:pt>
                <c:pt idx="2">
                  <c:v>0.28962875797373361</c:v>
                </c:pt>
                <c:pt idx="3">
                  <c:v>0.2900081369606004</c:v>
                </c:pt>
                <c:pt idx="4">
                  <c:v>0.2903875159474672</c:v>
                </c:pt>
                <c:pt idx="5">
                  <c:v>0.290766894934334</c:v>
                </c:pt>
                <c:pt idx="6">
                  <c:v>0.29114627392120074</c:v>
                </c:pt>
                <c:pt idx="7">
                  <c:v>0.29152565290806759</c:v>
                </c:pt>
                <c:pt idx="8">
                  <c:v>0.29190503189493433</c:v>
                </c:pt>
                <c:pt idx="9">
                  <c:v>0.29228441088180118</c:v>
                </c:pt>
                <c:pt idx="10">
                  <c:v>0.29266378986866792</c:v>
                </c:pt>
                <c:pt idx="11">
                  <c:v>0.29304316885553472</c:v>
                </c:pt>
                <c:pt idx="12">
                  <c:v>0.29342254784240152</c:v>
                </c:pt>
                <c:pt idx="13">
                  <c:v>0.29380192682926831</c:v>
                </c:pt>
                <c:pt idx="14">
                  <c:v>0.29418130581613505</c:v>
                </c:pt>
                <c:pt idx="15">
                  <c:v>0.2945606848030019</c:v>
                </c:pt>
                <c:pt idx="16">
                  <c:v>0.2949400637898687</c:v>
                </c:pt>
                <c:pt idx="17">
                  <c:v>0.2953194427767355</c:v>
                </c:pt>
                <c:pt idx="18">
                  <c:v>0.29569882176360229</c:v>
                </c:pt>
                <c:pt idx="19">
                  <c:v>0.29607820075046903</c:v>
                </c:pt>
                <c:pt idx="20">
                  <c:v>0.29645757973733589</c:v>
                </c:pt>
                <c:pt idx="21">
                  <c:v>0.29683695872420263</c:v>
                </c:pt>
                <c:pt idx="22">
                  <c:v>0.29721633771106948</c:v>
                </c:pt>
                <c:pt idx="23">
                  <c:v>0.29759571669793622</c:v>
                </c:pt>
                <c:pt idx="24">
                  <c:v>0.29797509568480302</c:v>
                </c:pt>
                <c:pt idx="25">
                  <c:v>0.29835447467166981</c:v>
                </c:pt>
                <c:pt idx="26">
                  <c:v>0.29873385365853661</c:v>
                </c:pt>
                <c:pt idx="27">
                  <c:v>0.29911323264540335</c:v>
                </c:pt>
                <c:pt idx="28">
                  <c:v>0.2994926116322702</c:v>
                </c:pt>
                <c:pt idx="29">
                  <c:v>0.29987199061913694</c:v>
                </c:pt>
                <c:pt idx="30">
                  <c:v>0.30025136960600379</c:v>
                </c:pt>
                <c:pt idx="31">
                  <c:v>0.30063074859287059</c:v>
                </c:pt>
                <c:pt idx="32">
                  <c:v>0.30101012757973733</c:v>
                </c:pt>
                <c:pt idx="33">
                  <c:v>0.30138950656660418</c:v>
                </c:pt>
                <c:pt idx="34">
                  <c:v>0.30176888555347092</c:v>
                </c:pt>
                <c:pt idx="35">
                  <c:v>0.30214826454033777</c:v>
                </c:pt>
                <c:pt idx="36">
                  <c:v>0.30252764352720452</c:v>
                </c:pt>
                <c:pt idx="37">
                  <c:v>0.30290702251407131</c:v>
                </c:pt>
                <c:pt idx="38">
                  <c:v>0.30328640150093811</c:v>
                </c:pt>
                <c:pt idx="39">
                  <c:v>0.3036657804878049</c:v>
                </c:pt>
                <c:pt idx="40">
                  <c:v>0.30404515947467164</c:v>
                </c:pt>
                <c:pt idx="41">
                  <c:v>0.3044245384615385</c:v>
                </c:pt>
                <c:pt idx="42">
                  <c:v>0.30480391744840524</c:v>
                </c:pt>
                <c:pt idx="43">
                  <c:v>0.30518329643527209</c:v>
                </c:pt>
                <c:pt idx="44">
                  <c:v>0.30556267542213883</c:v>
                </c:pt>
                <c:pt idx="45">
                  <c:v>0.30594205440900563</c:v>
                </c:pt>
                <c:pt idx="46">
                  <c:v>0.30632143339587248</c:v>
                </c:pt>
                <c:pt idx="47">
                  <c:v>0.30670081238273922</c:v>
                </c:pt>
                <c:pt idx="48">
                  <c:v>0.30708019136960607</c:v>
                </c:pt>
                <c:pt idx="49">
                  <c:v>0.30745957035647281</c:v>
                </c:pt>
                <c:pt idx="50">
                  <c:v>0.30783894934333961</c:v>
                </c:pt>
                <c:pt idx="51">
                  <c:v>0.3082183283302064</c:v>
                </c:pt>
                <c:pt idx="52">
                  <c:v>0.3085977073170732</c:v>
                </c:pt>
                <c:pt idx="53">
                  <c:v>0.30897708630393994</c:v>
                </c:pt>
                <c:pt idx="54">
                  <c:v>0.30935646529080679</c:v>
                </c:pt>
                <c:pt idx="55">
                  <c:v>0.30973584427767353</c:v>
                </c:pt>
                <c:pt idx="56">
                  <c:v>0.31011522326454039</c:v>
                </c:pt>
                <c:pt idx="57">
                  <c:v>0.31049460225140713</c:v>
                </c:pt>
                <c:pt idx="58">
                  <c:v>0.31087398123827392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4-4837-8AE7-65CDC4E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40608"/>
        <c:axId val="481606144"/>
      </c:scatterChart>
      <c:valAx>
        <c:axId val="48160656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</a:t>
                </a:r>
                <a:r>
                  <a:rPr lang="en-US" sz="1400" i="1">
                    <a:solidFill>
                      <a:schemeClr val="tx1"/>
                    </a:solidFill>
                    <a:latin typeface="Cambria" panose="02040503050406030204" pitchFamily="18" charset="0"/>
                    <a:cs typeface="Arial" panose="020B0604020202020204" pitchFamily="34" charset="0"/>
                  </a:rPr>
                  <a:t>T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987184"/>
        <c:crosses val="autoZero"/>
        <c:crossBetween val="midCat"/>
        <c:minorUnit val="50"/>
      </c:valAx>
      <c:valAx>
        <c:axId val="48198718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Shear</a:t>
                </a:r>
                <a:r>
                  <a:rPr lang="en-US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modulus 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de-DE" sz="1400" i="1">
                    <a:solidFill>
                      <a:schemeClr val="tx1"/>
                    </a:solidFill>
                    <a:latin typeface="Cambria" panose="02040503050406030204" pitchFamily="18" charset="0"/>
                    <a:cs typeface="Arial" panose="020B0604020202020204" pitchFamily="34" charset="0"/>
                  </a:rPr>
                  <a:t>G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606560"/>
        <c:crosses val="autoZero"/>
        <c:crossBetween val="midCat"/>
        <c:minorUnit val="2.5"/>
      </c:valAx>
      <c:valAx>
        <c:axId val="481606144"/>
        <c:scaling>
          <c:orientation val="minMax"/>
          <c:max val="0.32000000000000006"/>
          <c:min val="0.2800000000000000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Poisson's ratio (</a:t>
                </a:r>
                <a:r>
                  <a:rPr lang="el-GR" sz="1400" i="1">
                    <a:solidFill>
                      <a:schemeClr val="tx1"/>
                    </a:solidFill>
                    <a:latin typeface="Cambria" panose="02040503050406030204" pitchFamily="18" charset="0"/>
                    <a:cs typeface="Arial" panose="020B0604020202020204" pitchFamily="34" charset="0"/>
                  </a:rPr>
                  <a:t>ν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740608"/>
        <c:crosses val="max"/>
        <c:crossBetween val="midCat"/>
        <c:majorUnit val="1.0000000000000002E-2"/>
        <c:minorUnit val="5.000000000000001E-3"/>
      </c:valAx>
      <c:valAx>
        <c:axId val="4737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606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406203703703711"/>
          <c:y val="0.53954595959595963"/>
          <c:w val="0.36234182098765433"/>
          <c:h val="0.2722858585858585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0293209876542"/>
          <c:y val="3.3872209391839873E-2"/>
          <c:w val="0.76395169753086423"/>
          <c:h val="0.810154545454545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'rho_mass &amp; alpha_expansion'!$A$1</c:f>
              <c:strCache>
                <c:ptCount val="1"/>
                <c:pt idx="0">
                  <c:v>Mass density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'rho_mass &amp; alpha_expansion'!$B$2:$B$67</c:f>
              <c:numCache>
                <c:formatCode>General</c:formatCode>
                <c:ptCount val="6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'rho_mass &amp; alpha_expansion'!$D$2:$D$67</c:f>
              <c:numCache>
                <c:formatCode>General</c:formatCode>
                <c:ptCount val="66"/>
                <c:pt idx="0">
                  <c:v>7819.6399999999994</c:v>
                </c:pt>
                <c:pt idx="1">
                  <c:v>7818.17</c:v>
                </c:pt>
                <c:pt idx="2">
                  <c:v>7815.2</c:v>
                </c:pt>
                <c:pt idx="3">
                  <c:v>7812.22</c:v>
                </c:pt>
                <c:pt idx="4">
                  <c:v>7809.2300000000005</c:v>
                </c:pt>
                <c:pt idx="5">
                  <c:v>7806.2199999999993</c:v>
                </c:pt>
                <c:pt idx="6">
                  <c:v>7803.2000000000007</c:v>
                </c:pt>
                <c:pt idx="7">
                  <c:v>7800.1699999999992</c:v>
                </c:pt>
                <c:pt idx="8">
                  <c:v>7797.12</c:v>
                </c:pt>
                <c:pt idx="9">
                  <c:v>7794.05</c:v>
                </c:pt>
                <c:pt idx="10">
                  <c:v>7790.9699999999993</c:v>
                </c:pt>
                <c:pt idx="11">
                  <c:v>7787.88</c:v>
                </c:pt>
                <c:pt idx="12">
                  <c:v>7784.7699999999995</c:v>
                </c:pt>
                <c:pt idx="13">
                  <c:v>7781.65</c:v>
                </c:pt>
                <c:pt idx="14">
                  <c:v>7778.51</c:v>
                </c:pt>
                <c:pt idx="15">
                  <c:v>7775.36</c:v>
                </c:pt>
                <c:pt idx="16">
                  <c:v>7772.2</c:v>
                </c:pt>
                <c:pt idx="17">
                  <c:v>7769.02</c:v>
                </c:pt>
                <c:pt idx="18">
                  <c:v>7765.82</c:v>
                </c:pt>
                <c:pt idx="19">
                  <c:v>7762.62</c:v>
                </c:pt>
                <c:pt idx="20">
                  <c:v>7759.3899999999994</c:v>
                </c:pt>
                <c:pt idx="21">
                  <c:v>7756.1600000000008</c:v>
                </c:pt>
                <c:pt idx="22">
                  <c:v>7752.91</c:v>
                </c:pt>
                <c:pt idx="23">
                  <c:v>7749.65</c:v>
                </c:pt>
                <c:pt idx="24">
                  <c:v>7746.37</c:v>
                </c:pt>
                <c:pt idx="25">
                  <c:v>7743.08</c:v>
                </c:pt>
                <c:pt idx="26">
                  <c:v>7739.77</c:v>
                </c:pt>
                <c:pt idx="27">
                  <c:v>7736.45</c:v>
                </c:pt>
                <c:pt idx="28">
                  <c:v>7733.1200000000008</c:v>
                </c:pt>
                <c:pt idx="29">
                  <c:v>7729.77</c:v>
                </c:pt>
                <c:pt idx="30">
                  <c:v>7726.41</c:v>
                </c:pt>
                <c:pt idx="31">
                  <c:v>7723.04</c:v>
                </c:pt>
                <c:pt idx="32">
                  <c:v>7719.65</c:v>
                </c:pt>
                <c:pt idx="33">
                  <c:v>7716.25</c:v>
                </c:pt>
                <c:pt idx="34">
                  <c:v>7712.83</c:v>
                </c:pt>
                <c:pt idx="35">
                  <c:v>7709.41</c:v>
                </c:pt>
                <c:pt idx="36">
                  <c:v>7705.96</c:v>
                </c:pt>
                <c:pt idx="37">
                  <c:v>7702.51</c:v>
                </c:pt>
                <c:pt idx="38">
                  <c:v>7699.04</c:v>
                </c:pt>
                <c:pt idx="39">
                  <c:v>7695.56</c:v>
                </c:pt>
                <c:pt idx="40">
                  <c:v>7692.0599999999995</c:v>
                </c:pt>
                <c:pt idx="41">
                  <c:v>7688.55</c:v>
                </c:pt>
                <c:pt idx="42">
                  <c:v>7685.0300000000007</c:v>
                </c:pt>
                <c:pt idx="43">
                  <c:v>7681.49</c:v>
                </c:pt>
                <c:pt idx="44">
                  <c:v>7677.95</c:v>
                </c:pt>
                <c:pt idx="45">
                  <c:v>7674.38</c:v>
                </c:pt>
                <c:pt idx="46">
                  <c:v>7670.81</c:v>
                </c:pt>
                <c:pt idx="47">
                  <c:v>7667.22</c:v>
                </c:pt>
                <c:pt idx="48">
                  <c:v>7663.62</c:v>
                </c:pt>
                <c:pt idx="49">
                  <c:v>7660</c:v>
                </c:pt>
                <c:pt idx="50">
                  <c:v>7656.38</c:v>
                </c:pt>
                <c:pt idx="51">
                  <c:v>7652.74</c:v>
                </c:pt>
                <c:pt idx="52">
                  <c:v>7649.08</c:v>
                </c:pt>
                <c:pt idx="53">
                  <c:v>7645.42</c:v>
                </c:pt>
                <c:pt idx="54">
                  <c:v>7641.7400000000007</c:v>
                </c:pt>
                <c:pt idx="55">
                  <c:v>7638.05</c:v>
                </c:pt>
                <c:pt idx="56">
                  <c:v>7634.34</c:v>
                </c:pt>
                <c:pt idx="57">
                  <c:v>7630.6200000000008</c:v>
                </c:pt>
                <c:pt idx="58">
                  <c:v>7626.89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E-4B34-9794-F65D4DDB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06560"/>
        <c:axId val="481987184"/>
      </c:scatterChart>
      <c:scatterChart>
        <c:scatterStyle val="smoothMarker"/>
        <c:varyColors val="0"/>
        <c:ser>
          <c:idx val="1"/>
          <c:order val="1"/>
          <c:tx>
            <c:strRef>
              <c:f>'rho_mass &amp; alpha_expansion'!$G$1</c:f>
              <c:strCache>
                <c:ptCount val="1"/>
                <c:pt idx="0">
                  <c:v>Thermal expansion coefficient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'rho_mass &amp; alpha_expansion'!$H$2:$H$66</c:f>
              <c:numCache>
                <c:formatCode>General</c:formatCode>
                <c:ptCount val="6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'rho_mass &amp; alpha_expansion'!$I$2:$I$66</c:f>
              <c:numCache>
                <c:formatCode>General</c:formatCode>
                <c:ptCount val="65"/>
                <c:pt idx="1">
                  <c:v>12.586830000000001</c:v>
                </c:pt>
                <c:pt idx="2">
                  <c:v>12.62285</c:v>
                </c:pt>
                <c:pt idx="3">
                  <c:v>12.65888</c:v>
                </c:pt>
                <c:pt idx="4">
                  <c:v>12.69491</c:v>
                </c:pt>
                <c:pt idx="5">
                  <c:v>12.73095</c:v>
                </c:pt>
                <c:pt idx="6">
                  <c:v>12.766999999999999</c:v>
                </c:pt>
                <c:pt idx="7">
                  <c:v>12.80306</c:v>
                </c:pt>
                <c:pt idx="8">
                  <c:v>12.839119999999999</c:v>
                </c:pt>
                <c:pt idx="9">
                  <c:v>12.87519</c:v>
                </c:pt>
                <c:pt idx="10">
                  <c:v>12.91126</c:v>
                </c:pt>
                <c:pt idx="11">
                  <c:v>12.947340000000001</c:v>
                </c:pt>
                <c:pt idx="12">
                  <c:v>12.98343</c:v>
                </c:pt>
                <c:pt idx="13">
                  <c:v>13.01952</c:v>
                </c:pt>
                <c:pt idx="14">
                  <c:v>13.055630000000001</c:v>
                </c:pt>
                <c:pt idx="15">
                  <c:v>13.09173</c:v>
                </c:pt>
                <c:pt idx="16">
                  <c:v>13.12785</c:v>
                </c:pt>
                <c:pt idx="17">
                  <c:v>13.163970000000001</c:v>
                </c:pt>
                <c:pt idx="18">
                  <c:v>13.200089999999999</c:v>
                </c:pt>
                <c:pt idx="19">
                  <c:v>13.236230000000001</c:v>
                </c:pt>
                <c:pt idx="20">
                  <c:v>13.27237</c:v>
                </c:pt>
                <c:pt idx="21">
                  <c:v>13.30852</c:v>
                </c:pt>
                <c:pt idx="22">
                  <c:v>13.344670000000001</c:v>
                </c:pt>
                <c:pt idx="23">
                  <c:v>13.38083</c:v>
                </c:pt>
                <c:pt idx="24">
                  <c:v>13.41699</c:v>
                </c:pt>
                <c:pt idx="25">
                  <c:v>13.45317</c:v>
                </c:pt>
                <c:pt idx="26">
                  <c:v>13.48935</c:v>
                </c:pt>
                <c:pt idx="27">
                  <c:v>13.52553</c:v>
                </c:pt>
                <c:pt idx="28">
                  <c:v>13.561730000000001</c:v>
                </c:pt>
                <c:pt idx="29">
                  <c:v>13.59793</c:v>
                </c:pt>
                <c:pt idx="30">
                  <c:v>13.634130000000001</c:v>
                </c:pt>
                <c:pt idx="31">
                  <c:v>13.670339999999999</c:v>
                </c:pt>
                <c:pt idx="32">
                  <c:v>13.70656</c:v>
                </c:pt>
                <c:pt idx="33">
                  <c:v>13.742789999999999</c:v>
                </c:pt>
                <c:pt idx="34">
                  <c:v>13.779019999999999</c:v>
                </c:pt>
                <c:pt idx="35">
                  <c:v>13.81526</c:v>
                </c:pt>
                <c:pt idx="36">
                  <c:v>13.851509999999999</c:v>
                </c:pt>
                <c:pt idx="37">
                  <c:v>13.88776</c:v>
                </c:pt>
                <c:pt idx="38">
                  <c:v>13.924020000000001</c:v>
                </c:pt>
                <c:pt idx="39">
                  <c:v>13.960279999999999</c:v>
                </c:pt>
                <c:pt idx="40">
                  <c:v>13.996549999999999</c:v>
                </c:pt>
                <c:pt idx="41">
                  <c:v>14.032830000000001</c:v>
                </c:pt>
                <c:pt idx="42">
                  <c:v>14.06912</c:v>
                </c:pt>
                <c:pt idx="43">
                  <c:v>14.105409999999999</c:v>
                </c:pt>
                <c:pt idx="44">
                  <c:v>14.1417</c:v>
                </c:pt>
                <c:pt idx="45">
                  <c:v>14.17801</c:v>
                </c:pt>
                <c:pt idx="46">
                  <c:v>14.214320000000001</c:v>
                </c:pt>
                <c:pt idx="47">
                  <c:v>14.250640000000001</c:v>
                </c:pt>
                <c:pt idx="48">
                  <c:v>14.286960000000001</c:v>
                </c:pt>
                <c:pt idx="49">
                  <c:v>14.32329</c:v>
                </c:pt>
                <c:pt idx="50">
                  <c:v>14.359629999999999</c:v>
                </c:pt>
                <c:pt idx="51">
                  <c:v>14.39597</c:v>
                </c:pt>
                <c:pt idx="52">
                  <c:v>14.432320000000001</c:v>
                </c:pt>
                <c:pt idx="53">
                  <c:v>14.468680000000001</c:v>
                </c:pt>
                <c:pt idx="54">
                  <c:v>14.505039999999999</c:v>
                </c:pt>
                <c:pt idx="55">
                  <c:v>14.541410000000001</c:v>
                </c:pt>
                <c:pt idx="56">
                  <c:v>14.57779</c:v>
                </c:pt>
                <c:pt idx="57">
                  <c:v>14.61417</c:v>
                </c:pt>
                <c:pt idx="58">
                  <c:v>14.65056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8E-4B34-9794-F65D4DDB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40608"/>
        <c:axId val="481606144"/>
      </c:scatterChart>
      <c:valAx>
        <c:axId val="48160656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</a:t>
                </a:r>
                <a:r>
                  <a:rPr lang="en-US" sz="1400" i="1">
                    <a:solidFill>
                      <a:schemeClr val="tx1"/>
                    </a:solidFill>
                    <a:latin typeface="Cambria" panose="02040503050406030204" pitchFamily="18" charset="0"/>
                    <a:cs typeface="Arial" panose="020B0604020202020204" pitchFamily="34" charset="0"/>
                  </a:rPr>
                  <a:t>T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987184"/>
        <c:crosses val="autoZero"/>
        <c:crossBetween val="midCat"/>
        <c:minorUnit val="50"/>
      </c:valAx>
      <c:valAx>
        <c:axId val="481987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density (</a:t>
                </a:r>
                <a:r>
                  <a:rPr lang="el-GR" sz="1400" i="1">
                    <a:solidFill>
                      <a:schemeClr val="tx1"/>
                    </a:solidFill>
                    <a:latin typeface="Cambria" panose="02040503050406030204" pitchFamily="18" charset="0"/>
                    <a:cs typeface="Arial" panose="020B0604020202020204" pitchFamily="34" charset="0"/>
                  </a:rPr>
                  <a:t>ϱ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[Kg.m</a:t>
                </a:r>
                <a:r>
                  <a:rPr lang="en-US" sz="14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-3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606560"/>
        <c:crosses val="autoZero"/>
        <c:crossBetween val="midCat"/>
        <c:majorUnit val="100"/>
        <c:minorUnit val="50"/>
      </c:valAx>
      <c:valAx>
        <c:axId val="48160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Thermal expansion coeff. (</a:t>
                </a:r>
                <a:r>
                  <a:rPr lang="el-GR" sz="1400" i="1">
                    <a:solidFill>
                      <a:schemeClr val="tx1"/>
                    </a:solidFill>
                    <a:latin typeface="Cambria" panose="02040503050406030204" pitchFamily="18" charset="0"/>
                    <a:cs typeface="Arial" panose="020B0604020202020204" pitchFamily="34" charset="0"/>
                  </a:rPr>
                  <a:t>α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[10</a:t>
                </a:r>
                <a:r>
                  <a:rPr lang="en-US" sz="14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-6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x K</a:t>
                </a:r>
                <a:r>
                  <a:rPr lang="en-US" sz="14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740608"/>
        <c:crosses val="max"/>
        <c:crossBetween val="midCat"/>
        <c:majorUnit val="1"/>
        <c:minorUnit val="0.5"/>
      </c:valAx>
      <c:valAx>
        <c:axId val="4737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606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3734645061728394"/>
          <c:y val="0.67424292929292928"/>
          <c:w val="0.43521126543209876"/>
          <c:h val="0.135029292929292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0478395061729"/>
          <c:y val="3.3872209391839873E-2"/>
          <c:w val="0.7815905864197531"/>
          <c:h val="0.8101545454545453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'C_v &amp; k'!$G$1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'C_v &amp; k'!$H$2:$H$67</c:f>
              <c:numCache>
                <c:formatCode>General</c:formatCode>
                <c:ptCount val="6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'C_v &amp; k'!$I$2:$I$67</c:f>
              <c:numCache>
                <c:formatCode>General</c:formatCode>
                <c:ptCount val="66"/>
                <c:pt idx="0">
                  <c:v>42.749270000000003</c:v>
                </c:pt>
                <c:pt idx="1">
                  <c:v>42.806789999999999</c:v>
                </c:pt>
                <c:pt idx="2">
                  <c:v>42.912750000000003</c:v>
                </c:pt>
                <c:pt idx="3">
                  <c:v>43.00658</c:v>
                </c:pt>
                <c:pt idx="4">
                  <c:v>43.088270000000001</c:v>
                </c:pt>
                <c:pt idx="5">
                  <c:v>43.157820000000001</c:v>
                </c:pt>
                <c:pt idx="6">
                  <c:v>43.215249999999997</c:v>
                </c:pt>
                <c:pt idx="7">
                  <c:v>43.260599999999997</c:v>
                </c:pt>
                <c:pt idx="8">
                  <c:v>43.29392</c:v>
                </c:pt>
                <c:pt idx="9">
                  <c:v>43.315269999999998</c:v>
                </c:pt>
                <c:pt idx="10">
                  <c:v>43.324730000000002</c:v>
                </c:pt>
                <c:pt idx="11">
                  <c:v>43.322420000000001</c:v>
                </c:pt>
                <c:pt idx="12">
                  <c:v>43.308430000000001</c:v>
                </c:pt>
                <c:pt idx="13">
                  <c:v>43.282890000000002</c:v>
                </c:pt>
                <c:pt idx="14">
                  <c:v>43.245959999999997</c:v>
                </c:pt>
                <c:pt idx="15">
                  <c:v>43.197789999999998</c:v>
                </c:pt>
                <c:pt idx="16">
                  <c:v>43.138559999999998</c:v>
                </c:pt>
                <c:pt idx="17">
                  <c:v>43.068449999999999</c:v>
                </c:pt>
                <c:pt idx="18">
                  <c:v>42.987670000000001</c:v>
                </c:pt>
                <c:pt idx="19">
                  <c:v>42.896450000000002</c:v>
                </c:pt>
                <c:pt idx="20">
                  <c:v>42.795000000000002</c:v>
                </c:pt>
                <c:pt idx="21">
                  <c:v>42.683570000000003</c:v>
                </c:pt>
                <c:pt idx="22">
                  <c:v>42.562429999999999</c:v>
                </c:pt>
                <c:pt idx="23">
                  <c:v>42.431849999999997</c:v>
                </c:pt>
                <c:pt idx="24">
                  <c:v>42.292099999999998</c:v>
                </c:pt>
                <c:pt idx="25">
                  <c:v>42.14349</c:v>
                </c:pt>
                <c:pt idx="26">
                  <c:v>41.986319999999999</c:v>
                </c:pt>
                <c:pt idx="27">
                  <c:v>41.820909999999998</c:v>
                </c:pt>
                <c:pt idx="28">
                  <c:v>41.647579999999998</c:v>
                </c:pt>
                <c:pt idx="29">
                  <c:v>41.466659999999997</c:v>
                </c:pt>
                <c:pt idx="30">
                  <c:v>41.27852</c:v>
                </c:pt>
                <c:pt idx="31">
                  <c:v>41.083489999999998</c:v>
                </c:pt>
                <c:pt idx="32">
                  <c:v>40.881950000000003</c:v>
                </c:pt>
                <c:pt idx="33">
                  <c:v>40.674250000000001</c:v>
                </c:pt>
                <c:pt idx="34">
                  <c:v>40.460769999999997</c:v>
                </c:pt>
                <c:pt idx="35">
                  <c:v>40.241889999999998</c:v>
                </c:pt>
                <c:pt idx="36">
                  <c:v>40.018000000000001</c:v>
                </c:pt>
                <c:pt idx="37">
                  <c:v>39.789490000000001</c:v>
                </c:pt>
                <c:pt idx="38">
                  <c:v>39.556739999999998</c:v>
                </c:pt>
                <c:pt idx="39">
                  <c:v>39.320149999999998</c:v>
                </c:pt>
                <c:pt idx="40">
                  <c:v>39.080120000000001</c:v>
                </c:pt>
                <c:pt idx="41">
                  <c:v>38.837049999999998</c:v>
                </c:pt>
                <c:pt idx="42">
                  <c:v>38.591340000000002</c:v>
                </c:pt>
                <c:pt idx="43">
                  <c:v>38.34337</c:v>
                </c:pt>
                <c:pt idx="44">
                  <c:v>38.09357</c:v>
                </c:pt>
                <c:pt idx="45">
                  <c:v>37.842300000000002</c:v>
                </c:pt>
                <c:pt idx="46">
                  <c:v>37.58999</c:v>
                </c:pt>
                <c:pt idx="47">
                  <c:v>37.337000000000003</c:v>
                </c:pt>
                <c:pt idx="48">
                  <c:v>37.083739999999999</c:v>
                </c:pt>
                <c:pt idx="49">
                  <c:v>36.830579999999998</c:v>
                </c:pt>
                <c:pt idx="50">
                  <c:v>36.5779</c:v>
                </c:pt>
                <c:pt idx="51">
                  <c:v>36.326070000000001</c:v>
                </c:pt>
                <c:pt idx="52">
                  <c:v>36.075470000000003</c:v>
                </c:pt>
                <c:pt idx="53">
                  <c:v>35.826450000000001</c:v>
                </c:pt>
                <c:pt idx="54">
                  <c:v>35.579349999999998</c:v>
                </c:pt>
                <c:pt idx="55">
                  <c:v>35.334539999999997</c:v>
                </c:pt>
                <c:pt idx="56">
                  <c:v>35.092329999999997</c:v>
                </c:pt>
                <c:pt idx="57">
                  <c:v>34.853059999999999</c:v>
                </c:pt>
                <c:pt idx="58">
                  <c:v>34.617040000000003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2D-4017-B70C-B131678E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06560"/>
        <c:axId val="481987184"/>
      </c:scatterChart>
      <c:scatterChart>
        <c:scatterStyle val="smoothMarker"/>
        <c:varyColors val="0"/>
        <c:ser>
          <c:idx val="0"/>
          <c:order val="0"/>
          <c:tx>
            <c:strRef>
              <c:f>'C_v &amp; k'!$A$1</c:f>
              <c:strCache>
                <c:ptCount val="1"/>
                <c:pt idx="0">
                  <c:v>Specific heat capacity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'C_v &amp; k'!$B$2:$B$60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'C_v &amp; k'!$D$2:$D$60</c:f>
              <c:numCache>
                <c:formatCode>General</c:formatCode>
                <c:ptCount val="59"/>
                <c:pt idx="0">
                  <c:v>447.58</c:v>
                </c:pt>
                <c:pt idx="1">
                  <c:v>449.82</c:v>
                </c:pt>
                <c:pt idx="2">
                  <c:v>454.2</c:v>
                </c:pt>
                <c:pt idx="3">
                  <c:v>458.46</c:v>
                </c:pt>
                <c:pt idx="4">
                  <c:v>462.63</c:v>
                </c:pt>
                <c:pt idx="5">
                  <c:v>466.72</c:v>
                </c:pt>
                <c:pt idx="6">
                  <c:v>470.75</c:v>
                </c:pt>
                <c:pt idx="7">
                  <c:v>474.74</c:v>
                </c:pt>
                <c:pt idx="8">
                  <c:v>478.7</c:v>
                </c:pt>
                <c:pt idx="9">
                  <c:v>482.64</c:v>
                </c:pt>
                <c:pt idx="10">
                  <c:v>486.57</c:v>
                </c:pt>
                <c:pt idx="11">
                  <c:v>490.5</c:v>
                </c:pt>
                <c:pt idx="12">
                  <c:v>494.43</c:v>
                </c:pt>
                <c:pt idx="13">
                  <c:v>498.39</c:v>
                </c:pt>
                <c:pt idx="14">
                  <c:v>502.37</c:v>
                </c:pt>
                <c:pt idx="15">
                  <c:v>506.37</c:v>
                </c:pt>
                <c:pt idx="16">
                  <c:v>510.41999999999996</c:v>
                </c:pt>
                <c:pt idx="17">
                  <c:v>514.5</c:v>
                </c:pt>
                <c:pt idx="18">
                  <c:v>518.64</c:v>
                </c:pt>
                <c:pt idx="19">
                  <c:v>522.81999999999994</c:v>
                </c:pt>
                <c:pt idx="20">
                  <c:v>527.05999999999995</c:v>
                </c:pt>
                <c:pt idx="21">
                  <c:v>531.37</c:v>
                </c:pt>
                <c:pt idx="22">
                  <c:v>535.74</c:v>
                </c:pt>
                <c:pt idx="23">
                  <c:v>540.17999999999995</c:v>
                </c:pt>
                <c:pt idx="24">
                  <c:v>544.69999999999993</c:v>
                </c:pt>
                <c:pt idx="25">
                  <c:v>549.29999999999995</c:v>
                </c:pt>
                <c:pt idx="26">
                  <c:v>553.98</c:v>
                </c:pt>
                <c:pt idx="27">
                  <c:v>558.76</c:v>
                </c:pt>
                <c:pt idx="28">
                  <c:v>563.62</c:v>
                </c:pt>
                <c:pt idx="29">
                  <c:v>568.57999999999993</c:v>
                </c:pt>
                <c:pt idx="30">
                  <c:v>573.64</c:v>
                </c:pt>
                <c:pt idx="31">
                  <c:v>578.81000000000006</c:v>
                </c:pt>
                <c:pt idx="32">
                  <c:v>584.09</c:v>
                </c:pt>
                <c:pt idx="33">
                  <c:v>589.49</c:v>
                </c:pt>
                <c:pt idx="34">
                  <c:v>595.01</c:v>
                </c:pt>
                <c:pt idx="35">
                  <c:v>600.65</c:v>
                </c:pt>
                <c:pt idx="36">
                  <c:v>606.43000000000006</c:v>
                </c:pt>
                <c:pt idx="37">
                  <c:v>612.34999999999991</c:v>
                </c:pt>
                <c:pt idx="38">
                  <c:v>618.41</c:v>
                </c:pt>
                <c:pt idx="39">
                  <c:v>624.63</c:v>
                </c:pt>
                <c:pt idx="40">
                  <c:v>631</c:v>
                </c:pt>
                <c:pt idx="41">
                  <c:v>637.54</c:v>
                </c:pt>
                <c:pt idx="42">
                  <c:v>644.2600000000001</c:v>
                </c:pt>
                <c:pt idx="43">
                  <c:v>651.16</c:v>
                </c:pt>
                <c:pt idx="44">
                  <c:v>658.26</c:v>
                </c:pt>
                <c:pt idx="45">
                  <c:v>665.57</c:v>
                </c:pt>
                <c:pt idx="46">
                  <c:v>673.08999999999992</c:v>
                </c:pt>
                <c:pt idx="47">
                  <c:v>680.84999999999991</c:v>
                </c:pt>
                <c:pt idx="48">
                  <c:v>688.84999999999991</c:v>
                </c:pt>
                <c:pt idx="49">
                  <c:v>697.12</c:v>
                </c:pt>
                <c:pt idx="50">
                  <c:v>705.66</c:v>
                </c:pt>
                <c:pt idx="51">
                  <c:v>714.51</c:v>
                </c:pt>
                <c:pt idx="52">
                  <c:v>723.67000000000007</c:v>
                </c:pt>
                <c:pt idx="53">
                  <c:v>733.17</c:v>
                </c:pt>
                <c:pt idx="54">
                  <c:v>743.04000000000008</c:v>
                </c:pt>
                <c:pt idx="55">
                  <c:v>753.31000000000006</c:v>
                </c:pt>
                <c:pt idx="56">
                  <c:v>764</c:v>
                </c:pt>
                <c:pt idx="57">
                  <c:v>775.16</c:v>
                </c:pt>
                <c:pt idx="58">
                  <c:v>813.87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D-4017-B70C-B131678E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46416"/>
        <c:axId val="284942608"/>
      </c:scatterChart>
      <c:valAx>
        <c:axId val="48160656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baseline="0">
                    <a:effectLst/>
                  </a:rPr>
                  <a:t>Temperature (</a:t>
                </a:r>
                <a:r>
                  <a:rPr lang="en-US" sz="1400" b="0" i="1" u="none" strike="noStrike" baseline="0">
                    <a:effectLst/>
                  </a:rPr>
                  <a:t>T</a:t>
                </a:r>
                <a:r>
                  <a:rPr lang="en-US" sz="1400" b="0" i="0" u="none" strike="noStrike" baseline="0">
                    <a:effectLst/>
                  </a:rPr>
                  <a:t>) [°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987184"/>
        <c:crosses val="autoZero"/>
        <c:crossBetween val="midCat"/>
        <c:minorUnit val="50"/>
      </c:valAx>
      <c:valAx>
        <c:axId val="481987184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Thermal conductivity (</a:t>
                </a:r>
                <a:r>
                  <a:rPr lang="de-DE" sz="1400" i="1">
                    <a:solidFill>
                      <a:schemeClr val="tx1"/>
                    </a:solidFill>
                    <a:latin typeface="Cambria" panose="02040503050406030204" pitchFamily="18" charset="0"/>
                    <a:cs typeface="Arial" panose="020B0604020202020204" pitchFamily="34" charset="0"/>
                  </a:rPr>
                  <a:t>k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[W.m</a:t>
                </a:r>
                <a:r>
                  <a:rPr lang="en-US" sz="14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.K</a:t>
                </a:r>
                <a:r>
                  <a:rPr lang="en-US" sz="14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606560"/>
        <c:crosses val="autoZero"/>
        <c:crossBetween val="midCat"/>
        <c:minorUnit val="1"/>
      </c:valAx>
      <c:valAx>
        <c:axId val="284942608"/>
        <c:scaling>
          <c:orientation val="minMax"/>
          <c:max val="900"/>
          <c:min val="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baseline="0">
                    <a:effectLst/>
                  </a:rPr>
                  <a:t>Specific heat capacity (</a:t>
                </a:r>
                <a:r>
                  <a:rPr lang="de-DE" sz="1400" b="0" i="1" baseline="0">
                    <a:effectLst/>
                    <a:latin typeface="Cambria" panose="02040503050406030204" pitchFamily="18" charset="0"/>
                  </a:rPr>
                  <a:t>C</a:t>
                </a:r>
                <a:r>
                  <a:rPr lang="de-DE" sz="1400" b="0" i="1" baseline="-25000">
                    <a:effectLst/>
                    <a:latin typeface="Cambria" panose="02040503050406030204" pitchFamily="18" charset="0"/>
                  </a:rPr>
                  <a:t>v</a:t>
                </a:r>
                <a:r>
                  <a:rPr lang="en-US" sz="1400" b="0" i="0" baseline="0">
                    <a:effectLst/>
                  </a:rPr>
                  <a:t>) [J.Kg</a:t>
                </a:r>
                <a:r>
                  <a:rPr lang="en-US" sz="1400" b="0" i="0" baseline="30000">
                    <a:effectLst/>
                  </a:rPr>
                  <a:t>-1</a:t>
                </a:r>
                <a:r>
                  <a:rPr lang="en-US" sz="1400" b="0" i="0" baseline="0">
                    <a:effectLst/>
                  </a:rPr>
                  <a:t>.K</a:t>
                </a:r>
                <a:r>
                  <a:rPr lang="en-US" sz="1400" b="0" i="0" baseline="30000">
                    <a:effectLst/>
                  </a:rPr>
                  <a:t>-1</a:t>
                </a:r>
                <a:r>
                  <a:rPr lang="en-US" sz="1400" b="0" i="0" baseline="0">
                    <a:effectLst/>
                  </a:rPr>
                  <a:t>]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3746416"/>
        <c:crosses val="max"/>
        <c:crossBetween val="midCat"/>
        <c:majorUnit val="100"/>
        <c:minorUnit val="50"/>
      </c:valAx>
      <c:valAx>
        <c:axId val="29374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9426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1966126543209867"/>
          <c:y val="0.67745"/>
          <c:w val="0.34309706790123456"/>
          <c:h val="0.135029292929292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76198</xdr:colOff>
      <xdr:row>8</xdr:row>
      <xdr:rowOff>180974</xdr:rowOff>
    </xdr:from>
    <xdr:to>
      <xdr:col>17</xdr:col>
      <xdr:colOff>117298</xdr:colOff>
      <xdr:row>29</xdr:row>
      <xdr:rowOff>140474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19048</xdr:colOff>
      <xdr:row>9</xdr:row>
      <xdr:rowOff>190495</xdr:rowOff>
    </xdr:from>
    <xdr:to>
      <xdr:col>11</xdr:col>
      <xdr:colOff>345898</xdr:colOff>
      <xdr:row>30</xdr:row>
      <xdr:rowOff>149995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9</xdr:row>
      <xdr:rowOff>180974</xdr:rowOff>
    </xdr:from>
    <xdr:to>
      <xdr:col>13</xdr:col>
      <xdr:colOff>126823</xdr:colOff>
      <xdr:row>30</xdr:row>
      <xdr:rowOff>140474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sqref="A1:B1"/>
    </sheetView>
  </sheetViews>
  <sheetFormatPr defaultRowHeight="15" x14ac:dyDescent="0.25"/>
  <sheetData>
    <row r="1" spans="1:21" x14ac:dyDescent="0.25">
      <c r="A1" s="6" t="s">
        <v>26</v>
      </c>
      <c r="B1" s="6"/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38</v>
      </c>
      <c r="K1" s="2" t="s">
        <v>34</v>
      </c>
      <c r="L1" s="2" t="s">
        <v>35</v>
      </c>
      <c r="M1" s="2" t="s">
        <v>39</v>
      </c>
      <c r="N1" s="2" t="s">
        <v>36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</row>
    <row r="2" spans="1:21" x14ac:dyDescent="0.25">
      <c r="A2" s="7" t="s">
        <v>37</v>
      </c>
      <c r="B2" s="7"/>
      <c r="C2" s="3">
        <v>0.21</v>
      </c>
      <c r="D2" s="3">
        <v>0.191</v>
      </c>
      <c r="E2" s="3">
        <v>1.35</v>
      </c>
      <c r="F2" s="3">
        <v>1.4E-2</v>
      </c>
      <c r="G2" s="4">
        <v>2.5000000000000001E-2</v>
      </c>
      <c r="H2" s="3">
        <v>1.27</v>
      </c>
      <c r="I2" s="4">
        <v>0.01</v>
      </c>
      <c r="J2" s="4">
        <v>0.04</v>
      </c>
      <c r="K2" s="4">
        <v>7.3999999999999996E-2</v>
      </c>
      <c r="L2" s="4">
        <v>7.5999999999999998E-2</v>
      </c>
      <c r="M2" s="4">
        <v>0.14899999999999999</v>
      </c>
      <c r="N2" s="4">
        <v>1E-3</v>
      </c>
      <c r="O2" s="4">
        <v>6.0000000000000001E-3</v>
      </c>
      <c r="P2" s="4">
        <v>2.9999999999999997E-4</v>
      </c>
      <c r="Q2" s="3"/>
      <c r="R2" s="3">
        <v>4.0000000000000001E-3</v>
      </c>
      <c r="S2" s="3">
        <v>2E-3</v>
      </c>
      <c r="T2" s="3"/>
      <c r="U2" s="3"/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/>
  </sheetViews>
  <sheetFormatPr defaultRowHeight="15" x14ac:dyDescent="0.25"/>
  <cols>
    <col min="1" max="1" width="15.42578125" customWidth="1"/>
    <col min="4" max="4" width="12.28515625" customWidth="1"/>
    <col min="6" max="6" width="21.42578125" customWidth="1"/>
    <col min="15" max="15" width="14.28515625" customWidth="1"/>
    <col min="19" max="19" width="21.7109375" customWidth="1"/>
  </cols>
  <sheetData>
    <row r="1" spans="1:26" x14ac:dyDescent="0.25">
      <c r="A1" s="1" t="s">
        <v>24</v>
      </c>
      <c r="B1" s="5" t="s">
        <v>1</v>
      </c>
      <c r="C1" s="5" t="s">
        <v>13</v>
      </c>
      <c r="D1" s="5" t="s">
        <v>14</v>
      </c>
      <c r="F1" s="1" t="s">
        <v>48</v>
      </c>
      <c r="G1" s="5" t="s">
        <v>1</v>
      </c>
      <c r="H1" s="5" t="s">
        <v>15</v>
      </c>
      <c r="I1" s="5" t="s">
        <v>13</v>
      </c>
      <c r="K1" s="5" t="s">
        <v>16</v>
      </c>
      <c r="L1" s="5" t="s">
        <v>17</v>
      </c>
      <c r="M1" s="5" t="s">
        <v>18</v>
      </c>
      <c r="O1" s="1" t="s">
        <v>25</v>
      </c>
      <c r="P1" s="5" t="s">
        <v>1</v>
      </c>
      <c r="Q1" s="5" t="s">
        <v>19</v>
      </c>
      <c r="S1" s="1" t="s">
        <v>47</v>
      </c>
      <c r="T1" s="5" t="s">
        <v>1</v>
      </c>
      <c r="U1" s="5" t="s">
        <v>15</v>
      </c>
      <c r="V1" s="5" t="s">
        <v>19</v>
      </c>
      <c r="X1" s="5" t="s">
        <v>23</v>
      </c>
      <c r="Y1" s="5" t="s">
        <v>21</v>
      </c>
      <c r="Z1" s="5" t="s">
        <v>22</v>
      </c>
    </row>
    <row r="2" spans="1:26" x14ac:dyDescent="0.25">
      <c r="B2">
        <v>20</v>
      </c>
      <c r="C2">
        <v>82.141499999999994</v>
      </c>
      <c r="D2">
        <f t="shared" ref="D2:D60" si="0">C2/$C$2*82.5</f>
        <v>82.5</v>
      </c>
      <c r="G2">
        <v>20</v>
      </c>
      <c r="H2">
        <f>(G2+273.15)/($G$2+273.15)</f>
        <v>1</v>
      </c>
      <c r="I2">
        <f>$K$2*(1+$L$2*(H2-1)^$M$2)</f>
        <v>82.5</v>
      </c>
      <c r="K2">
        <v>82.5</v>
      </c>
      <c r="L2">
        <v>-9.5000000000000001E-2</v>
      </c>
      <c r="M2">
        <v>1.46</v>
      </c>
      <c r="P2">
        <v>20</v>
      </c>
      <c r="Q2">
        <v>0.28887000000000002</v>
      </c>
      <c r="T2">
        <v>20</v>
      </c>
      <c r="U2">
        <f>(T2+273.15)/($T$2+273.15)</f>
        <v>1</v>
      </c>
      <c r="V2">
        <f>$X$2*(1+$Y$2*(U2-1)^$Z$2)</f>
        <v>0.28887000000000002</v>
      </c>
      <c r="X2">
        <v>0.28887000000000002</v>
      </c>
      <c r="Y2">
        <v>3.85E-2</v>
      </c>
      <c r="Z2">
        <v>1</v>
      </c>
    </row>
    <row r="3" spans="1:26" x14ac:dyDescent="0.25">
      <c r="B3">
        <v>30</v>
      </c>
      <c r="C3">
        <v>82.047709999999995</v>
      </c>
      <c r="D3">
        <f t="shared" si="0"/>
        <v>82.4058006610544</v>
      </c>
      <c r="G3">
        <v>30</v>
      </c>
      <c r="H3">
        <f t="shared" ref="H3:H60" si="1">(G3+273.15)/($G$2+273.15)</f>
        <v>1.0341122292341804</v>
      </c>
      <c r="I3">
        <f t="shared" ref="I3:I60" si="2">$K$2*(1+$L$2*(H3-1)^$M$2)</f>
        <v>82.443476857134002</v>
      </c>
      <c r="P3">
        <v>30</v>
      </c>
      <c r="Q3">
        <v>0.28905999999999998</v>
      </c>
      <c r="T3">
        <v>30</v>
      </c>
      <c r="U3">
        <f>(T3+273.15)/($T$2+273.15)</f>
        <v>1.0341122292341804</v>
      </c>
      <c r="V3">
        <f>$X$2*(1+$Y$2*(U3-1)^$Z$2)</f>
        <v>0.28924937898686681</v>
      </c>
    </row>
    <row r="4" spans="1:26" x14ac:dyDescent="0.25">
      <c r="B4">
        <v>40</v>
      </c>
      <c r="C4">
        <v>81.859279999999998</v>
      </c>
      <c r="D4">
        <f t="shared" si="0"/>
        <v>82.216548273406261</v>
      </c>
      <c r="G4">
        <v>40</v>
      </c>
      <c r="H4">
        <f t="shared" si="1"/>
        <v>1.0682244584683609</v>
      </c>
      <c r="I4">
        <f t="shared" si="2"/>
        <v>82.344500106590274</v>
      </c>
      <c r="P4">
        <v>40</v>
      </c>
      <c r="Q4">
        <v>0.28944999999999999</v>
      </c>
      <c r="T4">
        <v>40</v>
      </c>
      <c r="U4">
        <f>(T4+273.15)/($T$2+273.15)</f>
        <v>1.0682244584683609</v>
      </c>
      <c r="V4">
        <f>$X$2*(1+$Y$2*(U4-1)^$Z$2)</f>
        <v>0.28962875797373361</v>
      </c>
    </row>
    <row r="5" spans="1:26" x14ac:dyDescent="0.25">
      <c r="B5">
        <v>50</v>
      </c>
      <c r="C5">
        <v>81.668850000000006</v>
      </c>
      <c r="D5">
        <f t="shared" si="0"/>
        <v>82.025287156918267</v>
      </c>
      <c r="G5">
        <v>50</v>
      </c>
      <c r="H5">
        <f t="shared" si="1"/>
        <v>1.1023366877025413</v>
      </c>
      <c r="I5">
        <f t="shared" si="2"/>
        <v>82.218924278661348</v>
      </c>
      <c r="P5">
        <v>50</v>
      </c>
      <c r="Q5">
        <v>0.28982999999999998</v>
      </c>
      <c r="T5">
        <v>50</v>
      </c>
      <c r="U5">
        <f>(T5+273.15)/($T$2+273.15)</f>
        <v>1.1023366877025413</v>
      </c>
      <c r="V5">
        <f>$X$2*(1+$Y$2*(U5-1)^$Z$2)</f>
        <v>0.2900081369606004</v>
      </c>
    </row>
    <row r="6" spans="1:26" x14ac:dyDescent="0.25">
      <c r="B6">
        <v>60</v>
      </c>
      <c r="C6">
        <v>81.475480000000005</v>
      </c>
      <c r="D6">
        <f t="shared" si="0"/>
        <v>81.831073209035637</v>
      </c>
      <c r="G6">
        <v>60</v>
      </c>
      <c r="H6">
        <f t="shared" si="1"/>
        <v>1.1364489169367218</v>
      </c>
      <c r="I6">
        <f t="shared" si="2"/>
        <v>82.072206787797285</v>
      </c>
      <c r="P6">
        <v>60</v>
      </c>
      <c r="Q6">
        <v>0.29021999999999998</v>
      </c>
      <c r="T6">
        <v>60</v>
      </c>
      <c r="U6">
        <f>(T6+273.15)/($T$2+273.15)</f>
        <v>1.1364489169367218</v>
      </c>
      <c r="V6">
        <f>$X$2*(1+$Y$2*(U6-1)^$Z$2)</f>
        <v>0.2903875159474672</v>
      </c>
    </row>
    <row r="7" spans="1:26" x14ac:dyDescent="0.25">
      <c r="B7">
        <v>70</v>
      </c>
      <c r="C7">
        <v>81.278379999999999</v>
      </c>
      <c r="D7">
        <f t="shared" si="0"/>
        <v>81.63311298186666</v>
      </c>
      <c r="G7">
        <v>70</v>
      </c>
      <c r="H7">
        <f t="shared" si="1"/>
        <v>1.1705611461709022</v>
      </c>
      <c r="I7">
        <f t="shared" si="2"/>
        <v>81.907453402973545</v>
      </c>
      <c r="P7">
        <v>70</v>
      </c>
      <c r="Q7">
        <v>0.29060000000000002</v>
      </c>
      <c r="T7">
        <v>70</v>
      </c>
      <c r="U7">
        <f>(T7+273.15)/($T$2+273.15)</f>
        <v>1.1705611461709022</v>
      </c>
      <c r="V7">
        <f>$X$2*(1+$Y$2*(U7-1)^$Z$2)</f>
        <v>0.290766894934334</v>
      </c>
    </row>
    <row r="8" spans="1:26" x14ac:dyDescent="0.25">
      <c r="B8">
        <v>80</v>
      </c>
      <c r="C8">
        <v>81.07687</v>
      </c>
      <c r="D8">
        <f t="shared" si="0"/>
        <v>81.430723507605776</v>
      </c>
      <c r="G8">
        <v>80</v>
      </c>
      <c r="H8">
        <f t="shared" si="1"/>
        <v>1.2046733754050827</v>
      </c>
      <c r="I8">
        <f t="shared" si="2"/>
        <v>81.726737182469805</v>
      </c>
      <c r="P8">
        <v>80</v>
      </c>
      <c r="Q8">
        <v>0.29098000000000002</v>
      </c>
      <c r="T8">
        <v>80</v>
      </c>
      <c r="U8">
        <f>(T8+273.15)/($T$2+273.15)</f>
        <v>1.2046733754050827</v>
      </c>
      <c r="V8">
        <f>$X$2*(1+$Y$2*(U8-1)^$Z$2)</f>
        <v>0.29114627392120074</v>
      </c>
    </row>
    <row r="9" spans="1:26" x14ac:dyDescent="0.25">
      <c r="B9">
        <v>90</v>
      </c>
      <c r="C9">
        <v>80.870339999999999</v>
      </c>
      <c r="D9">
        <f t="shared" si="0"/>
        <v>81.223292123956838</v>
      </c>
      <c r="G9">
        <v>90</v>
      </c>
      <c r="H9">
        <f t="shared" si="1"/>
        <v>1.2387856046392631</v>
      </c>
      <c r="I9">
        <f t="shared" si="2"/>
        <v>81.531567311018733</v>
      </c>
      <c r="P9">
        <v>90</v>
      </c>
      <c r="Q9">
        <v>0.29137000000000002</v>
      </c>
      <c r="T9">
        <v>90</v>
      </c>
      <c r="U9">
        <f>(T9+273.15)/($T$2+273.15)</f>
        <v>1.2387856046392631</v>
      </c>
      <c r="V9">
        <f>$X$2*(1+$Y$2*(U9-1)^$Z$2)</f>
        <v>0.29152565290806759</v>
      </c>
    </row>
    <row r="10" spans="1:26" x14ac:dyDescent="0.25">
      <c r="B10">
        <v>100</v>
      </c>
      <c r="C10">
        <v>80.658280000000005</v>
      </c>
      <c r="D10">
        <f t="shared" si="0"/>
        <v>81.010306605065665</v>
      </c>
      <c r="G10">
        <v>100</v>
      </c>
      <c r="H10">
        <f t="shared" si="1"/>
        <v>1.2728978338734436</v>
      </c>
      <c r="I10">
        <f t="shared" si="2"/>
        <v>81.323105094197686</v>
      </c>
      <c r="P10">
        <v>100</v>
      </c>
      <c r="Q10">
        <v>0.29175000000000001</v>
      </c>
      <c r="T10">
        <v>100</v>
      </c>
      <c r="U10">
        <f>(T10+273.15)/($T$2+273.15)</f>
        <v>1.2728978338734436</v>
      </c>
      <c r="V10">
        <f>$X$2*(1+$Y$2*(U10-1)^$Z$2)</f>
        <v>0.29190503189493433</v>
      </c>
    </row>
    <row r="11" spans="1:26" x14ac:dyDescent="0.25">
      <c r="B11">
        <v>110</v>
      </c>
      <c r="C11">
        <v>80.440269999999998</v>
      </c>
      <c r="D11">
        <f t="shared" si="0"/>
        <v>80.791345117875863</v>
      </c>
      <c r="G11">
        <v>110</v>
      </c>
      <c r="H11">
        <f t="shared" si="1"/>
        <v>1.307010063107624</v>
      </c>
      <c r="I11">
        <f t="shared" si="2"/>
        <v>81.102279400610499</v>
      </c>
      <c r="P11">
        <v>110</v>
      </c>
      <c r="Q11">
        <v>0.29214000000000001</v>
      </c>
      <c r="T11">
        <v>110</v>
      </c>
      <c r="U11">
        <f>(T11+273.15)/($T$2+273.15)</f>
        <v>1.307010063107624</v>
      </c>
      <c r="V11">
        <f>$X$2*(1+$Y$2*(U11-1)^$Z$2)</f>
        <v>0.29228441088180118</v>
      </c>
    </row>
    <row r="12" spans="1:26" x14ac:dyDescent="0.25">
      <c r="B12">
        <v>120</v>
      </c>
      <c r="C12">
        <v>80.215909999999994</v>
      </c>
      <c r="D12">
        <f t="shared" si="0"/>
        <v>80.566005916619488</v>
      </c>
      <c r="G12">
        <v>120</v>
      </c>
      <c r="H12">
        <f t="shared" si="1"/>
        <v>1.3411222923418045</v>
      </c>
      <c r="I12">
        <f t="shared" si="2"/>
        <v>80.869854753187411</v>
      </c>
      <c r="P12">
        <v>120</v>
      </c>
      <c r="Q12">
        <v>0.29252</v>
      </c>
      <c r="T12">
        <v>120</v>
      </c>
      <c r="U12">
        <f>(T12+273.15)/($T$2+273.15)</f>
        <v>1.3411222923418045</v>
      </c>
      <c r="V12">
        <f>$X$2*(1+$Y$2*(U12-1)^$Z$2)</f>
        <v>0.29266378986866792</v>
      </c>
    </row>
    <row r="13" spans="1:26" x14ac:dyDescent="0.25">
      <c r="B13">
        <v>130</v>
      </c>
      <c r="C13">
        <v>79.984889999999993</v>
      </c>
      <c r="D13">
        <f t="shared" si="0"/>
        <v>80.333977648326353</v>
      </c>
      <c r="G13">
        <v>130</v>
      </c>
      <c r="H13">
        <f t="shared" si="1"/>
        <v>1.3752345215759849</v>
      </c>
      <c r="I13">
        <f t="shared" si="2"/>
        <v>80.626474440441839</v>
      </c>
      <c r="P13">
        <v>130</v>
      </c>
      <c r="Q13">
        <v>0.29291</v>
      </c>
      <c r="T13">
        <v>130</v>
      </c>
      <c r="U13">
        <f>(T13+273.15)/($T$2+273.15)</f>
        <v>1.3752345215759849</v>
      </c>
      <c r="V13">
        <f>$X$2*(1+$Y$2*(U13-1)^$Z$2)</f>
        <v>0.29304316885553472</v>
      </c>
    </row>
    <row r="14" spans="1:26" x14ac:dyDescent="0.25">
      <c r="B14">
        <v>140</v>
      </c>
      <c r="C14">
        <v>79.746939999999995</v>
      </c>
      <c r="D14">
        <f t="shared" si="0"/>
        <v>80.094989134603097</v>
      </c>
      <c r="G14">
        <v>140</v>
      </c>
      <c r="H14">
        <f t="shared" si="1"/>
        <v>1.4093467508101656</v>
      </c>
      <c r="I14">
        <f t="shared" si="2"/>
        <v>80.372689316149305</v>
      </c>
      <c r="P14">
        <v>140</v>
      </c>
      <c r="Q14">
        <v>0.29329</v>
      </c>
      <c r="T14">
        <v>140</v>
      </c>
      <c r="U14">
        <f>(T14+273.15)/($T$2+273.15)</f>
        <v>1.4093467508101656</v>
      </c>
      <c r="V14">
        <f>$X$2*(1+$Y$2*(U14-1)^$Z$2)</f>
        <v>0.29342254784240152</v>
      </c>
    </row>
    <row r="15" spans="1:26" x14ac:dyDescent="0.25">
      <c r="B15">
        <v>150</v>
      </c>
      <c r="C15">
        <v>79.501819999999995</v>
      </c>
      <c r="D15">
        <f t="shared" si="0"/>
        <v>79.8487993279889</v>
      </c>
      <c r="G15">
        <v>150</v>
      </c>
      <c r="H15">
        <f t="shared" si="1"/>
        <v>1.443458980044346</v>
      </c>
      <c r="I15">
        <f t="shared" si="2"/>
        <v>80.108977866484494</v>
      </c>
      <c r="P15">
        <v>150</v>
      </c>
      <c r="Q15">
        <v>0.29368</v>
      </c>
      <c r="T15">
        <v>150</v>
      </c>
      <c r="U15">
        <f>(T15+273.15)/($T$2+273.15)</f>
        <v>1.443458980044346</v>
      </c>
      <c r="V15">
        <f>$X$2*(1+$Y$2*(U15-1)^$Z$2)</f>
        <v>0.29380192682926831</v>
      </c>
    </row>
    <row r="16" spans="1:26" x14ac:dyDescent="0.25">
      <c r="B16">
        <v>160</v>
      </c>
      <c r="C16">
        <v>79.24933</v>
      </c>
      <c r="D16">
        <f t="shared" si="0"/>
        <v>79.595207355599797</v>
      </c>
      <c r="G16">
        <v>160</v>
      </c>
      <c r="H16">
        <f t="shared" si="1"/>
        <v>1.4775712092785265</v>
      </c>
      <c r="I16">
        <f t="shared" si="2"/>
        <v>79.835760676505515</v>
      </c>
      <c r="P16">
        <v>160</v>
      </c>
      <c r="Q16">
        <v>0.29405999999999999</v>
      </c>
      <c r="T16">
        <v>160</v>
      </c>
      <c r="U16">
        <f>(T16+273.15)/($T$2+273.15)</f>
        <v>1.4775712092785265</v>
      </c>
      <c r="V16">
        <f>$X$2*(1+$Y$2*(U16-1)^$Z$2)</f>
        <v>0.29418130581613505</v>
      </c>
    </row>
    <row r="17" spans="2:22" x14ac:dyDescent="0.25">
      <c r="B17">
        <v>170</v>
      </c>
      <c r="C17">
        <v>78.989310000000003</v>
      </c>
      <c r="D17">
        <f t="shared" si="0"/>
        <v>79.334052519128591</v>
      </c>
      <c r="G17">
        <v>170</v>
      </c>
      <c r="H17">
        <f t="shared" si="1"/>
        <v>1.5116834385127069</v>
      </c>
      <c r="I17">
        <f t="shared" si="2"/>
        <v>79.553411156190933</v>
      </c>
      <c r="P17">
        <v>170</v>
      </c>
      <c r="Q17">
        <v>0.29443999999999998</v>
      </c>
      <c r="T17">
        <v>170</v>
      </c>
      <c r="U17">
        <f>(T17+273.15)/($T$2+273.15)</f>
        <v>1.5116834385127069</v>
      </c>
      <c r="V17">
        <f>$X$2*(1+$Y$2*(U17-1)^$Z$2)</f>
        <v>0.2945606848030019</v>
      </c>
    </row>
    <row r="18" spans="2:22" x14ac:dyDescent="0.25">
      <c r="B18">
        <v>180</v>
      </c>
      <c r="C18">
        <v>78.721630000000005</v>
      </c>
      <c r="D18">
        <f t="shared" si="0"/>
        <v>79.065204251200683</v>
      </c>
      <c r="G18">
        <v>180</v>
      </c>
      <c r="H18">
        <f t="shared" si="1"/>
        <v>1.5457956677468874</v>
      </c>
      <c r="I18">
        <f t="shared" si="2"/>
        <v>79.262263683026561</v>
      </c>
      <c r="P18">
        <v>180</v>
      </c>
      <c r="Q18">
        <v>0.29482999999999998</v>
      </c>
      <c r="T18">
        <v>180</v>
      </c>
      <c r="U18">
        <f>(T18+273.15)/($T$2+273.15)</f>
        <v>1.5457956677468874</v>
      </c>
      <c r="V18">
        <f>$X$2*(1+$Y$2*(U18-1)^$Z$2)</f>
        <v>0.2949400637898687</v>
      </c>
    </row>
    <row r="19" spans="2:22" x14ac:dyDescent="0.25">
      <c r="B19">
        <v>190</v>
      </c>
      <c r="C19">
        <v>78.446190000000001</v>
      </c>
      <c r="D19">
        <f t="shared" si="0"/>
        <v>78.788562115374091</v>
      </c>
      <c r="G19">
        <v>190</v>
      </c>
      <c r="H19">
        <f t="shared" si="1"/>
        <v>1.5799078969810678</v>
      </c>
      <c r="I19">
        <f t="shared" si="2"/>
        <v>78.962619908944319</v>
      </c>
      <c r="P19">
        <v>190</v>
      </c>
      <c r="Q19">
        <v>0.29520999999999997</v>
      </c>
      <c r="T19">
        <v>190</v>
      </c>
      <c r="U19">
        <f>(T19+273.15)/($T$2+273.15)</f>
        <v>1.5799078969810678</v>
      </c>
      <c r="V19">
        <f>$X$2*(1+$Y$2*(U19-1)^$Z$2)</f>
        <v>0.2953194427767355</v>
      </c>
    </row>
    <row r="20" spans="2:22" x14ac:dyDescent="0.25">
      <c r="B20">
        <v>200</v>
      </c>
      <c r="C20">
        <v>78.162899999999993</v>
      </c>
      <c r="D20">
        <f t="shared" si="0"/>
        <v>78.504035718851014</v>
      </c>
      <c r="G20">
        <v>200</v>
      </c>
      <c r="H20">
        <f t="shared" si="1"/>
        <v>1.6140201262152483</v>
      </c>
      <c r="I20">
        <f t="shared" si="2"/>
        <v>78.654753730928775</v>
      </c>
      <c r="P20">
        <v>200</v>
      </c>
      <c r="Q20">
        <v>0.29559999999999997</v>
      </c>
      <c r="T20">
        <v>200</v>
      </c>
      <c r="U20">
        <f>(T20+273.15)/($T$2+273.15)</f>
        <v>1.6140201262152483</v>
      </c>
      <c r="V20">
        <f>$X$2*(1+$Y$2*(U20-1)^$Z$2)</f>
        <v>0.29569882176360229</v>
      </c>
    </row>
    <row r="21" spans="2:22" x14ac:dyDescent="0.25">
      <c r="B21">
        <v>210</v>
      </c>
      <c r="C21">
        <v>77.871700000000004</v>
      </c>
      <c r="D21">
        <f t="shared" si="0"/>
        <v>78.211564799766265</v>
      </c>
      <c r="G21">
        <v>210</v>
      </c>
      <c r="H21">
        <f t="shared" si="1"/>
        <v>1.6481323554494287</v>
      </c>
      <c r="I21">
        <f t="shared" si="2"/>
        <v>78.338915268138322</v>
      </c>
      <c r="P21">
        <v>210</v>
      </c>
      <c r="Q21">
        <v>0.29598000000000002</v>
      </c>
      <c r="T21">
        <v>210</v>
      </c>
      <c r="U21">
        <f>(T21+273.15)/($T$2+273.15)</f>
        <v>1.6481323554494287</v>
      </c>
      <c r="V21">
        <f>$X$2*(1+$Y$2*(U21-1)^$Z$2)</f>
        <v>0.29607820075046903</v>
      </c>
    </row>
    <row r="22" spans="2:22" x14ac:dyDescent="0.25">
      <c r="B22">
        <v>220</v>
      </c>
      <c r="C22">
        <v>77.572540000000004</v>
      </c>
      <c r="D22">
        <f t="shared" si="0"/>
        <v>77.911099139898838</v>
      </c>
      <c r="G22">
        <v>220</v>
      </c>
      <c r="H22">
        <f t="shared" si="1"/>
        <v>1.6822445846836092</v>
      </c>
      <c r="I22">
        <f t="shared" si="2"/>
        <v>78.015334086735109</v>
      </c>
      <c r="P22">
        <v>220</v>
      </c>
      <c r="Q22">
        <v>0.29637000000000002</v>
      </c>
      <c r="T22">
        <v>220</v>
      </c>
      <c r="U22">
        <f>(T22+273.15)/($T$2+273.15)</f>
        <v>1.6822445846836092</v>
      </c>
      <c r="V22">
        <f>$X$2*(1+$Y$2*(U22-1)^$Z$2)</f>
        <v>0.29645757973733589</v>
      </c>
    </row>
    <row r="23" spans="2:22" x14ac:dyDescent="0.25">
      <c r="B23">
        <v>230</v>
      </c>
      <c r="C23">
        <v>77.2654</v>
      </c>
      <c r="D23">
        <f t="shared" si="0"/>
        <v>77.602618651960341</v>
      </c>
      <c r="G23">
        <v>230</v>
      </c>
      <c r="H23">
        <f t="shared" si="1"/>
        <v>1.7163568139177896</v>
      </c>
      <c r="I23">
        <f t="shared" si="2"/>
        <v>77.684221845755062</v>
      </c>
      <c r="P23">
        <v>230</v>
      </c>
      <c r="Q23">
        <v>0.29675000000000001</v>
      </c>
      <c r="T23">
        <v>230</v>
      </c>
      <c r="U23">
        <f>(T23+273.15)/($T$2+273.15)</f>
        <v>1.7163568139177896</v>
      </c>
      <c r="V23">
        <f>$X$2*(1+$Y$2*(U23-1)^$Z$2)</f>
        <v>0.29683695872420263</v>
      </c>
    </row>
    <row r="24" spans="2:22" x14ac:dyDescent="0.25">
      <c r="B24">
        <v>240</v>
      </c>
      <c r="C24">
        <v>76.950270000000003</v>
      </c>
      <c r="D24">
        <f t="shared" si="0"/>
        <v>77.286113292306581</v>
      </c>
      <c r="G24">
        <v>240</v>
      </c>
      <c r="H24">
        <f t="shared" si="1"/>
        <v>1.75046904315197</v>
      </c>
      <c r="I24">
        <f t="shared" si="2"/>
        <v>77.345774490948173</v>
      </c>
      <c r="P24">
        <v>240</v>
      </c>
      <c r="Q24">
        <v>0.29714000000000002</v>
      </c>
      <c r="T24">
        <v>240</v>
      </c>
      <c r="U24">
        <f>(T24+273.15)/($T$2+273.15)</f>
        <v>1.75046904315197</v>
      </c>
      <c r="V24">
        <f>$X$2*(1+$Y$2*(U24-1)^$Z$2)</f>
        <v>0.29721633771106948</v>
      </c>
    </row>
    <row r="25" spans="2:22" x14ac:dyDescent="0.25">
      <c r="B25">
        <v>250</v>
      </c>
      <c r="C25">
        <v>76.627139999999997</v>
      </c>
      <c r="D25">
        <f t="shared" si="0"/>
        <v>76.961573017293333</v>
      </c>
      <c r="G25">
        <v>250</v>
      </c>
      <c r="H25">
        <f t="shared" si="1"/>
        <v>1.7845812723861505</v>
      </c>
      <c r="I25">
        <f t="shared" si="2"/>
        <v>77.000174091112157</v>
      </c>
      <c r="P25">
        <v>250</v>
      </c>
      <c r="Q25">
        <v>0.29752000000000001</v>
      </c>
      <c r="T25">
        <v>250</v>
      </c>
      <c r="U25">
        <f>(T25+273.15)/($T$2+273.15)</f>
        <v>1.7845812723861505</v>
      </c>
      <c r="V25">
        <f>$X$2*(1+$Y$2*(U25-1)^$Z$2)</f>
        <v>0.29759571669793622</v>
      </c>
    </row>
    <row r="26" spans="2:22" x14ac:dyDescent="0.25">
      <c r="B26">
        <v>260</v>
      </c>
      <c r="C26">
        <v>76.296040000000005</v>
      </c>
      <c r="D26">
        <f t="shared" si="0"/>
        <v>76.629027957853225</v>
      </c>
      <c r="G26">
        <v>260</v>
      </c>
      <c r="H26">
        <f t="shared" si="1"/>
        <v>1.8186935016203309</v>
      </c>
      <c r="I26">
        <f t="shared" si="2"/>
        <v>76.647590388375832</v>
      </c>
      <c r="P26">
        <v>260</v>
      </c>
      <c r="Q26">
        <v>0.29791000000000001</v>
      </c>
      <c r="T26">
        <v>260</v>
      </c>
      <c r="U26">
        <f>(T26+273.15)/($T$2+273.15)</f>
        <v>1.8186935016203309</v>
      </c>
      <c r="V26">
        <f>$X$2*(1+$Y$2*(U26-1)^$Z$2)</f>
        <v>0.29797509568480302</v>
      </c>
    </row>
    <row r="27" spans="2:22" x14ac:dyDescent="0.25">
      <c r="B27">
        <v>270</v>
      </c>
      <c r="C27">
        <v>75.956990000000005</v>
      </c>
      <c r="D27">
        <f t="shared" si="0"/>
        <v>76.288498201274649</v>
      </c>
      <c r="G27">
        <v>270</v>
      </c>
      <c r="H27">
        <f t="shared" si="1"/>
        <v>1.8528057308545114</v>
      </c>
      <c r="I27">
        <f t="shared" si="2"/>
        <v>76.288182117189692</v>
      </c>
      <c r="P27">
        <v>270</v>
      </c>
      <c r="Q27">
        <v>0.29829</v>
      </c>
      <c r="T27">
        <v>270</v>
      </c>
      <c r="U27">
        <f>(T27+273.15)/($T$2+273.15)</f>
        <v>1.8528057308545114</v>
      </c>
      <c r="V27">
        <f>$X$2*(1+$Y$2*(U27-1)^$Z$2)</f>
        <v>0.29835447467166981</v>
      </c>
    </row>
    <row r="28" spans="2:22" x14ac:dyDescent="0.25">
      <c r="B28">
        <v>280</v>
      </c>
      <c r="C28">
        <v>75.610029999999995</v>
      </c>
      <c r="D28">
        <f t="shared" si="0"/>
        <v>75.940023922134358</v>
      </c>
      <c r="G28">
        <v>280</v>
      </c>
      <c r="H28">
        <f t="shared" si="1"/>
        <v>1.8869179600886918</v>
      </c>
      <c r="I28">
        <f t="shared" si="2"/>
        <v>75.922098134503429</v>
      </c>
      <c r="P28">
        <v>280</v>
      </c>
      <c r="Q28">
        <v>0.29866999999999999</v>
      </c>
      <c r="T28">
        <v>280</v>
      </c>
      <c r="U28">
        <f>(T28+273.15)/($T$2+273.15)</f>
        <v>1.8869179600886918</v>
      </c>
      <c r="V28">
        <f>$X$2*(1+$Y$2*(U28-1)^$Z$2)</f>
        <v>0.29873385365853661</v>
      </c>
    </row>
    <row r="29" spans="2:22" x14ac:dyDescent="0.25">
      <c r="B29">
        <v>290</v>
      </c>
      <c r="C29">
        <v>75.255200000000002</v>
      </c>
      <c r="D29">
        <f t="shared" si="0"/>
        <v>75.583645295009234</v>
      </c>
      <c r="G29">
        <v>290</v>
      </c>
      <c r="H29">
        <f t="shared" si="1"/>
        <v>1.9210301893228723</v>
      </c>
      <c r="I29">
        <f t="shared" si="2"/>
        <v>75.549478394457211</v>
      </c>
      <c r="P29">
        <v>290</v>
      </c>
      <c r="Q29">
        <v>0.29905999999999999</v>
      </c>
      <c r="T29">
        <v>290</v>
      </c>
      <c r="U29">
        <f>(T29+273.15)/($T$2+273.15)</f>
        <v>1.9210301893228723</v>
      </c>
      <c r="V29">
        <f>$X$2*(1+$Y$2*(U29-1)^$Z$2)</f>
        <v>0.29911323264540335</v>
      </c>
    </row>
    <row r="30" spans="2:22" x14ac:dyDescent="0.25">
      <c r="B30">
        <v>300</v>
      </c>
      <c r="C30">
        <v>74.89255</v>
      </c>
      <c r="D30">
        <f t="shared" si="0"/>
        <v>75.21941253812021</v>
      </c>
      <c r="G30">
        <v>300</v>
      </c>
      <c r="H30">
        <f t="shared" si="1"/>
        <v>1.9551424185570527</v>
      </c>
      <c r="I30">
        <f t="shared" si="2"/>
        <v>75.170454794001998</v>
      </c>
      <c r="P30">
        <v>300</v>
      </c>
      <c r="Q30">
        <v>0.29943999999999998</v>
      </c>
      <c r="T30">
        <v>300</v>
      </c>
      <c r="U30">
        <f>(T30+273.15)/($T$2+273.15)</f>
        <v>1.9551424185570527</v>
      </c>
      <c r="V30">
        <f>$X$2*(1+$Y$2*(U30-1)^$Z$2)</f>
        <v>0.2994926116322702</v>
      </c>
    </row>
    <row r="31" spans="2:22" x14ac:dyDescent="0.25">
      <c r="B31">
        <v>310</v>
      </c>
      <c r="C31">
        <v>74.522149999999996</v>
      </c>
      <c r="D31">
        <f t="shared" si="0"/>
        <v>74.847395956976683</v>
      </c>
      <c r="G31">
        <v>310</v>
      </c>
      <c r="H31">
        <f t="shared" si="1"/>
        <v>1.9892546477912332</v>
      </c>
      <c r="I31">
        <f t="shared" si="2"/>
        <v>74.785151910584233</v>
      </c>
      <c r="P31">
        <v>310</v>
      </c>
      <c r="Q31">
        <v>0.29982999999999999</v>
      </c>
      <c r="T31">
        <v>310</v>
      </c>
      <c r="U31">
        <f>(T31+273.15)/($T$2+273.15)</f>
        <v>1.9892546477912332</v>
      </c>
      <c r="V31">
        <f>$X$2*(1+$Y$2*(U31-1)^$Z$2)</f>
        <v>0.29987199061913694</v>
      </c>
    </row>
    <row r="32" spans="2:22" x14ac:dyDescent="0.25">
      <c r="B32">
        <v>320</v>
      </c>
      <c r="C32">
        <v>74.144069999999999</v>
      </c>
      <c r="D32">
        <f t="shared" si="0"/>
        <v>74.467665857088079</v>
      </c>
      <c r="G32">
        <v>320</v>
      </c>
      <c r="H32">
        <f t="shared" si="1"/>
        <v>2.0233668770254138</v>
      </c>
      <c r="I32">
        <f t="shared" si="2"/>
        <v>74.393687648953161</v>
      </c>
      <c r="P32">
        <v>320</v>
      </c>
      <c r="Q32">
        <v>0.30020999999999998</v>
      </c>
      <c r="T32">
        <v>320</v>
      </c>
      <c r="U32">
        <f>(T32+273.15)/($T$2+273.15)</f>
        <v>2.0233668770254138</v>
      </c>
      <c r="V32">
        <f>$X$2*(1+$Y$2*(U32-1)^$Z$2)</f>
        <v>0.30025136960600379</v>
      </c>
    </row>
    <row r="33" spans="2:22" x14ac:dyDescent="0.25">
      <c r="B33">
        <v>330</v>
      </c>
      <c r="C33">
        <v>73.758380000000002</v>
      </c>
      <c r="D33">
        <f t="shared" si="0"/>
        <v>74.080292543963779</v>
      </c>
      <c r="G33">
        <v>330</v>
      </c>
      <c r="H33">
        <f t="shared" si="1"/>
        <v>2.0574791062595943</v>
      </c>
      <c r="I33">
        <f t="shared" si="2"/>
        <v>73.99617381096877</v>
      </c>
      <c r="P33">
        <v>330</v>
      </c>
      <c r="Q33">
        <v>0.30059999999999998</v>
      </c>
      <c r="T33">
        <v>330</v>
      </c>
      <c r="U33">
        <f>(T33+273.15)/($T$2+273.15)</f>
        <v>2.0574791062595943</v>
      </c>
      <c r="V33">
        <f>$X$2*(1+$Y$2*(U33-1)^$Z$2)</f>
        <v>0.30063074859287059</v>
      </c>
    </row>
    <row r="34" spans="2:22" x14ac:dyDescent="0.25">
      <c r="B34">
        <v>340</v>
      </c>
      <c r="C34">
        <v>73.365160000000003</v>
      </c>
      <c r="D34">
        <f t="shared" si="0"/>
        <v>73.685356366757375</v>
      </c>
      <c r="G34">
        <v>340</v>
      </c>
      <c r="H34">
        <f t="shared" si="1"/>
        <v>2.0915913354937747</v>
      </c>
      <c r="I34">
        <f t="shared" si="2"/>
        <v>73.592716599786542</v>
      </c>
      <c r="P34">
        <v>340</v>
      </c>
      <c r="Q34">
        <v>0.30098000000000003</v>
      </c>
      <c r="T34">
        <v>340</v>
      </c>
      <c r="U34">
        <f>(T34+273.15)/($T$2+273.15)</f>
        <v>2.0915913354937747</v>
      </c>
      <c r="V34">
        <f>$X$2*(1+$Y$2*(U34-1)^$Z$2)</f>
        <v>0.30101012757973733</v>
      </c>
    </row>
    <row r="35" spans="2:22" x14ac:dyDescent="0.25">
      <c r="B35">
        <v>350</v>
      </c>
      <c r="C35">
        <v>72.964489999999998</v>
      </c>
      <c r="D35">
        <f t="shared" si="0"/>
        <v>73.282937674622445</v>
      </c>
      <c r="G35">
        <v>350</v>
      </c>
      <c r="H35">
        <f t="shared" si="1"/>
        <v>2.1257035647279552</v>
      </c>
      <c r="I35">
        <f t="shared" si="2"/>
        <v>73.183417067807881</v>
      </c>
      <c r="P35">
        <v>350</v>
      </c>
      <c r="Q35">
        <v>0.30137000000000003</v>
      </c>
      <c r="T35">
        <v>350</v>
      </c>
      <c r="U35">
        <f>(T35+273.15)/($T$2+273.15)</f>
        <v>2.1257035647279552</v>
      </c>
      <c r="V35">
        <f>$X$2*(1+$Y$2*(U35-1)^$Z$2)</f>
        <v>0.30138950656660418</v>
      </c>
    </row>
    <row r="36" spans="2:22" x14ac:dyDescent="0.25">
      <c r="B36">
        <v>360</v>
      </c>
      <c r="C36">
        <v>72.556479999999993</v>
      </c>
      <c r="D36">
        <f t="shared" si="0"/>
        <v>72.873146947645225</v>
      </c>
      <c r="G36">
        <v>360</v>
      </c>
      <c r="H36">
        <f t="shared" si="1"/>
        <v>2.1598157939621356</v>
      </c>
      <c r="I36">
        <f t="shared" si="2"/>
        <v>72.76837151619587</v>
      </c>
      <c r="P36">
        <v>360</v>
      </c>
      <c r="Q36">
        <v>0.30175000000000002</v>
      </c>
      <c r="T36">
        <v>360</v>
      </c>
      <c r="U36">
        <f>(T36+273.15)/($T$2+273.15)</f>
        <v>2.1598157939621356</v>
      </c>
      <c r="V36">
        <f>$X$2*(1+$Y$2*(U36-1)^$Z$2)</f>
        <v>0.30176888555347092</v>
      </c>
    </row>
    <row r="37" spans="2:22" x14ac:dyDescent="0.25">
      <c r="B37">
        <v>370</v>
      </c>
      <c r="C37">
        <v>72.141210000000001</v>
      </c>
      <c r="D37">
        <f t="shared" si="0"/>
        <v>72.456064534979276</v>
      </c>
      <c r="G37">
        <v>370</v>
      </c>
      <c r="H37">
        <f t="shared" si="1"/>
        <v>2.1939280231963161</v>
      </c>
      <c r="I37">
        <f t="shared" si="2"/>
        <v>72.347671852475017</v>
      </c>
      <c r="P37">
        <v>370</v>
      </c>
      <c r="Q37">
        <v>0.30214000000000002</v>
      </c>
      <c r="T37">
        <v>370</v>
      </c>
      <c r="U37">
        <f>(T37+273.15)/($T$2+273.15)</f>
        <v>2.1939280231963161</v>
      </c>
      <c r="V37">
        <f>$X$2*(1+$Y$2*(U37-1)^$Z$2)</f>
        <v>0.30214826454033777</v>
      </c>
    </row>
    <row r="38" spans="2:22" x14ac:dyDescent="0.25">
      <c r="B38">
        <v>380</v>
      </c>
      <c r="C38">
        <v>71.718789999999998</v>
      </c>
      <c r="D38">
        <f t="shared" si="0"/>
        <v>72.031800916710793</v>
      </c>
      <c r="G38">
        <v>380</v>
      </c>
      <c r="H38">
        <f t="shared" si="1"/>
        <v>2.2280402524304965</v>
      </c>
      <c r="I38">
        <f t="shared" si="2"/>
        <v>71.921405911693384</v>
      </c>
      <c r="P38">
        <v>380</v>
      </c>
      <c r="Q38">
        <v>0.30252000000000001</v>
      </c>
      <c r="T38">
        <v>380</v>
      </c>
      <c r="U38">
        <f>(T38+273.15)/($T$2+273.15)</f>
        <v>2.2280402524304965</v>
      </c>
      <c r="V38">
        <f>$X$2*(1+$Y$2*(U38-1)^$Z$2)</f>
        <v>0.30252764352720452</v>
      </c>
    </row>
    <row r="39" spans="2:22" x14ac:dyDescent="0.25">
      <c r="B39">
        <v>390</v>
      </c>
      <c r="C39">
        <v>71.289320000000004</v>
      </c>
      <c r="D39">
        <f t="shared" si="0"/>
        <v>71.6004565292818</v>
      </c>
      <c r="G39">
        <v>390</v>
      </c>
      <c r="H39">
        <f t="shared" si="1"/>
        <v>2.262152481664677</v>
      </c>
      <c r="I39">
        <f t="shared" si="2"/>
        <v>71.489657745776341</v>
      </c>
      <c r="P39">
        <v>390</v>
      </c>
      <c r="Q39">
        <v>0.3029</v>
      </c>
      <c r="T39">
        <v>390</v>
      </c>
      <c r="U39">
        <f>(T39+273.15)/($T$2+273.15)</f>
        <v>2.262152481664677</v>
      </c>
      <c r="V39">
        <f>$X$2*(1+$Y$2*(U39-1)^$Z$2)</f>
        <v>0.30290702251407131</v>
      </c>
    </row>
    <row r="40" spans="2:22" x14ac:dyDescent="0.25">
      <c r="B40">
        <v>400</v>
      </c>
      <c r="C40">
        <v>70.852909999999994</v>
      </c>
      <c r="D40">
        <f t="shared" si="0"/>
        <v>71.162141852778433</v>
      </c>
      <c r="G40">
        <v>400</v>
      </c>
      <c r="H40">
        <f t="shared" si="1"/>
        <v>2.2962647108988574</v>
      </c>
      <c r="I40">
        <f t="shared" si="2"/>
        <v>71.052507885002896</v>
      </c>
      <c r="P40">
        <v>400</v>
      </c>
      <c r="Q40">
        <v>0.30329</v>
      </c>
      <c r="T40">
        <v>400</v>
      </c>
      <c r="U40">
        <f>(T40+273.15)/($T$2+273.15)</f>
        <v>2.2962647108988574</v>
      </c>
      <c r="V40">
        <f>$X$2*(1+$Y$2*(U40-1)^$Z$2)</f>
        <v>0.30328640150093811</v>
      </c>
    </row>
    <row r="41" spans="2:22" x14ac:dyDescent="0.25">
      <c r="B41">
        <v>410</v>
      </c>
      <c r="C41">
        <v>70.409660000000002</v>
      </c>
      <c r="D41">
        <f t="shared" si="0"/>
        <v>70.716957323642745</v>
      </c>
      <c r="G41">
        <v>410</v>
      </c>
      <c r="H41">
        <f t="shared" si="1"/>
        <v>2.3303769401330379</v>
      </c>
      <c r="I41">
        <f t="shared" si="2"/>
        <v>70.610033574958237</v>
      </c>
      <c r="P41">
        <v>410</v>
      </c>
      <c r="Q41">
        <v>0.30367</v>
      </c>
      <c r="T41">
        <v>410</v>
      </c>
      <c r="U41">
        <f>(T41+273.15)/($T$2+273.15)</f>
        <v>2.3303769401330379</v>
      </c>
      <c r="V41">
        <f>$X$2*(1+$Y$2*(U41-1)^$Z$2)</f>
        <v>0.3036657804878049</v>
      </c>
    </row>
    <row r="42" spans="2:22" x14ac:dyDescent="0.25">
      <c r="B42">
        <v>420</v>
      </c>
      <c r="C42">
        <v>69.959689999999995</v>
      </c>
      <c r="D42">
        <f t="shared" si="0"/>
        <v>70.265023465605083</v>
      </c>
      <c r="G42">
        <v>420</v>
      </c>
      <c r="H42">
        <f t="shared" si="1"/>
        <v>2.3644891693672183</v>
      </c>
      <c r="I42">
        <f t="shared" si="2"/>
        <v>70.162308991836554</v>
      </c>
      <c r="P42">
        <v>420</v>
      </c>
      <c r="Q42">
        <v>0.30406</v>
      </c>
      <c r="T42">
        <v>420</v>
      </c>
      <c r="U42">
        <f>(T42+273.15)/($T$2+273.15)</f>
        <v>2.3644891693672183</v>
      </c>
      <c r="V42">
        <f>$X$2*(1+$Y$2*(U42-1)^$Z$2)</f>
        <v>0.30404515947467164</v>
      </c>
    </row>
    <row r="43" spans="2:22" x14ac:dyDescent="0.25">
      <c r="B43">
        <v>430</v>
      </c>
      <c r="C43">
        <v>69.503119999999996</v>
      </c>
      <c r="D43">
        <f t="shared" si="0"/>
        <v>69.806460802395861</v>
      </c>
      <c r="G43">
        <v>430</v>
      </c>
      <c r="H43">
        <f t="shared" si="1"/>
        <v>2.3986013986013988</v>
      </c>
      <c r="I43">
        <f t="shared" si="2"/>
        <v>69.709405438567742</v>
      </c>
      <c r="P43">
        <v>430</v>
      </c>
      <c r="Q43">
        <v>0.30443999999999999</v>
      </c>
      <c r="T43">
        <v>430</v>
      </c>
      <c r="U43">
        <f>(T43+273.15)/($T$2+273.15)</f>
        <v>2.3986013986013988</v>
      </c>
      <c r="V43">
        <f>$X$2*(1+$Y$2*(U43-1)^$Z$2)</f>
        <v>0.3044245384615385</v>
      </c>
    </row>
    <row r="44" spans="2:22" x14ac:dyDescent="0.25">
      <c r="B44">
        <v>440</v>
      </c>
      <c r="C44">
        <v>69.04007</v>
      </c>
      <c r="D44">
        <f t="shared" si="0"/>
        <v>69.341389857745483</v>
      </c>
      <c r="G44">
        <v>440</v>
      </c>
      <c r="H44">
        <f t="shared" si="1"/>
        <v>2.4327136278355792</v>
      </c>
      <c r="I44">
        <f t="shared" si="2"/>
        <v>69.251391523904502</v>
      </c>
      <c r="P44">
        <v>440</v>
      </c>
      <c r="Q44">
        <v>0.30482999999999999</v>
      </c>
      <c r="T44">
        <v>440</v>
      </c>
      <c r="U44">
        <f>(T44+273.15)/($T$2+273.15)</f>
        <v>2.4327136278355792</v>
      </c>
      <c r="V44">
        <f>$X$2*(1+$Y$2*(U44-1)^$Z$2)</f>
        <v>0.30480391744840524</v>
      </c>
    </row>
    <row r="45" spans="2:22" x14ac:dyDescent="0.25">
      <c r="B45">
        <v>450</v>
      </c>
      <c r="C45">
        <v>68.570660000000004</v>
      </c>
      <c r="D45">
        <f t="shared" si="0"/>
        <v>68.869931155384322</v>
      </c>
      <c r="G45">
        <v>450</v>
      </c>
      <c r="H45">
        <f t="shared" si="1"/>
        <v>2.4668258570697597</v>
      </c>
      <c r="I45">
        <f t="shared" si="2"/>
        <v>68.788333326323425</v>
      </c>
      <c r="P45">
        <v>450</v>
      </c>
      <c r="Q45">
        <v>0.30520999999999998</v>
      </c>
      <c r="T45">
        <v>450</v>
      </c>
      <c r="U45">
        <f>(T45+273.15)/($T$2+273.15)</f>
        <v>2.4668258570697597</v>
      </c>
      <c r="V45">
        <f>$X$2*(1+$Y$2*(U45-1)^$Z$2)</f>
        <v>0.30518329643527209</v>
      </c>
    </row>
    <row r="46" spans="2:22" x14ac:dyDescent="0.25">
      <c r="B46">
        <v>460</v>
      </c>
      <c r="C46">
        <v>68.095010000000002</v>
      </c>
      <c r="D46">
        <f t="shared" si="0"/>
        <v>68.392205219042765</v>
      </c>
      <c r="G46">
        <v>460</v>
      </c>
      <c r="H46">
        <f t="shared" si="1"/>
        <v>2.5009380863039401</v>
      </c>
      <c r="I46">
        <f t="shared" si="2"/>
        <v>68.320294544353203</v>
      </c>
      <c r="P46">
        <v>460</v>
      </c>
      <c r="Q46">
        <v>0.30559999999999998</v>
      </c>
      <c r="T46">
        <v>460</v>
      </c>
      <c r="U46">
        <f>(T46+273.15)/($T$2+273.15)</f>
        <v>2.5009380863039401</v>
      </c>
      <c r="V46">
        <f>$X$2*(1+$Y$2*(U46-1)^$Z$2)</f>
        <v>0.30556267542213883</v>
      </c>
    </row>
    <row r="47" spans="2:22" x14ac:dyDescent="0.25">
      <c r="B47">
        <v>470</v>
      </c>
      <c r="C47">
        <v>67.613249999999994</v>
      </c>
      <c r="D47">
        <f t="shared" si="0"/>
        <v>67.908342616095396</v>
      </c>
      <c r="G47">
        <v>470</v>
      </c>
      <c r="H47">
        <f t="shared" si="1"/>
        <v>2.5350503155381205</v>
      </c>
      <c r="I47">
        <f t="shared" si="2"/>
        <v>67.847336634738284</v>
      </c>
      <c r="P47">
        <v>470</v>
      </c>
      <c r="Q47">
        <v>0.30597999999999997</v>
      </c>
      <c r="T47">
        <v>470</v>
      </c>
      <c r="U47">
        <f>(T47+273.15)/($T$2+273.15)</f>
        <v>2.5350503155381205</v>
      </c>
      <c r="V47">
        <f>$X$2*(1+$Y$2*(U47-1)^$Z$2)</f>
        <v>0.30594205440900563</v>
      </c>
    </row>
    <row r="48" spans="2:22" x14ac:dyDescent="0.25">
      <c r="B48">
        <v>480</v>
      </c>
      <c r="C48">
        <v>67.125500000000002</v>
      </c>
      <c r="D48">
        <f t="shared" si="0"/>
        <v>67.418463870272646</v>
      </c>
      <c r="G48">
        <v>480</v>
      </c>
      <c r="H48">
        <f t="shared" si="1"/>
        <v>2.569162544772301</v>
      </c>
      <c r="I48">
        <f t="shared" si="2"/>
        <v>67.369518939672702</v>
      </c>
      <c r="P48">
        <v>480</v>
      </c>
      <c r="Q48">
        <v>0.30636999999999998</v>
      </c>
      <c r="T48">
        <v>480</v>
      </c>
      <c r="U48">
        <f>(T48+273.15)/($T$2+273.15)</f>
        <v>2.569162544772301</v>
      </c>
      <c r="V48">
        <f>$X$2*(1+$Y$2*(U48-1)^$Z$2)</f>
        <v>0.30632143339587248</v>
      </c>
    </row>
    <row r="49" spans="2:22" x14ac:dyDescent="0.25">
      <c r="B49">
        <v>490</v>
      </c>
      <c r="C49">
        <v>66.631900000000002</v>
      </c>
      <c r="D49">
        <f t="shared" si="0"/>
        <v>66.922709592593279</v>
      </c>
      <c r="G49">
        <v>490</v>
      </c>
      <c r="H49">
        <f t="shared" si="1"/>
        <v>2.6032747740064814</v>
      </c>
      <c r="I49">
        <f t="shared" si="2"/>
        <v>66.886898804188647</v>
      </c>
      <c r="P49">
        <v>490</v>
      </c>
      <c r="Q49">
        <v>0.30675000000000002</v>
      </c>
      <c r="T49">
        <v>490</v>
      </c>
      <c r="U49">
        <f>(T49+273.15)/($T$2+273.15)</f>
        <v>2.6032747740064814</v>
      </c>
      <c r="V49">
        <f>$X$2*(1+$Y$2*(U49-1)^$Z$2)</f>
        <v>0.30670081238273922</v>
      </c>
    </row>
    <row r="50" spans="2:22" x14ac:dyDescent="0.25">
      <c r="B50">
        <v>500</v>
      </c>
      <c r="C50">
        <v>66.132570000000001</v>
      </c>
      <c r="D50">
        <f t="shared" si="0"/>
        <v>66.421200306787682</v>
      </c>
      <c r="G50">
        <v>500</v>
      </c>
      <c r="H50">
        <f t="shared" si="1"/>
        <v>2.6373870032406619</v>
      </c>
      <c r="I50">
        <f t="shared" si="2"/>
        <v>66.399531684655969</v>
      </c>
      <c r="P50">
        <v>500</v>
      </c>
      <c r="Q50">
        <v>0.30713000000000001</v>
      </c>
      <c r="T50">
        <v>500</v>
      </c>
      <c r="U50">
        <f>(T50+273.15)/($T$2+273.15)</f>
        <v>2.6373870032406619</v>
      </c>
      <c r="V50">
        <f>$X$2*(1+$Y$2*(U50-1)^$Z$2)</f>
        <v>0.30708019136960607</v>
      </c>
    </row>
    <row r="51" spans="2:22" x14ac:dyDescent="0.25">
      <c r="B51">
        <v>510</v>
      </c>
      <c r="C51">
        <v>65.627650000000003</v>
      </c>
      <c r="D51">
        <f t="shared" si="0"/>
        <v>65.914076623874664</v>
      </c>
      <c r="G51">
        <v>510</v>
      </c>
      <c r="H51">
        <f t="shared" si="1"/>
        <v>2.6714992324748423</v>
      </c>
      <c r="I51">
        <f t="shared" si="2"/>
        <v>65.907471249237915</v>
      </c>
      <c r="P51">
        <v>510</v>
      </c>
      <c r="Q51">
        <v>0.30752000000000002</v>
      </c>
      <c r="T51">
        <v>510</v>
      </c>
      <c r="U51">
        <f>(T51+273.15)/($T$2+273.15)</f>
        <v>2.6714992324748423</v>
      </c>
      <c r="V51">
        <f>$X$2*(1+$Y$2*(U51-1)^$Z$2)</f>
        <v>0.30745957035647281</v>
      </c>
    </row>
    <row r="52" spans="2:22" x14ac:dyDescent="0.25">
      <c r="B52">
        <v>520</v>
      </c>
      <c r="C52">
        <v>65.117279999999994</v>
      </c>
      <c r="D52">
        <f t="shared" si="0"/>
        <v>65.401479154872987</v>
      </c>
      <c r="G52">
        <v>520</v>
      </c>
      <c r="H52">
        <f t="shared" si="1"/>
        <v>2.7056114617090228</v>
      </c>
      <c r="I52">
        <f t="shared" si="2"/>
        <v>65.410769471052276</v>
      </c>
      <c r="P52">
        <v>520</v>
      </c>
      <c r="Q52">
        <v>0.30790000000000001</v>
      </c>
      <c r="T52">
        <v>520</v>
      </c>
      <c r="U52">
        <f>(T52+273.15)/($T$2+273.15)</f>
        <v>2.7056114617090228</v>
      </c>
      <c r="V52">
        <f>$X$2*(1+$Y$2*(U52-1)^$Z$2)</f>
        <v>0.30783894934333961</v>
      </c>
    </row>
    <row r="53" spans="2:22" x14ac:dyDescent="0.25">
      <c r="B53">
        <v>530</v>
      </c>
      <c r="C53">
        <v>64.601579999999998</v>
      </c>
      <c r="D53">
        <f t="shared" si="0"/>
        <v>64.883528423513084</v>
      </c>
      <c r="G53">
        <v>530</v>
      </c>
      <c r="H53">
        <f t="shared" si="1"/>
        <v>2.7397236909432032</v>
      </c>
      <c r="I53">
        <f t="shared" si="2"/>
        <v>64.9094767147037</v>
      </c>
      <c r="P53">
        <v>530</v>
      </c>
      <c r="Q53">
        <v>0.30829000000000001</v>
      </c>
      <c r="T53">
        <v>530</v>
      </c>
      <c r="U53">
        <f>(T53+273.15)/($T$2+273.15)</f>
        <v>2.7397236909432032</v>
      </c>
      <c r="V53">
        <f>$X$2*(1+$Y$2*(U53-1)^$Z$2)</f>
        <v>0.3082183283302064</v>
      </c>
    </row>
    <row r="54" spans="2:22" x14ac:dyDescent="0.25">
      <c r="B54">
        <v>540</v>
      </c>
      <c r="C54">
        <v>64.080690000000004</v>
      </c>
      <c r="D54">
        <f t="shared" si="0"/>
        <v>64.360365040813733</v>
      </c>
      <c r="G54">
        <v>540</v>
      </c>
      <c r="H54">
        <f t="shared" si="1"/>
        <v>2.7738359201773837</v>
      </c>
      <c r="I54">
        <f t="shared" si="2"/>
        <v>64.40364181678008</v>
      </c>
      <c r="P54">
        <v>540</v>
      </c>
      <c r="Q54">
        <v>0.30867</v>
      </c>
      <c r="T54">
        <v>540</v>
      </c>
      <c r="U54">
        <f>(T54+273.15)/($T$2+273.15)</f>
        <v>2.7738359201773837</v>
      </c>
      <c r="V54">
        <f>$X$2*(1+$Y$2*(U54-1)^$Z$2)</f>
        <v>0.3085977073170732</v>
      </c>
    </row>
    <row r="55" spans="2:22" x14ac:dyDescent="0.25">
      <c r="B55">
        <v>550</v>
      </c>
      <c r="C55">
        <v>63.554760000000002</v>
      </c>
      <c r="D55">
        <f t="shared" si="0"/>
        <v>63.832139661437886</v>
      </c>
      <c r="G55">
        <v>550</v>
      </c>
      <c r="H55">
        <f t="shared" si="1"/>
        <v>2.8079481494115641</v>
      </c>
      <c r="I55">
        <f t="shared" si="2"/>
        <v>63.893312160842726</v>
      </c>
      <c r="P55">
        <v>550</v>
      </c>
      <c r="Q55">
        <v>0.30906</v>
      </c>
      <c r="T55">
        <v>550</v>
      </c>
      <c r="U55">
        <f>(T55+273.15)/($T$2+273.15)</f>
        <v>2.8079481494115641</v>
      </c>
      <c r="V55">
        <f>$X$2*(1+$Y$2*(U55-1)^$Z$2)</f>
        <v>0.30897708630393994</v>
      </c>
    </row>
    <row r="56" spans="2:22" x14ac:dyDescent="0.25">
      <c r="B56">
        <v>560</v>
      </c>
      <c r="C56">
        <v>63.023910000000001</v>
      </c>
      <c r="D56">
        <f t="shared" si="0"/>
        <v>63.29897280911598</v>
      </c>
      <c r="G56">
        <v>560</v>
      </c>
      <c r="H56">
        <f t="shared" si="1"/>
        <v>2.8420603786457446</v>
      </c>
      <c r="I56">
        <f t="shared" si="2"/>
        <v>63.378533747384211</v>
      </c>
      <c r="P56">
        <v>560</v>
      </c>
      <c r="Q56">
        <v>0.30943999999999999</v>
      </c>
      <c r="T56">
        <v>560</v>
      </c>
      <c r="U56">
        <f>(T56+273.15)/($T$2+273.15)</f>
        <v>2.8420603786457446</v>
      </c>
      <c r="V56">
        <f>$X$2*(1+$Y$2*(U56-1)^$Z$2)</f>
        <v>0.30935646529080679</v>
      </c>
    </row>
    <row r="57" spans="2:22" x14ac:dyDescent="0.25">
      <c r="B57">
        <v>570</v>
      </c>
      <c r="C57">
        <v>62.488300000000002</v>
      </c>
      <c r="D57">
        <f t="shared" si="0"/>
        <v>62.761025182155194</v>
      </c>
      <c r="G57">
        <v>570</v>
      </c>
      <c r="H57">
        <f t="shared" si="1"/>
        <v>2.876172607879925</v>
      </c>
      <c r="I57">
        <f t="shared" si="2"/>
        <v>62.859351259178858</v>
      </c>
      <c r="P57">
        <v>570</v>
      </c>
      <c r="Q57">
        <v>0.30982999999999999</v>
      </c>
      <c r="T57">
        <v>570</v>
      </c>
      <c r="U57">
        <f>(T57+273.15)/($T$2+273.15)</f>
        <v>2.876172607879925</v>
      </c>
      <c r="V57">
        <f>$X$2*(1+$Y$2*(U57-1)^$Z$2)</f>
        <v>0.30973584427767353</v>
      </c>
    </row>
    <row r="58" spans="2:22" x14ac:dyDescent="0.25">
      <c r="B58">
        <v>580</v>
      </c>
      <c r="C58">
        <v>61.948050000000002</v>
      </c>
      <c r="D58">
        <f t="shared" si="0"/>
        <v>62.218417304285907</v>
      </c>
      <c r="G58">
        <v>580</v>
      </c>
      <c r="H58">
        <f t="shared" si="1"/>
        <v>2.9102848371141055</v>
      </c>
      <c r="I58">
        <f t="shared" si="2"/>
        <v>62.33580812240811</v>
      </c>
      <c r="P58">
        <v>580</v>
      </c>
      <c r="Q58">
        <v>0.31020999999999999</v>
      </c>
      <c r="T58">
        <v>580</v>
      </c>
      <c r="U58">
        <f>(T58+273.15)/($T$2+273.15)</f>
        <v>2.9102848371141055</v>
      </c>
      <c r="V58">
        <f>$X$2*(1+$Y$2*(U58-1)^$Z$2)</f>
        <v>0.31011522326454039</v>
      </c>
    </row>
    <row r="59" spans="2:22" x14ac:dyDescent="0.25">
      <c r="B59">
        <v>590</v>
      </c>
      <c r="C59">
        <v>61.403320000000001</v>
      </c>
      <c r="D59">
        <f t="shared" si="0"/>
        <v>61.671309873815311</v>
      </c>
      <c r="G59">
        <v>590</v>
      </c>
      <c r="H59">
        <f t="shared" si="1"/>
        <v>2.9443970663482859</v>
      </c>
      <c r="I59">
        <f t="shared" si="2"/>
        <v>61.807946563904707</v>
      </c>
      <c r="P59">
        <v>590</v>
      </c>
      <c r="Q59">
        <v>0.31059999999999999</v>
      </c>
      <c r="T59">
        <v>590</v>
      </c>
      <c r="U59">
        <f>(T59+273.15)/($T$2+273.15)</f>
        <v>2.9443970663482859</v>
      </c>
      <c r="V59">
        <f>$X$2*(1+$Y$2*(U59-1)^$Z$2)</f>
        <v>0.31049460225140713</v>
      </c>
    </row>
    <row r="60" spans="2:22" x14ac:dyDescent="0.25">
      <c r="B60">
        <v>600</v>
      </c>
      <c r="C60">
        <v>60.854239999999997</v>
      </c>
      <c r="D60">
        <f t="shared" si="0"/>
        <v>61.119833458118009</v>
      </c>
      <c r="G60">
        <v>600</v>
      </c>
      <c r="H60">
        <f t="shared" si="1"/>
        <v>2.9785092955824664</v>
      </c>
      <c r="I60">
        <f t="shared" si="2"/>
        <v>61.275807664826239</v>
      </c>
      <c r="P60">
        <v>600</v>
      </c>
      <c r="Q60">
        <v>0.31097999999999998</v>
      </c>
      <c r="T60">
        <v>600</v>
      </c>
      <c r="U60">
        <f>(T60+273.15)/($T$2+273.15)</f>
        <v>2.9785092955824664</v>
      </c>
      <c r="V60">
        <f>$X$2*(1+$Y$2*(U60-1)^$Z$2)</f>
        <v>0.31087398123827392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/>
  </sheetViews>
  <sheetFormatPr defaultRowHeight="15" x14ac:dyDescent="0.25"/>
  <cols>
    <col min="1" max="1" width="12.7109375" customWidth="1"/>
    <col min="2" max="2" width="8.5703125" customWidth="1"/>
    <col min="3" max="3" width="17.85546875" customWidth="1"/>
    <col min="4" max="4" width="16.28515625" customWidth="1"/>
    <col min="5" max="5" width="19.85546875" customWidth="1"/>
    <col min="7" max="7" width="28.140625" customWidth="1"/>
    <col min="8" max="8" width="8.5703125" customWidth="1"/>
    <col min="9" max="9" width="25.85546875" customWidth="1"/>
    <col min="10" max="10" width="20.5703125" customWidth="1"/>
  </cols>
  <sheetData>
    <row r="1" spans="1:10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12</v>
      </c>
      <c r="G1" s="1" t="s">
        <v>4</v>
      </c>
      <c r="H1" s="5" t="s">
        <v>1</v>
      </c>
      <c r="I1" s="5" t="s">
        <v>5</v>
      </c>
      <c r="J1" s="5" t="s">
        <v>6</v>
      </c>
    </row>
    <row r="2" spans="1:10" x14ac:dyDescent="0.25">
      <c r="B2">
        <v>20</v>
      </c>
      <c r="C2">
        <v>7.8196399999999997</v>
      </c>
      <c r="D2">
        <f t="shared" ref="D2:D33" si="0">C2*1000</f>
        <v>7819.6399999999994</v>
      </c>
      <c r="E2">
        <f t="shared" ref="E2:E33" si="1">C2*0.000000001</f>
        <v>7.8196400000000009E-9</v>
      </c>
      <c r="H2">
        <v>20</v>
      </c>
    </row>
    <row r="3" spans="1:10" x14ac:dyDescent="0.25">
      <c r="B3">
        <v>30</v>
      </c>
      <c r="C3">
        <v>7.8181700000000003</v>
      </c>
      <c r="D3">
        <f t="shared" si="0"/>
        <v>7818.17</v>
      </c>
      <c r="E3">
        <f t="shared" si="1"/>
        <v>7.8181700000000005E-9</v>
      </c>
      <c r="H3">
        <v>30</v>
      </c>
      <c r="I3">
        <v>12.586830000000001</v>
      </c>
      <c r="J3">
        <f t="shared" ref="J3:J34" si="2">I3*0.000001</f>
        <v>1.258683E-5</v>
      </c>
    </row>
    <row r="4" spans="1:10" x14ac:dyDescent="0.25">
      <c r="B4">
        <v>40</v>
      </c>
      <c r="C4">
        <v>7.8151999999999999</v>
      </c>
      <c r="D4">
        <f t="shared" si="0"/>
        <v>7815.2</v>
      </c>
      <c r="E4">
        <f t="shared" si="1"/>
        <v>7.8152000000000001E-9</v>
      </c>
      <c r="H4">
        <v>40</v>
      </c>
      <c r="I4">
        <v>12.62285</v>
      </c>
      <c r="J4">
        <f t="shared" si="2"/>
        <v>1.2622849999999999E-5</v>
      </c>
    </row>
    <row r="5" spans="1:10" x14ac:dyDescent="0.25">
      <c r="B5">
        <v>50</v>
      </c>
      <c r="C5">
        <v>7.8122199999999999</v>
      </c>
      <c r="D5">
        <f t="shared" si="0"/>
        <v>7812.22</v>
      </c>
      <c r="E5">
        <f t="shared" si="1"/>
        <v>7.8122199999999997E-9</v>
      </c>
      <c r="H5">
        <v>50</v>
      </c>
      <c r="I5">
        <v>12.65888</v>
      </c>
      <c r="J5">
        <f t="shared" si="2"/>
        <v>1.2658879999999999E-5</v>
      </c>
    </row>
    <row r="6" spans="1:10" x14ac:dyDescent="0.25">
      <c r="B6">
        <v>60</v>
      </c>
      <c r="C6">
        <v>7.8092300000000003</v>
      </c>
      <c r="D6">
        <f t="shared" si="0"/>
        <v>7809.2300000000005</v>
      </c>
      <c r="E6">
        <f t="shared" si="1"/>
        <v>7.8092300000000012E-9</v>
      </c>
      <c r="H6">
        <v>60</v>
      </c>
      <c r="I6">
        <v>12.69491</v>
      </c>
      <c r="J6">
        <f t="shared" si="2"/>
        <v>1.269491E-5</v>
      </c>
    </row>
    <row r="7" spans="1:10" x14ac:dyDescent="0.25">
      <c r="B7">
        <v>70</v>
      </c>
      <c r="C7">
        <v>7.8062199999999997</v>
      </c>
      <c r="D7">
        <f t="shared" si="0"/>
        <v>7806.2199999999993</v>
      </c>
      <c r="E7">
        <f t="shared" si="1"/>
        <v>7.8062199999999995E-9</v>
      </c>
      <c r="H7">
        <v>70</v>
      </c>
      <c r="I7">
        <v>12.73095</v>
      </c>
      <c r="J7">
        <f t="shared" si="2"/>
        <v>1.2730949999999999E-5</v>
      </c>
    </row>
    <row r="8" spans="1:10" x14ac:dyDescent="0.25">
      <c r="B8">
        <v>80</v>
      </c>
      <c r="C8">
        <v>7.8032000000000004</v>
      </c>
      <c r="D8">
        <f t="shared" si="0"/>
        <v>7803.2000000000007</v>
      </c>
      <c r="E8">
        <f t="shared" si="1"/>
        <v>7.8032000000000013E-9</v>
      </c>
      <c r="H8">
        <v>80</v>
      </c>
      <c r="I8">
        <v>12.766999999999999</v>
      </c>
      <c r="J8">
        <f t="shared" si="2"/>
        <v>1.2766999999999998E-5</v>
      </c>
    </row>
    <row r="9" spans="1:10" x14ac:dyDescent="0.25">
      <c r="B9">
        <v>90</v>
      </c>
      <c r="C9">
        <v>7.8001699999999996</v>
      </c>
      <c r="D9">
        <f t="shared" si="0"/>
        <v>7800.1699999999992</v>
      </c>
      <c r="E9">
        <f t="shared" si="1"/>
        <v>7.80017E-9</v>
      </c>
      <c r="H9">
        <v>90</v>
      </c>
      <c r="I9">
        <v>12.80306</v>
      </c>
      <c r="J9">
        <f t="shared" si="2"/>
        <v>1.280306E-5</v>
      </c>
    </row>
    <row r="10" spans="1:10" x14ac:dyDescent="0.25">
      <c r="B10">
        <v>100</v>
      </c>
      <c r="C10">
        <v>7.7971199999999996</v>
      </c>
      <c r="D10">
        <f t="shared" si="0"/>
        <v>7797.12</v>
      </c>
      <c r="E10">
        <f t="shared" si="1"/>
        <v>7.7971200000000005E-9</v>
      </c>
      <c r="H10">
        <v>100</v>
      </c>
      <c r="I10">
        <v>12.839119999999999</v>
      </c>
      <c r="J10">
        <f t="shared" si="2"/>
        <v>1.2839119999999998E-5</v>
      </c>
    </row>
    <row r="11" spans="1:10" x14ac:dyDescent="0.25">
      <c r="B11">
        <v>110</v>
      </c>
      <c r="C11">
        <v>7.7940500000000004</v>
      </c>
      <c r="D11">
        <f t="shared" si="0"/>
        <v>7794.05</v>
      </c>
      <c r="E11">
        <f t="shared" si="1"/>
        <v>7.7940500000000012E-9</v>
      </c>
      <c r="H11">
        <v>110</v>
      </c>
      <c r="I11">
        <v>12.87519</v>
      </c>
      <c r="J11">
        <f t="shared" si="2"/>
        <v>1.2875189999999999E-5</v>
      </c>
    </row>
    <row r="12" spans="1:10" x14ac:dyDescent="0.25">
      <c r="B12">
        <v>120</v>
      </c>
      <c r="C12">
        <v>7.7909699999999997</v>
      </c>
      <c r="D12">
        <f t="shared" si="0"/>
        <v>7790.9699999999993</v>
      </c>
      <c r="E12">
        <f t="shared" si="1"/>
        <v>7.7909700000000004E-9</v>
      </c>
      <c r="H12">
        <v>120</v>
      </c>
      <c r="I12">
        <v>12.91126</v>
      </c>
      <c r="J12">
        <f t="shared" si="2"/>
        <v>1.291126E-5</v>
      </c>
    </row>
    <row r="13" spans="1:10" x14ac:dyDescent="0.25">
      <c r="B13">
        <v>130</v>
      </c>
      <c r="C13">
        <v>7.7878800000000004</v>
      </c>
      <c r="D13">
        <f t="shared" si="0"/>
        <v>7787.88</v>
      </c>
      <c r="E13">
        <f t="shared" si="1"/>
        <v>7.7878800000000014E-9</v>
      </c>
      <c r="H13">
        <v>130</v>
      </c>
      <c r="I13">
        <v>12.947340000000001</v>
      </c>
      <c r="J13">
        <f t="shared" si="2"/>
        <v>1.294734E-5</v>
      </c>
    </row>
    <row r="14" spans="1:10" x14ac:dyDescent="0.25">
      <c r="B14">
        <v>140</v>
      </c>
      <c r="C14">
        <v>7.78477</v>
      </c>
      <c r="D14">
        <f t="shared" si="0"/>
        <v>7784.7699999999995</v>
      </c>
      <c r="E14">
        <f t="shared" si="1"/>
        <v>7.784770000000001E-9</v>
      </c>
      <c r="H14">
        <v>140</v>
      </c>
      <c r="I14">
        <v>12.98343</v>
      </c>
      <c r="J14">
        <f t="shared" si="2"/>
        <v>1.298343E-5</v>
      </c>
    </row>
    <row r="15" spans="1:10" x14ac:dyDescent="0.25">
      <c r="B15">
        <v>150</v>
      </c>
      <c r="C15">
        <v>7.78165</v>
      </c>
      <c r="D15">
        <f t="shared" si="0"/>
        <v>7781.65</v>
      </c>
      <c r="E15">
        <f t="shared" si="1"/>
        <v>7.7816500000000007E-9</v>
      </c>
      <c r="H15">
        <v>150</v>
      </c>
      <c r="I15">
        <v>13.01952</v>
      </c>
      <c r="J15">
        <f t="shared" si="2"/>
        <v>1.3019519999999999E-5</v>
      </c>
    </row>
    <row r="16" spans="1:10" x14ac:dyDescent="0.25">
      <c r="B16">
        <v>160</v>
      </c>
      <c r="C16">
        <v>7.7785099999999998</v>
      </c>
      <c r="D16">
        <f t="shared" si="0"/>
        <v>7778.51</v>
      </c>
      <c r="E16">
        <f t="shared" si="1"/>
        <v>7.7785100000000007E-9</v>
      </c>
      <c r="H16">
        <v>160</v>
      </c>
      <c r="I16">
        <v>13.055630000000001</v>
      </c>
      <c r="J16">
        <f t="shared" si="2"/>
        <v>1.305563E-5</v>
      </c>
    </row>
    <row r="17" spans="2:10" x14ac:dyDescent="0.25">
      <c r="B17">
        <v>170</v>
      </c>
      <c r="C17">
        <v>7.77536</v>
      </c>
      <c r="D17">
        <f t="shared" si="0"/>
        <v>7775.36</v>
      </c>
      <c r="E17">
        <f t="shared" si="1"/>
        <v>7.7753600000000007E-9</v>
      </c>
      <c r="H17">
        <v>170</v>
      </c>
      <c r="I17">
        <v>13.09173</v>
      </c>
      <c r="J17">
        <f t="shared" si="2"/>
        <v>1.3091729999999999E-5</v>
      </c>
    </row>
    <row r="18" spans="2:10" x14ac:dyDescent="0.25">
      <c r="B18">
        <v>180</v>
      </c>
      <c r="C18">
        <v>7.7721999999999998</v>
      </c>
      <c r="D18">
        <f t="shared" si="0"/>
        <v>7772.2</v>
      </c>
      <c r="E18">
        <f t="shared" si="1"/>
        <v>7.7722000000000009E-9</v>
      </c>
      <c r="H18">
        <v>180</v>
      </c>
      <c r="I18">
        <v>13.12785</v>
      </c>
      <c r="J18">
        <f t="shared" si="2"/>
        <v>1.312785E-5</v>
      </c>
    </row>
    <row r="19" spans="2:10" x14ac:dyDescent="0.25">
      <c r="B19">
        <v>190</v>
      </c>
      <c r="C19">
        <v>7.7690200000000003</v>
      </c>
      <c r="D19">
        <f t="shared" si="0"/>
        <v>7769.02</v>
      </c>
      <c r="E19">
        <f t="shared" si="1"/>
        <v>7.7690200000000014E-9</v>
      </c>
      <c r="H19">
        <v>190</v>
      </c>
      <c r="I19">
        <v>13.163970000000001</v>
      </c>
      <c r="J19">
        <f t="shared" si="2"/>
        <v>1.3163970000000001E-5</v>
      </c>
    </row>
    <row r="20" spans="2:10" x14ac:dyDescent="0.25">
      <c r="B20">
        <v>200</v>
      </c>
      <c r="C20">
        <v>7.7658199999999997</v>
      </c>
      <c r="D20">
        <f t="shared" si="0"/>
        <v>7765.82</v>
      </c>
      <c r="E20">
        <f t="shared" si="1"/>
        <v>7.7658200000000004E-9</v>
      </c>
      <c r="H20">
        <v>200</v>
      </c>
      <c r="I20">
        <v>13.200089999999999</v>
      </c>
      <c r="J20">
        <f t="shared" si="2"/>
        <v>1.3200089999999998E-5</v>
      </c>
    </row>
    <row r="21" spans="2:10" x14ac:dyDescent="0.25">
      <c r="B21">
        <v>210</v>
      </c>
      <c r="C21">
        <v>7.7626200000000001</v>
      </c>
      <c r="D21">
        <f t="shared" si="0"/>
        <v>7762.62</v>
      </c>
      <c r="E21">
        <f t="shared" si="1"/>
        <v>7.7626200000000011E-9</v>
      </c>
      <c r="H21">
        <v>210</v>
      </c>
      <c r="I21">
        <v>13.236230000000001</v>
      </c>
      <c r="J21">
        <f t="shared" si="2"/>
        <v>1.3236230000000001E-5</v>
      </c>
    </row>
    <row r="22" spans="2:10" x14ac:dyDescent="0.25">
      <c r="B22">
        <v>220</v>
      </c>
      <c r="C22">
        <v>7.7593899999999998</v>
      </c>
      <c r="D22">
        <f t="shared" si="0"/>
        <v>7759.3899999999994</v>
      </c>
      <c r="E22">
        <f t="shared" si="1"/>
        <v>7.7593900000000004E-9</v>
      </c>
      <c r="H22">
        <v>220</v>
      </c>
      <c r="I22">
        <v>13.27237</v>
      </c>
      <c r="J22">
        <f t="shared" si="2"/>
        <v>1.327237E-5</v>
      </c>
    </row>
    <row r="23" spans="2:10" x14ac:dyDescent="0.25">
      <c r="B23">
        <v>230</v>
      </c>
      <c r="C23">
        <v>7.7561600000000004</v>
      </c>
      <c r="D23">
        <f t="shared" si="0"/>
        <v>7756.1600000000008</v>
      </c>
      <c r="E23">
        <f t="shared" si="1"/>
        <v>7.7561600000000015E-9</v>
      </c>
      <c r="H23">
        <v>230</v>
      </c>
      <c r="I23">
        <v>13.30852</v>
      </c>
      <c r="J23">
        <f t="shared" si="2"/>
        <v>1.3308519999999999E-5</v>
      </c>
    </row>
    <row r="24" spans="2:10" x14ac:dyDescent="0.25">
      <c r="B24">
        <v>240</v>
      </c>
      <c r="C24">
        <v>7.75291</v>
      </c>
      <c r="D24">
        <f t="shared" si="0"/>
        <v>7752.91</v>
      </c>
      <c r="E24">
        <f t="shared" si="1"/>
        <v>7.7529100000000011E-9</v>
      </c>
      <c r="H24">
        <v>240</v>
      </c>
      <c r="I24">
        <v>13.344670000000001</v>
      </c>
      <c r="J24">
        <f t="shared" si="2"/>
        <v>1.3344670000000001E-5</v>
      </c>
    </row>
    <row r="25" spans="2:10" x14ac:dyDescent="0.25">
      <c r="B25">
        <v>250</v>
      </c>
      <c r="C25">
        <v>7.7496499999999999</v>
      </c>
      <c r="D25">
        <f t="shared" si="0"/>
        <v>7749.65</v>
      </c>
      <c r="E25">
        <f t="shared" si="1"/>
        <v>7.7496500000000008E-9</v>
      </c>
      <c r="H25">
        <v>250</v>
      </c>
      <c r="I25">
        <v>13.38083</v>
      </c>
      <c r="J25">
        <f t="shared" si="2"/>
        <v>1.3380829999999999E-5</v>
      </c>
    </row>
    <row r="26" spans="2:10" x14ac:dyDescent="0.25">
      <c r="B26">
        <v>260</v>
      </c>
      <c r="C26">
        <v>7.7463699999999998</v>
      </c>
      <c r="D26">
        <f t="shared" si="0"/>
        <v>7746.37</v>
      </c>
      <c r="E26">
        <f t="shared" si="1"/>
        <v>7.7463700000000008E-9</v>
      </c>
      <c r="H26">
        <v>260</v>
      </c>
      <c r="I26">
        <v>13.41699</v>
      </c>
      <c r="J26">
        <f t="shared" si="2"/>
        <v>1.341699E-5</v>
      </c>
    </row>
    <row r="27" spans="2:10" x14ac:dyDescent="0.25">
      <c r="B27">
        <v>270</v>
      </c>
      <c r="C27">
        <v>7.74308</v>
      </c>
      <c r="D27">
        <f t="shared" si="0"/>
        <v>7743.08</v>
      </c>
      <c r="E27">
        <f t="shared" si="1"/>
        <v>7.7430800000000009E-9</v>
      </c>
      <c r="H27">
        <v>270</v>
      </c>
      <c r="I27">
        <v>13.45317</v>
      </c>
      <c r="J27">
        <f t="shared" si="2"/>
        <v>1.345317E-5</v>
      </c>
    </row>
    <row r="28" spans="2:10" x14ac:dyDescent="0.25">
      <c r="B28">
        <v>280</v>
      </c>
      <c r="C28">
        <v>7.73977</v>
      </c>
      <c r="D28">
        <f t="shared" si="0"/>
        <v>7739.77</v>
      </c>
      <c r="E28">
        <f t="shared" si="1"/>
        <v>7.7397700000000013E-9</v>
      </c>
      <c r="H28">
        <v>280</v>
      </c>
      <c r="I28">
        <v>13.48935</v>
      </c>
      <c r="J28">
        <f t="shared" si="2"/>
        <v>1.348935E-5</v>
      </c>
    </row>
    <row r="29" spans="2:10" x14ac:dyDescent="0.25">
      <c r="B29">
        <v>290</v>
      </c>
      <c r="C29">
        <v>7.7364499999999996</v>
      </c>
      <c r="D29">
        <f t="shared" si="0"/>
        <v>7736.45</v>
      </c>
      <c r="E29">
        <f t="shared" si="1"/>
        <v>7.7364500000000001E-9</v>
      </c>
      <c r="H29">
        <v>290</v>
      </c>
      <c r="I29">
        <v>13.52553</v>
      </c>
      <c r="J29">
        <f t="shared" si="2"/>
        <v>1.352553E-5</v>
      </c>
    </row>
    <row r="30" spans="2:10" x14ac:dyDescent="0.25">
      <c r="B30">
        <v>300</v>
      </c>
      <c r="C30">
        <v>7.7331200000000004</v>
      </c>
      <c r="D30">
        <f t="shared" si="0"/>
        <v>7733.1200000000008</v>
      </c>
      <c r="E30">
        <f t="shared" si="1"/>
        <v>7.7331200000000007E-9</v>
      </c>
      <c r="H30">
        <v>300</v>
      </c>
      <c r="I30">
        <v>13.561730000000001</v>
      </c>
      <c r="J30">
        <f t="shared" si="2"/>
        <v>1.356173E-5</v>
      </c>
    </row>
    <row r="31" spans="2:10" x14ac:dyDescent="0.25">
      <c r="B31">
        <v>310</v>
      </c>
      <c r="C31">
        <v>7.7297700000000003</v>
      </c>
      <c r="D31">
        <f t="shared" si="0"/>
        <v>7729.77</v>
      </c>
      <c r="E31">
        <f t="shared" si="1"/>
        <v>7.7297700000000015E-9</v>
      </c>
      <c r="H31">
        <v>310</v>
      </c>
      <c r="I31">
        <v>13.59793</v>
      </c>
      <c r="J31">
        <f t="shared" si="2"/>
        <v>1.3597929999999999E-5</v>
      </c>
    </row>
    <row r="32" spans="2:10" x14ac:dyDescent="0.25">
      <c r="B32">
        <v>320</v>
      </c>
      <c r="C32">
        <v>7.7264099999999996</v>
      </c>
      <c r="D32">
        <f t="shared" si="0"/>
        <v>7726.41</v>
      </c>
      <c r="E32">
        <f t="shared" si="1"/>
        <v>7.7264100000000008E-9</v>
      </c>
      <c r="H32">
        <v>320</v>
      </c>
      <c r="I32">
        <v>13.634130000000001</v>
      </c>
      <c r="J32">
        <f t="shared" si="2"/>
        <v>1.3634130000000001E-5</v>
      </c>
    </row>
    <row r="33" spans="2:10" x14ac:dyDescent="0.25">
      <c r="B33">
        <v>330</v>
      </c>
      <c r="C33">
        <v>7.7230400000000001</v>
      </c>
      <c r="D33">
        <f t="shared" si="0"/>
        <v>7723.04</v>
      </c>
      <c r="E33">
        <f t="shared" si="1"/>
        <v>7.7230400000000002E-9</v>
      </c>
      <c r="H33">
        <v>330</v>
      </c>
      <c r="I33">
        <v>13.670339999999999</v>
      </c>
      <c r="J33">
        <f t="shared" si="2"/>
        <v>1.367034E-5</v>
      </c>
    </row>
    <row r="34" spans="2:10" x14ac:dyDescent="0.25">
      <c r="B34">
        <v>340</v>
      </c>
      <c r="C34">
        <v>7.7196499999999997</v>
      </c>
      <c r="D34">
        <f t="shared" ref="D34:D60" si="3">C34*1000</f>
        <v>7719.65</v>
      </c>
      <c r="E34">
        <f t="shared" ref="E34:E60" si="4">C34*0.000000001</f>
        <v>7.7196499999999999E-9</v>
      </c>
      <c r="H34">
        <v>340</v>
      </c>
      <c r="I34">
        <v>13.70656</v>
      </c>
      <c r="J34">
        <f t="shared" si="2"/>
        <v>1.3706559999999999E-5</v>
      </c>
    </row>
    <row r="35" spans="2:10" x14ac:dyDescent="0.25">
      <c r="B35">
        <v>350</v>
      </c>
      <c r="C35">
        <v>7.7162499999999996</v>
      </c>
      <c r="D35">
        <f t="shared" si="3"/>
        <v>7716.25</v>
      </c>
      <c r="E35">
        <f t="shared" si="4"/>
        <v>7.7162499999999997E-9</v>
      </c>
      <c r="H35">
        <v>350</v>
      </c>
      <c r="I35">
        <v>13.742789999999999</v>
      </c>
      <c r="J35">
        <f t="shared" ref="J35:J60" si="5">I35*0.000001</f>
        <v>1.3742789999999999E-5</v>
      </c>
    </row>
    <row r="36" spans="2:10" x14ac:dyDescent="0.25">
      <c r="B36">
        <v>360</v>
      </c>
      <c r="C36">
        <v>7.7128300000000003</v>
      </c>
      <c r="D36">
        <f t="shared" si="3"/>
        <v>7712.83</v>
      </c>
      <c r="E36">
        <f t="shared" si="4"/>
        <v>7.7128300000000014E-9</v>
      </c>
      <c r="H36">
        <v>360</v>
      </c>
      <c r="I36">
        <v>13.779019999999999</v>
      </c>
      <c r="J36">
        <f t="shared" si="5"/>
        <v>1.3779019999999998E-5</v>
      </c>
    </row>
    <row r="37" spans="2:10" x14ac:dyDescent="0.25">
      <c r="B37">
        <v>370</v>
      </c>
      <c r="C37">
        <v>7.7094100000000001</v>
      </c>
      <c r="D37">
        <f t="shared" si="3"/>
        <v>7709.41</v>
      </c>
      <c r="E37">
        <f t="shared" si="4"/>
        <v>7.7094100000000014E-9</v>
      </c>
      <c r="H37">
        <v>370</v>
      </c>
      <c r="I37">
        <v>13.81526</v>
      </c>
      <c r="J37">
        <f t="shared" si="5"/>
        <v>1.381526E-5</v>
      </c>
    </row>
    <row r="38" spans="2:10" x14ac:dyDescent="0.25">
      <c r="B38">
        <v>380</v>
      </c>
      <c r="C38">
        <v>7.7059600000000001</v>
      </c>
      <c r="D38">
        <f t="shared" si="3"/>
        <v>7705.96</v>
      </c>
      <c r="E38">
        <f t="shared" si="4"/>
        <v>7.7059600000000001E-9</v>
      </c>
      <c r="H38">
        <v>380</v>
      </c>
      <c r="I38">
        <v>13.851509999999999</v>
      </c>
      <c r="J38">
        <f t="shared" si="5"/>
        <v>1.3851509999999998E-5</v>
      </c>
    </row>
    <row r="39" spans="2:10" x14ac:dyDescent="0.25">
      <c r="B39">
        <v>390</v>
      </c>
      <c r="C39">
        <v>7.7025100000000002</v>
      </c>
      <c r="D39">
        <f t="shared" si="3"/>
        <v>7702.51</v>
      </c>
      <c r="E39">
        <f t="shared" si="4"/>
        <v>7.7025100000000005E-9</v>
      </c>
      <c r="H39">
        <v>390</v>
      </c>
      <c r="I39">
        <v>13.88776</v>
      </c>
      <c r="J39">
        <f t="shared" si="5"/>
        <v>1.388776E-5</v>
      </c>
    </row>
    <row r="40" spans="2:10" x14ac:dyDescent="0.25">
      <c r="B40">
        <v>400</v>
      </c>
      <c r="C40">
        <v>7.6990400000000001</v>
      </c>
      <c r="D40">
        <f t="shared" si="3"/>
        <v>7699.04</v>
      </c>
      <c r="E40">
        <f t="shared" si="4"/>
        <v>7.6990400000000012E-9</v>
      </c>
      <c r="H40">
        <v>400</v>
      </c>
      <c r="I40">
        <v>13.924020000000001</v>
      </c>
      <c r="J40">
        <f t="shared" si="5"/>
        <v>1.3924020000000001E-5</v>
      </c>
    </row>
    <row r="41" spans="2:10" x14ac:dyDescent="0.25">
      <c r="B41">
        <v>410</v>
      </c>
      <c r="C41">
        <v>7.6955600000000004</v>
      </c>
      <c r="D41">
        <f t="shared" si="3"/>
        <v>7695.56</v>
      </c>
      <c r="E41">
        <f t="shared" si="4"/>
        <v>7.6955600000000003E-9</v>
      </c>
      <c r="H41">
        <v>410</v>
      </c>
      <c r="I41">
        <v>13.960279999999999</v>
      </c>
      <c r="J41">
        <f t="shared" si="5"/>
        <v>1.3960279999999998E-5</v>
      </c>
    </row>
    <row r="42" spans="2:10" x14ac:dyDescent="0.25">
      <c r="B42">
        <v>420</v>
      </c>
      <c r="C42">
        <v>7.6920599999999997</v>
      </c>
      <c r="D42">
        <f t="shared" si="3"/>
        <v>7692.0599999999995</v>
      </c>
      <c r="E42">
        <f t="shared" si="4"/>
        <v>7.6920599999999996E-9</v>
      </c>
      <c r="H42">
        <v>420</v>
      </c>
      <c r="I42">
        <v>13.996549999999999</v>
      </c>
      <c r="J42">
        <f t="shared" si="5"/>
        <v>1.3996549999999999E-5</v>
      </c>
    </row>
    <row r="43" spans="2:10" x14ac:dyDescent="0.25">
      <c r="B43">
        <v>430</v>
      </c>
      <c r="C43">
        <v>7.6885500000000002</v>
      </c>
      <c r="D43">
        <f t="shared" si="3"/>
        <v>7688.55</v>
      </c>
      <c r="E43">
        <f t="shared" si="4"/>
        <v>7.6885500000000007E-9</v>
      </c>
      <c r="H43">
        <v>430</v>
      </c>
      <c r="I43">
        <v>14.032830000000001</v>
      </c>
      <c r="J43">
        <f t="shared" si="5"/>
        <v>1.4032829999999999E-5</v>
      </c>
    </row>
    <row r="44" spans="2:10" x14ac:dyDescent="0.25">
      <c r="B44">
        <v>440</v>
      </c>
      <c r="C44">
        <v>7.6850300000000002</v>
      </c>
      <c r="D44">
        <f t="shared" si="3"/>
        <v>7685.0300000000007</v>
      </c>
      <c r="E44">
        <f t="shared" si="4"/>
        <v>7.6850300000000003E-9</v>
      </c>
      <c r="H44">
        <v>440</v>
      </c>
      <c r="I44">
        <v>14.06912</v>
      </c>
      <c r="J44">
        <f t="shared" si="5"/>
        <v>1.4069119999999999E-5</v>
      </c>
    </row>
    <row r="45" spans="2:10" x14ac:dyDescent="0.25">
      <c r="B45">
        <v>450</v>
      </c>
      <c r="C45">
        <v>7.6814900000000002</v>
      </c>
      <c r="D45">
        <f t="shared" si="3"/>
        <v>7681.49</v>
      </c>
      <c r="E45">
        <f t="shared" si="4"/>
        <v>7.6814900000000001E-9</v>
      </c>
      <c r="H45">
        <v>450</v>
      </c>
      <c r="I45">
        <v>14.105409999999999</v>
      </c>
      <c r="J45">
        <f t="shared" si="5"/>
        <v>1.4105409999999998E-5</v>
      </c>
    </row>
    <row r="46" spans="2:10" x14ac:dyDescent="0.25">
      <c r="B46">
        <v>460</v>
      </c>
      <c r="C46">
        <v>7.6779500000000001</v>
      </c>
      <c r="D46">
        <f t="shared" si="3"/>
        <v>7677.95</v>
      </c>
      <c r="E46">
        <f t="shared" si="4"/>
        <v>7.6779499999999999E-9</v>
      </c>
      <c r="H46">
        <v>460</v>
      </c>
      <c r="I46">
        <v>14.1417</v>
      </c>
      <c r="J46">
        <f t="shared" si="5"/>
        <v>1.4141699999999999E-5</v>
      </c>
    </row>
    <row r="47" spans="2:10" x14ac:dyDescent="0.25">
      <c r="B47">
        <v>470</v>
      </c>
      <c r="C47">
        <v>7.6743800000000002</v>
      </c>
      <c r="D47">
        <f t="shared" si="3"/>
        <v>7674.38</v>
      </c>
      <c r="E47">
        <f t="shared" si="4"/>
        <v>7.6743800000000001E-9</v>
      </c>
      <c r="H47">
        <v>470</v>
      </c>
      <c r="I47">
        <v>14.17801</v>
      </c>
      <c r="J47">
        <f t="shared" si="5"/>
        <v>1.4178009999999999E-5</v>
      </c>
    </row>
    <row r="48" spans="2:10" x14ac:dyDescent="0.25">
      <c r="B48">
        <v>480</v>
      </c>
      <c r="C48">
        <v>7.6708100000000004</v>
      </c>
      <c r="D48">
        <f t="shared" si="3"/>
        <v>7670.81</v>
      </c>
      <c r="E48">
        <f t="shared" si="4"/>
        <v>7.6708100000000003E-9</v>
      </c>
      <c r="H48">
        <v>480</v>
      </c>
      <c r="I48">
        <v>14.214320000000001</v>
      </c>
      <c r="J48">
        <f t="shared" si="5"/>
        <v>1.421432E-5</v>
      </c>
    </row>
    <row r="49" spans="2:10" x14ac:dyDescent="0.25">
      <c r="B49">
        <v>490</v>
      </c>
      <c r="C49">
        <v>7.6672200000000004</v>
      </c>
      <c r="D49">
        <f t="shared" si="3"/>
        <v>7667.22</v>
      </c>
      <c r="E49">
        <f t="shared" si="4"/>
        <v>7.6672200000000007E-9</v>
      </c>
      <c r="H49">
        <v>490</v>
      </c>
      <c r="I49">
        <v>14.250640000000001</v>
      </c>
      <c r="J49">
        <f t="shared" si="5"/>
        <v>1.425064E-5</v>
      </c>
    </row>
    <row r="50" spans="2:10" x14ac:dyDescent="0.25">
      <c r="B50">
        <v>500</v>
      </c>
      <c r="C50">
        <v>7.6636199999999999</v>
      </c>
      <c r="D50">
        <f t="shared" si="3"/>
        <v>7663.62</v>
      </c>
      <c r="E50">
        <f t="shared" si="4"/>
        <v>7.6636199999999996E-9</v>
      </c>
      <c r="H50">
        <v>500</v>
      </c>
      <c r="I50">
        <v>14.286960000000001</v>
      </c>
      <c r="J50">
        <f t="shared" si="5"/>
        <v>1.4286959999999999E-5</v>
      </c>
    </row>
    <row r="51" spans="2:10" x14ac:dyDescent="0.25">
      <c r="B51">
        <v>510</v>
      </c>
      <c r="C51">
        <v>7.66</v>
      </c>
      <c r="D51">
        <f t="shared" si="3"/>
        <v>7660</v>
      </c>
      <c r="E51">
        <f t="shared" si="4"/>
        <v>7.6600000000000004E-9</v>
      </c>
      <c r="H51">
        <v>510</v>
      </c>
      <c r="I51">
        <v>14.32329</v>
      </c>
      <c r="J51">
        <f t="shared" si="5"/>
        <v>1.432329E-5</v>
      </c>
    </row>
    <row r="52" spans="2:10" x14ac:dyDescent="0.25">
      <c r="B52">
        <v>520</v>
      </c>
      <c r="C52">
        <v>7.6563800000000004</v>
      </c>
      <c r="D52">
        <f t="shared" si="3"/>
        <v>7656.38</v>
      </c>
      <c r="E52">
        <f t="shared" si="4"/>
        <v>7.6563800000000012E-9</v>
      </c>
      <c r="H52">
        <v>520</v>
      </c>
      <c r="I52">
        <v>14.359629999999999</v>
      </c>
      <c r="J52">
        <f t="shared" si="5"/>
        <v>1.4359629999999999E-5</v>
      </c>
    </row>
    <row r="53" spans="2:10" x14ac:dyDescent="0.25">
      <c r="B53">
        <v>530</v>
      </c>
      <c r="C53">
        <v>7.6527399999999997</v>
      </c>
      <c r="D53">
        <f t="shared" si="3"/>
        <v>7652.74</v>
      </c>
      <c r="E53">
        <f t="shared" si="4"/>
        <v>7.6527400000000006E-9</v>
      </c>
      <c r="H53">
        <v>530</v>
      </c>
      <c r="I53">
        <v>14.39597</v>
      </c>
      <c r="J53">
        <f t="shared" si="5"/>
        <v>1.439597E-5</v>
      </c>
    </row>
    <row r="54" spans="2:10" x14ac:dyDescent="0.25">
      <c r="B54">
        <v>540</v>
      </c>
      <c r="C54">
        <v>7.6490799999999997</v>
      </c>
      <c r="D54">
        <f t="shared" si="3"/>
        <v>7649.08</v>
      </c>
      <c r="E54">
        <f t="shared" si="4"/>
        <v>7.6490800000000002E-9</v>
      </c>
      <c r="H54">
        <v>540</v>
      </c>
      <c r="I54">
        <v>14.432320000000001</v>
      </c>
      <c r="J54">
        <f t="shared" si="5"/>
        <v>1.443232E-5</v>
      </c>
    </row>
    <row r="55" spans="2:10" x14ac:dyDescent="0.25">
      <c r="B55">
        <v>550</v>
      </c>
      <c r="C55">
        <v>7.6454199999999997</v>
      </c>
      <c r="D55">
        <f t="shared" si="3"/>
        <v>7645.42</v>
      </c>
      <c r="E55">
        <f t="shared" si="4"/>
        <v>7.6454199999999998E-9</v>
      </c>
      <c r="H55">
        <v>550</v>
      </c>
      <c r="I55">
        <v>14.468680000000001</v>
      </c>
      <c r="J55">
        <f t="shared" si="5"/>
        <v>1.446868E-5</v>
      </c>
    </row>
    <row r="56" spans="2:10" x14ac:dyDescent="0.25">
      <c r="B56">
        <v>560</v>
      </c>
      <c r="C56">
        <v>7.6417400000000004</v>
      </c>
      <c r="D56">
        <f t="shared" si="3"/>
        <v>7641.7400000000007</v>
      </c>
      <c r="E56">
        <f t="shared" si="4"/>
        <v>7.6417400000000014E-9</v>
      </c>
      <c r="H56">
        <v>560</v>
      </c>
      <c r="I56">
        <v>14.505039999999999</v>
      </c>
      <c r="J56">
        <f t="shared" si="5"/>
        <v>1.4505039999999999E-5</v>
      </c>
    </row>
    <row r="57" spans="2:10" x14ac:dyDescent="0.25">
      <c r="B57">
        <v>570</v>
      </c>
      <c r="C57">
        <v>7.6380499999999998</v>
      </c>
      <c r="D57">
        <f t="shared" si="3"/>
        <v>7638.05</v>
      </c>
      <c r="E57">
        <f t="shared" si="4"/>
        <v>7.6380499999999997E-9</v>
      </c>
      <c r="H57">
        <v>570</v>
      </c>
      <c r="I57">
        <v>14.541410000000001</v>
      </c>
      <c r="J57">
        <f t="shared" si="5"/>
        <v>1.454141E-5</v>
      </c>
    </row>
    <row r="58" spans="2:10" x14ac:dyDescent="0.25">
      <c r="B58">
        <v>580</v>
      </c>
      <c r="C58">
        <v>7.6343399999999999</v>
      </c>
      <c r="D58">
        <f t="shared" si="3"/>
        <v>7634.34</v>
      </c>
      <c r="E58">
        <f t="shared" si="4"/>
        <v>7.6343399999999999E-9</v>
      </c>
      <c r="H58">
        <v>580</v>
      </c>
      <c r="I58">
        <v>14.57779</v>
      </c>
      <c r="J58">
        <f t="shared" si="5"/>
        <v>1.4577789999999999E-5</v>
      </c>
    </row>
    <row r="59" spans="2:10" x14ac:dyDescent="0.25">
      <c r="B59">
        <v>590</v>
      </c>
      <c r="C59">
        <v>7.6306200000000004</v>
      </c>
      <c r="D59">
        <f t="shared" si="3"/>
        <v>7630.6200000000008</v>
      </c>
      <c r="E59">
        <f t="shared" si="4"/>
        <v>7.6306200000000003E-9</v>
      </c>
      <c r="H59">
        <v>590</v>
      </c>
      <c r="I59">
        <v>14.61417</v>
      </c>
      <c r="J59">
        <f t="shared" si="5"/>
        <v>1.4614169999999999E-5</v>
      </c>
    </row>
    <row r="60" spans="2:10" x14ac:dyDescent="0.25">
      <c r="B60">
        <v>600</v>
      </c>
      <c r="C60">
        <v>7.6268900000000004</v>
      </c>
      <c r="D60">
        <f t="shared" si="3"/>
        <v>7626.89</v>
      </c>
      <c r="E60">
        <f t="shared" si="4"/>
        <v>7.6268900000000007E-9</v>
      </c>
      <c r="H60">
        <v>600</v>
      </c>
      <c r="I60">
        <v>14.65056</v>
      </c>
      <c r="J60">
        <f t="shared" si="5"/>
        <v>1.4650560000000001E-5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/>
  </sheetViews>
  <sheetFormatPr defaultRowHeight="15" x14ac:dyDescent="0.25"/>
  <cols>
    <col min="1" max="1" width="20.28515625" customWidth="1"/>
    <col min="2" max="2" width="8.5703125" customWidth="1"/>
    <col min="3" max="3" width="19.85546875" customWidth="1"/>
    <col min="4" max="4" width="21.85546875" customWidth="1"/>
    <col min="5" max="5" width="24.5703125" customWidth="1"/>
    <col min="7" max="7" width="20" customWidth="1"/>
    <col min="8" max="8" width="8.5703125" customWidth="1"/>
    <col min="9" max="9" width="28.85546875" customWidth="1"/>
    <col min="10" max="10" width="10.5703125" customWidth="1"/>
  </cols>
  <sheetData>
    <row r="1" spans="1:9" x14ac:dyDescent="0.25">
      <c r="A1" s="1" t="s">
        <v>7</v>
      </c>
      <c r="B1" s="5" t="s">
        <v>1</v>
      </c>
      <c r="C1" s="5" t="s">
        <v>8</v>
      </c>
      <c r="D1" s="5" t="s">
        <v>11</v>
      </c>
      <c r="E1" s="5" t="s">
        <v>9</v>
      </c>
      <c r="G1" s="1" t="s">
        <v>10</v>
      </c>
      <c r="H1" s="5" t="s">
        <v>1</v>
      </c>
      <c r="I1" s="5" t="s">
        <v>20</v>
      </c>
    </row>
    <row r="2" spans="1:9" x14ac:dyDescent="0.25">
      <c r="B2">
        <v>20</v>
      </c>
      <c r="C2">
        <v>0.44757999999999998</v>
      </c>
      <c r="D2">
        <f>C2*1000</f>
        <v>447.58</v>
      </c>
      <c r="E2">
        <f>D2*1000000</f>
        <v>447580000</v>
      </c>
      <c r="H2">
        <v>20</v>
      </c>
      <c r="I2">
        <v>42.749270000000003</v>
      </c>
    </row>
    <row r="3" spans="1:9" x14ac:dyDescent="0.25">
      <c r="B3">
        <v>30</v>
      </c>
      <c r="C3">
        <v>0.44982</v>
      </c>
      <c r="D3">
        <f t="shared" ref="D3:D60" si="0">C3*1000</f>
        <v>449.82</v>
      </c>
      <c r="E3">
        <f t="shared" ref="E3:E60" si="1">D3*1000000</f>
        <v>449820000</v>
      </c>
      <c r="H3">
        <v>30</v>
      </c>
      <c r="I3">
        <v>42.806789999999999</v>
      </c>
    </row>
    <row r="4" spans="1:9" x14ac:dyDescent="0.25">
      <c r="B4">
        <v>40</v>
      </c>
      <c r="C4">
        <v>0.45419999999999999</v>
      </c>
      <c r="D4">
        <f t="shared" si="0"/>
        <v>454.2</v>
      </c>
      <c r="E4">
        <f t="shared" si="1"/>
        <v>454200000</v>
      </c>
      <c r="H4">
        <v>40</v>
      </c>
      <c r="I4">
        <v>42.912750000000003</v>
      </c>
    </row>
    <row r="5" spans="1:9" x14ac:dyDescent="0.25">
      <c r="B5">
        <v>50</v>
      </c>
      <c r="C5">
        <v>0.45845999999999998</v>
      </c>
      <c r="D5">
        <f t="shared" si="0"/>
        <v>458.46</v>
      </c>
      <c r="E5">
        <f t="shared" si="1"/>
        <v>458460000</v>
      </c>
      <c r="H5">
        <v>50</v>
      </c>
      <c r="I5">
        <v>43.00658</v>
      </c>
    </row>
    <row r="6" spans="1:9" x14ac:dyDescent="0.25">
      <c r="B6">
        <v>60</v>
      </c>
      <c r="C6">
        <v>0.46262999999999999</v>
      </c>
      <c r="D6">
        <f t="shared" si="0"/>
        <v>462.63</v>
      </c>
      <c r="E6">
        <f t="shared" si="1"/>
        <v>462630000</v>
      </c>
      <c r="H6">
        <v>60</v>
      </c>
      <c r="I6">
        <v>43.088270000000001</v>
      </c>
    </row>
    <row r="7" spans="1:9" x14ac:dyDescent="0.25">
      <c r="B7">
        <v>70</v>
      </c>
      <c r="C7">
        <v>0.46672000000000002</v>
      </c>
      <c r="D7">
        <f t="shared" si="0"/>
        <v>466.72</v>
      </c>
      <c r="E7">
        <f t="shared" si="1"/>
        <v>466720000</v>
      </c>
      <c r="H7">
        <v>70</v>
      </c>
      <c r="I7">
        <v>43.157820000000001</v>
      </c>
    </row>
    <row r="8" spans="1:9" x14ac:dyDescent="0.25">
      <c r="B8">
        <v>80</v>
      </c>
      <c r="C8">
        <v>0.47075</v>
      </c>
      <c r="D8">
        <f t="shared" si="0"/>
        <v>470.75</v>
      </c>
      <c r="E8">
        <f t="shared" si="1"/>
        <v>470750000</v>
      </c>
      <c r="H8">
        <v>80</v>
      </c>
      <c r="I8">
        <v>43.215249999999997</v>
      </c>
    </row>
    <row r="9" spans="1:9" x14ac:dyDescent="0.25">
      <c r="B9">
        <v>90</v>
      </c>
      <c r="C9">
        <v>0.47474</v>
      </c>
      <c r="D9">
        <f t="shared" si="0"/>
        <v>474.74</v>
      </c>
      <c r="E9">
        <f t="shared" si="1"/>
        <v>474740000</v>
      </c>
      <c r="H9">
        <v>90</v>
      </c>
      <c r="I9">
        <v>43.260599999999997</v>
      </c>
    </row>
    <row r="10" spans="1:9" x14ac:dyDescent="0.25">
      <c r="B10">
        <v>100</v>
      </c>
      <c r="C10">
        <v>0.47870000000000001</v>
      </c>
      <c r="D10">
        <f t="shared" si="0"/>
        <v>478.7</v>
      </c>
      <c r="E10">
        <f t="shared" si="1"/>
        <v>478700000</v>
      </c>
      <c r="H10">
        <v>100</v>
      </c>
      <c r="I10">
        <v>43.29392</v>
      </c>
    </row>
    <row r="11" spans="1:9" x14ac:dyDescent="0.25">
      <c r="B11">
        <v>110</v>
      </c>
      <c r="C11">
        <v>0.48264000000000001</v>
      </c>
      <c r="D11">
        <f t="shared" si="0"/>
        <v>482.64</v>
      </c>
      <c r="E11">
        <f t="shared" si="1"/>
        <v>482640000</v>
      </c>
      <c r="H11">
        <v>110</v>
      </c>
      <c r="I11">
        <v>43.315269999999998</v>
      </c>
    </row>
    <row r="12" spans="1:9" x14ac:dyDescent="0.25">
      <c r="B12">
        <v>120</v>
      </c>
      <c r="C12">
        <v>0.48657</v>
      </c>
      <c r="D12">
        <f t="shared" si="0"/>
        <v>486.57</v>
      </c>
      <c r="E12">
        <f t="shared" si="1"/>
        <v>486570000</v>
      </c>
      <c r="H12">
        <v>120</v>
      </c>
      <c r="I12">
        <v>43.324730000000002</v>
      </c>
    </row>
    <row r="13" spans="1:9" x14ac:dyDescent="0.25">
      <c r="B13">
        <v>130</v>
      </c>
      <c r="C13">
        <v>0.49049999999999999</v>
      </c>
      <c r="D13">
        <f t="shared" si="0"/>
        <v>490.5</v>
      </c>
      <c r="E13">
        <f t="shared" si="1"/>
        <v>490500000</v>
      </c>
      <c r="H13">
        <v>130</v>
      </c>
      <c r="I13">
        <v>43.322420000000001</v>
      </c>
    </row>
    <row r="14" spans="1:9" x14ac:dyDescent="0.25">
      <c r="B14">
        <v>140</v>
      </c>
      <c r="C14">
        <v>0.49442999999999998</v>
      </c>
      <c r="D14">
        <f t="shared" si="0"/>
        <v>494.43</v>
      </c>
      <c r="E14">
        <f t="shared" si="1"/>
        <v>494430000</v>
      </c>
      <c r="H14">
        <v>140</v>
      </c>
      <c r="I14">
        <v>43.308430000000001</v>
      </c>
    </row>
    <row r="15" spans="1:9" x14ac:dyDescent="0.25">
      <c r="B15">
        <v>150</v>
      </c>
      <c r="C15">
        <v>0.49839</v>
      </c>
      <c r="D15">
        <f t="shared" si="0"/>
        <v>498.39</v>
      </c>
      <c r="E15">
        <f t="shared" si="1"/>
        <v>498390000</v>
      </c>
      <c r="H15">
        <v>150</v>
      </c>
      <c r="I15">
        <v>43.282890000000002</v>
      </c>
    </row>
    <row r="16" spans="1:9" x14ac:dyDescent="0.25">
      <c r="B16">
        <v>160</v>
      </c>
      <c r="C16">
        <v>0.50236999999999998</v>
      </c>
      <c r="D16">
        <f t="shared" si="0"/>
        <v>502.37</v>
      </c>
      <c r="E16">
        <f t="shared" si="1"/>
        <v>502370000</v>
      </c>
      <c r="H16">
        <v>160</v>
      </c>
      <c r="I16">
        <v>43.245959999999997</v>
      </c>
    </row>
    <row r="17" spans="2:9" x14ac:dyDescent="0.25">
      <c r="B17">
        <v>170</v>
      </c>
      <c r="C17">
        <v>0.50636999999999999</v>
      </c>
      <c r="D17">
        <f t="shared" si="0"/>
        <v>506.37</v>
      </c>
      <c r="E17">
        <f t="shared" si="1"/>
        <v>506370000</v>
      </c>
      <c r="H17">
        <v>170</v>
      </c>
      <c r="I17">
        <v>43.197789999999998</v>
      </c>
    </row>
    <row r="18" spans="2:9" x14ac:dyDescent="0.25">
      <c r="B18">
        <v>180</v>
      </c>
      <c r="C18">
        <v>0.51041999999999998</v>
      </c>
      <c r="D18">
        <f t="shared" si="0"/>
        <v>510.41999999999996</v>
      </c>
      <c r="E18">
        <f t="shared" si="1"/>
        <v>510419999.99999994</v>
      </c>
      <c r="H18">
        <v>180</v>
      </c>
      <c r="I18">
        <v>43.138559999999998</v>
      </c>
    </row>
    <row r="19" spans="2:9" x14ac:dyDescent="0.25">
      <c r="B19">
        <v>190</v>
      </c>
      <c r="C19">
        <v>0.51449999999999996</v>
      </c>
      <c r="D19">
        <f t="shared" si="0"/>
        <v>514.5</v>
      </c>
      <c r="E19">
        <f t="shared" si="1"/>
        <v>514500000</v>
      </c>
      <c r="H19">
        <v>190</v>
      </c>
      <c r="I19">
        <v>43.068449999999999</v>
      </c>
    </row>
    <row r="20" spans="2:9" x14ac:dyDescent="0.25">
      <c r="B20">
        <v>200</v>
      </c>
      <c r="C20">
        <v>0.51863999999999999</v>
      </c>
      <c r="D20">
        <f t="shared" si="0"/>
        <v>518.64</v>
      </c>
      <c r="E20">
        <f t="shared" si="1"/>
        <v>518640000</v>
      </c>
      <c r="H20">
        <v>200</v>
      </c>
      <c r="I20">
        <v>42.987670000000001</v>
      </c>
    </row>
    <row r="21" spans="2:9" x14ac:dyDescent="0.25">
      <c r="B21">
        <v>210</v>
      </c>
      <c r="C21">
        <v>0.52281999999999995</v>
      </c>
      <c r="D21">
        <f t="shared" si="0"/>
        <v>522.81999999999994</v>
      </c>
      <c r="E21">
        <f t="shared" si="1"/>
        <v>522819999.99999994</v>
      </c>
      <c r="H21">
        <v>210</v>
      </c>
      <c r="I21">
        <v>42.896450000000002</v>
      </c>
    </row>
    <row r="22" spans="2:9" x14ac:dyDescent="0.25">
      <c r="B22">
        <v>220</v>
      </c>
      <c r="C22">
        <v>0.52705999999999997</v>
      </c>
      <c r="D22">
        <f t="shared" si="0"/>
        <v>527.05999999999995</v>
      </c>
      <c r="E22">
        <f t="shared" si="1"/>
        <v>527059999.99999994</v>
      </c>
      <c r="H22">
        <v>220</v>
      </c>
      <c r="I22">
        <v>42.795000000000002</v>
      </c>
    </row>
    <row r="23" spans="2:9" x14ac:dyDescent="0.25">
      <c r="B23">
        <v>230</v>
      </c>
      <c r="C23">
        <v>0.53137000000000001</v>
      </c>
      <c r="D23">
        <f t="shared" si="0"/>
        <v>531.37</v>
      </c>
      <c r="E23">
        <f t="shared" si="1"/>
        <v>531370000</v>
      </c>
      <c r="H23">
        <v>230</v>
      </c>
      <c r="I23">
        <v>42.683570000000003</v>
      </c>
    </row>
    <row r="24" spans="2:9" x14ac:dyDescent="0.25">
      <c r="B24">
        <v>240</v>
      </c>
      <c r="C24">
        <v>0.53573999999999999</v>
      </c>
      <c r="D24">
        <f t="shared" si="0"/>
        <v>535.74</v>
      </c>
      <c r="E24">
        <f t="shared" si="1"/>
        <v>535740000</v>
      </c>
      <c r="H24">
        <v>240</v>
      </c>
      <c r="I24">
        <v>42.562429999999999</v>
      </c>
    </row>
    <row r="25" spans="2:9" x14ac:dyDescent="0.25">
      <c r="B25">
        <v>250</v>
      </c>
      <c r="C25">
        <v>0.54017999999999999</v>
      </c>
      <c r="D25">
        <f t="shared" si="0"/>
        <v>540.17999999999995</v>
      </c>
      <c r="E25">
        <f t="shared" si="1"/>
        <v>540180000</v>
      </c>
      <c r="H25">
        <v>250</v>
      </c>
      <c r="I25">
        <v>42.431849999999997</v>
      </c>
    </row>
    <row r="26" spans="2:9" x14ac:dyDescent="0.25">
      <c r="B26">
        <v>260</v>
      </c>
      <c r="C26">
        <v>0.54469999999999996</v>
      </c>
      <c r="D26">
        <f t="shared" si="0"/>
        <v>544.69999999999993</v>
      </c>
      <c r="E26">
        <f t="shared" si="1"/>
        <v>544699999.99999988</v>
      </c>
      <c r="H26">
        <v>260</v>
      </c>
      <c r="I26">
        <v>42.292099999999998</v>
      </c>
    </row>
    <row r="27" spans="2:9" x14ac:dyDescent="0.25">
      <c r="B27">
        <v>270</v>
      </c>
      <c r="C27">
        <v>0.54930000000000001</v>
      </c>
      <c r="D27">
        <f t="shared" si="0"/>
        <v>549.29999999999995</v>
      </c>
      <c r="E27">
        <f t="shared" si="1"/>
        <v>549300000</v>
      </c>
      <c r="H27">
        <v>270</v>
      </c>
      <c r="I27">
        <v>42.14349</v>
      </c>
    </row>
    <row r="28" spans="2:9" x14ac:dyDescent="0.25">
      <c r="B28">
        <v>280</v>
      </c>
      <c r="C28">
        <v>0.55398000000000003</v>
      </c>
      <c r="D28">
        <f t="shared" si="0"/>
        <v>553.98</v>
      </c>
      <c r="E28">
        <f t="shared" si="1"/>
        <v>553980000</v>
      </c>
      <c r="H28">
        <v>280</v>
      </c>
      <c r="I28">
        <v>41.986319999999999</v>
      </c>
    </row>
    <row r="29" spans="2:9" x14ac:dyDescent="0.25">
      <c r="B29">
        <v>290</v>
      </c>
      <c r="C29">
        <v>0.55876000000000003</v>
      </c>
      <c r="D29">
        <f t="shared" si="0"/>
        <v>558.76</v>
      </c>
      <c r="E29">
        <f t="shared" si="1"/>
        <v>558760000</v>
      </c>
      <c r="H29">
        <v>290</v>
      </c>
      <c r="I29">
        <v>41.820909999999998</v>
      </c>
    </row>
    <row r="30" spans="2:9" x14ac:dyDescent="0.25">
      <c r="B30">
        <v>300</v>
      </c>
      <c r="C30">
        <v>0.56362000000000001</v>
      </c>
      <c r="D30">
        <f t="shared" si="0"/>
        <v>563.62</v>
      </c>
      <c r="E30">
        <f t="shared" si="1"/>
        <v>563620000</v>
      </c>
      <c r="H30">
        <v>300</v>
      </c>
      <c r="I30">
        <v>41.647579999999998</v>
      </c>
    </row>
    <row r="31" spans="2:9" x14ac:dyDescent="0.25">
      <c r="B31">
        <v>310</v>
      </c>
      <c r="C31">
        <v>0.56857999999999997</v>
      </c>
      <c r="D31">
        <f t="shared" si="0"/>
        <v>568.57999999999993</v>
      </c>
      <c r="E31">
        <f t="shared" si="1"/>
        <v>568579999.99999988</v>
      </c>
      <c r="H31">
        <v>310</v>
      </c>
      <c r="I31">
        <v>41.466659999999997</v>
      </c>
    </row>
    <row r="32" spans="2:9" x14ac:dyDescent="0.25">
      <c r="B32">
        <v>320</v>
      </c>
      <c r="C32">
        <v>0.57364000000000004</v>
      </c>
      <c r="D32">
        <f t="shared" si="0"/>
        <v>573.64</v>
      </c>
      <c r="E32">
        <f t="shared" si="1"/>
        <v>573640000</v>
      </c>
      <c r="H32">
        <v>320</v>
      </c>
      <c r="I32">
        <v>41.27852</v>
      </c>
    </row>
    <row r="33" spans="2:9" x14ac:dyDescent="0.25">
      <c r="B33">
        <v>330</v>
      </c>
      <c r="C33">
        <v>0.57881000000000005</v>
      </c>
      <c r="D33">
        <f t="shared" si="0"/>
        <v>578.81000000000006</v>
      </c>
      <c r="E33">
        <f t="shared" si="1"/>
        <v>578810000</v>
      </c>
      <c r="H33">
        <v>330</v>
      </c>
      <c r="I33">
        <v>41.083489999999998</v>
      </c>
    </row>
    <row r="34" spans="2:9" x14ac:dyDescent="0.25">
      <c r="B34">
        <v>340</v>
      </c>
      <c r="C34">
        <v>0.58409</v>
      </c>
      <c r="D34">
        <f t="shared" si="0"/>
        <v>584.09</v>
      </c>
      <c r="E34">
        <f t="shared" si="1"/>
        <v>584090000</v>
      </c>
      <c r="H34">
        <v>340</v>
      </c>
      <c r="I34">
        <v>40.881950000000003</v>
      </c>
    </row>
    <row r="35" spans="2:9" x14ac:dyDescent="0.25">
      <c r="B35">
        <v>350</v>
      </c>
      <c r="C35">
        <v>0.58948999999999996</v>
      </c>
      <c r="D35">
        <f t="shared" si="0"/>
        <v>589.49</v>
      </c>
      <c r="E35">
        <f t="shared" si="1"/>
        <v>589490000</v>
      </c>
      <c r="H35">
        <v>350</v>
      </c>
      <c r="I35">
        <v>40.674250000000001</v>
      </c>
    </row>
    <row r="36" spans="2:9" x14ac:dyDescent="0.25">
      <c r="B36">
        <v>360</v>
      </c>
      <c r="C36">
        <v>0.59501000000000004</v>
      </c>
      <c r="D36">
        <f t="shared" si="0"/>
        <v>595.01</v>
      </c>
      <c r="E36">
        <f t="shared" si="1"/>
        <v>595010000</v>
      </c>
      <c r="H36">
        <v>360</v>
      </c>
      <c r="I36">
        <v>40.460769999999997</v>
      </c>
    </row>
    <row r="37" spans="2:9" x14ac:dyDescent="0.25">
      <c r="B37">
        <v>370</v>
      </c>
      <c r="C37">
        <v>0.60065000000000002</v>
      </c>
      <c r="D37">
        <f t="shared" si="0"/>
        <v>600.65</v>
      </c>
      <c r="E37">
        <f t="shared" si="1"/>
        <v>600650000</v>
      </c>
      <c r="H37">
        <v>370</v>
      </c>
      <c r="I37">
        <v>40.241889999999998</v>
      </c>
    </row>
    <row r="38" spans="2:9" x14ac:dyDescent="0.25">
      <c r="B38">
        <v>380</v>
      </c>
      <c r="C38">
        <v>0.60643000000000002</v>
      </c>
      <c r="D38">
        <f t="shared" si="0"/>
        <v>606.43000000000006</v>
      </c>
      <c r="E38">
        <f t="shared" si="1"/>
        <v>606430000.00000012</v>
      </c>
      <c r="H38">
        <v>380</v>
      </c>
      <c r="I38">
        <v>40.018000000000001</v>
      </c>
    </row>
    <row r="39" spans="2:9" x14ac:dyDescent="0.25">
      <c r="B39">
        <v>390</v>
      </c>
      <c r="C39">
        <v>0.61234999999999995</v>
      </c>
      <c r="D39">
        <f t="shared" si="0"/>
        <v>612.34999999999991</v>
      </c>
      <c r="E39">
        <f t="shared" si="1"/>
        <v>612349999.99999988</v>
      </c>
      <c r="H39">
        <v>390</v>
      </c>
      <c r="I39">
        <v>39.789490000000001</v>
      </c>
    </row>
    <row r="40" spans="2:9" x14ac:dyDescent="0.25">
      <c r="B40">
        <v>400</v>
      </c>
      <c r="C40">
        <v>0.61841000000000002</v>
      </c>
      <c r="D40">
        <f t="shared" si="0"/>
        <v>618.41</v>
      </c>
      <c r="E40">
        <f t="shared" si="1"/>
        <v>618410000</v>
      </c>
      <c r="H40">
        <v>400</v>
      </c>
      <c r="I40">
        <v>39.556739999999998</v>
      </c>
    </row>
    <row r="41" spans="2:9" x14ac:dyDescent="0.25">
      <c r="B41">
        <v>410</v>
      </c>
      <c r="C41">
        <v>0.62463000000000002</v>
      </c>
      <c r="D41">
        <f t="shared" si="0"/>
        <v>624.63</v>
      </c>
      <c r="E41">
        <f t="shared" si="1"/>
        <v>624630000</v>
      </c>
      <c r="H41">
        <v>410</v>
      </c>
      <c r="I41">
        <v>39.320149999999998</v>
      </c>
    </row>
    <row r="42" spans="2:9" x14ac:dyDescent="0.25">
      <c r="B42">
        <v>420</v>
      </c>
      <c r="C42">
        <v>0.63100000000000001</v>
      </c>
      <c r="D42">
        <f t="shared" si="0"/>
        <v>631</v>
      </c>
      <c r="E42">
        <f t="shared" si="1"/>
        <v>631000000</v>
      </c>
      <c r="H42">
        <v>420</v>
      </c>
      <c r="I42">
        <v>39.080120000000001</v>
      </c>
    </row>
    <row r="43" spans="2:9" x14ac:dyDescent="0.25">
      <c r="B43">
        <v>430</v>
      </c>
      <c r="C43">
        <v>0.63754</v>
      </c>
      <c r="D43">
        <f t="shared" si="0"/>
        <v>637.54</v>
      </c>
      <c r="E43">
        <f t="shared" si="1"/>
        <v>637540000</v>
      </c>
      <c r="H43">
        <v>430</v>
      </c>
      <c r="I43">
        <v>38.837049999999998</v>
      </c>
    </row>
    <row r="44" spans="2:9" x14ac:dyDescent="0.25">
      <c r="B44">
        <v>440</v>
      </c>
      <c r="C44">
        <v>0.64426000000000005</v>
      </c>
      <c r="D44">
        <f t="shared" si="0"/>
        <v>644.2600000000001</v>
      </c>
      <c r="E44">
        <f t="shared" si="1"/>
        <v>644260000.00000012</v>
      </c>
      <c r="H44">
        <v>440</v>
      </c>
      <c r="I44">
        <v>38.591340000000002</v>
      </c>
    </row>
    <row r="45" spans="2:9" x14ac:dyDescent="0.25">
      <c r="B45">
        <v>450</v>
      </c>
      <c r="C45">
        <v>0.65115999999999996</v>
      </c>
      <c r="D45">
        <f t="shared" si="0"/>
        <v>651.16</v>
      </c>
      <c r="E45">
        <f t="shared" si="1"/>
        <v>651160000</v>
      </c>
      <c r="H45">
        <v>450</v>
      </c>
      <c r="I45">
        <v>38.34337</v>
      </c>
    </row>
    <row r="46" spans="2:9" x14ac:dyDescent="0.25">
      <c r="B46">
        <v>460</v>
      </c>
      <c r="C46">
        <v>0.65825999999999996</v>
      </c>
      <c r="D46">
        <f t="shared" si="0"/>
        <v>658.26</v>
      </c>
      <c r="E46">
        <f t="shared" si="1"/>
        <v>658260000</v>
      </c>
      <c r="H46">
        <v>460</v>
      </c>
      <c r="I46">
        <v>38.09357</v>
      </c>
    </row>
    <row r="47" spans="2:9" x14ac:dyDescent="0.25">
      <c r="B47">
        <v>470</v>
      </c>
      <c r="C47">
        <v>0.66556999999999999</v>
      </c>
      <c r="D47">
        <f t="shared" si="0"/>
        <v>665.57</v>
      </c>
      <c r="E47">
        <f t="shared" si="1"/>
        <v>665570000</v>
      </c>
      <c r="H47">
        <v>470</v>
      </c>
      <c r="I47">
        <v>37.842300000000002</v>
      </c>
    </row>
    <row r="48" spans="2:9" x14ac:dyDescent="0.25">
      <c r="B48">
        <v>480</v>
      </c>
      <c r="C48">
        <v>0.67308999999999997</v>
      </c>
      <c r="D48">
        <f t="shared" si="0"/>
        <v>673.08999999999992</v>
      </c>
      <c r="E48">
        <f t="shared" si="1"/>
        <v>673089999.99999988</v>
      </c>
      <c r="H48">
        <v>480</v>
      </c>
      <c r="I48">
        <v>37.58999</v>
      </c>
    </row>
    <row r="49" spans="2:9" x14ac:dyDescent="0.25">
      <c r="B49">
        <v>490</v>
      </c>
      <c r="C49">
        <v>0.68084999999999996</v>
      </c>
      <c r="D49">
        <f t="shared" si="0"/>
        <v>680.84999999999991</v>
      </c>
      <c r="E49">
        <f t="shared" si="1"/>
        <v>680849999.99999988</v>
      </c>
      <c r="H49">
        <v>490</v>
      </c>
      <c r="I49">
        <v>37.337000000000003</v>
      </c>
    </row>
    <row r="50" spans="2:9" x14ac:dyDescent="0.25">
      <c r="B50">
        <v>500</v>
      </c>
      <c r="C50">
        <v>0.68884999999999996</v>
      </c>
      <c r="D50">
        <f t="shared" si="0"/>
        <v>688.84999999999991</v>
      </c>
      <c r="E50">
        <f t="shared" si="1"/>
        <v>688849999.99999988</v>
      </c>
      <c r="H50">
        <v>500</v>
      </c>
      <c r="I50">
        <v>37.083739999999999</v>
      </c>
    </row>
    <row r="51" spans="2:9" x14ac:dyDescent="0.25">
      <c r="B51">
        <v>510</v>
      </c>
      <c r="C51">
        <v>0.69711999999999996</v>
      </c>
      <c r="D51">
        <f t="shared" si="0"/>
        <v>697.12</v>
      </c>
      <c r="E51">
        <f t="shared" si="1"/>
        <v>697120000</v>
      </c>
      <c r="H51">
        <v>510</v>
      </c>
      <c r="I51">
        <v>36.830579999999998</v>
      </c>
    </row>
    <row r="52" spans="2:9" x14ac:dyDescent="0.25">
      <c r="B52">
        <v>520</v>
      </c>
      <c r="C52">
        <v>0.70565999999999995</v>
      </c>
      <c r="D52">
        <f t="shared" si="0"/>
        <v>705.66</v>
      </c>
      <c r="E52">
        <f t="shared" si="1"/>
        <v>705660000</v>
      </c>
      <c r="H52">
        <v>520</v>
      </c>
      <c r="I52">
        <v>36.5779</v>
      </c>
    </row>
    <row r="53" spans="2:9" x14ac:dyDescent="0.25">
      <c r="B53">
        <v>530</v>
      </c>
      <c r="C53">
        <v>0.71450999999999998</v>
      </c>
      <c r="D53">
        <f t="shared" si="0"/>
        <v>714.51</v>
      </c>
      <c r="E53">
        <f t="shared" si="1"/>
        <v>714510000</v>
      </c>
      <c r="H53">
        <v>530</v>
      </c>
      <c r="I53">
        <v>36.326070000000001</v>
      </c>
    </row>
    <row r="54" spans="2:9" x14ac:dyDescent="0.25">
      <c r="B54">
        <v>540</v>
      </c>
      <c r="C54">
        <v>0.72367000000000004</v>
      </c>
      <c r="D54">
        <f t="shared" si="0"/>
        <v>723.67000000000007</v>
      </c>
      <c r="E54">
        <f t="shared" si="1"/>
        <v>723670000.00000012</v>
      </c>
      <c r="H54">
        <v>540</v>
      </c>
      <c r="I54">
        <v>36.075470000000003</v>
      </c>
    </row>
    <row r="55" spans="2:9" x14ac:dyDescent="0.25">
      <c r="B55">
        <v>550</v>
      </c>
      <c r="C55">
        <v>0.73316999999999999</v>
      </c>
      <c r="D55">
        <f t="shared" si="0"/>
        <v>733.17</v>
      </c>
      <c r="E55">
        <f t="shared" si="1"/>
        <v>733170000</v>
      </c>
      <c r="H55">
        <v>550</v>
      </c>
      <c r="I55">
        <v>35.826450000000001</v>
      </c>
    </row>
    <row r="56" spans="2:9" x14ac:dyDescent="0.25">
      <c r="B56">
        <v>560</v>
      </c>
      <c r="C56">
        <v>0.74304000000000003</v>
      </c>
      <c r="D56">
        <f t="shared" si="0"/>
        <v>743.04000000000008</v>
      </c>
      <c r="E56">
        <f t="shared" si="1"/>
        <v>743040000.00000012</v>
      </c>
      <c r="H56">
        <v>560</v>
      </c>
      <c r="I56">
        <v>35.579349999999998</v>
      </c>
    </row>
    <row r="57" spans="2:9" x14ac:dyDescent="0.25">
      <c r="B57">
        <v>570</v>
      </c>
      <c r="C57">
        <v>0.75331000000000004</v>
      </c>
      <c r="D57">
        <f t="shared" si="0"/>
        <v>753.31000000000006</v>
      </c>
      <c r="E57">
        <f t="shared" si="1"/>
        <v>753310000</v>
      </c>
      <c r="H57">
        <v>570</v>
      </c>
      <c r="I57">
        <v>35.334539999999997</v>
      </c>
    </row>
    <row r="58" spans="2:9" x14ac:dyDescent="0.25">
      <c r="B58">
        <v>580</v>
      </c>
      <c r="C58">
        <v>0.76400000000000001</v>
      </c>
      <c r="D58">
        <f t="shared" si="0"/>
        <v>764</v>
      </c>
      <c r="E58">
        <f t="shared" si="1"/>
        <v>764000000</v>
      </c>
      <c r="H58">
        <v>580</v>
      </c>
      <c r="I58">
        <v>35.092329999999997</v>
      </c>
    </row>
    <row r="59" spans="2:9" x14ac:dyDescent="0.25">
      <c r="B59">
        <v>590</v>
      </c>
      <c r="C59">
        <v>0.77515999999999996</v>
      </c>
      <c r="D59">
        <f t="shared" si="0"/>
        <v>775.16</v>
      </c>
      <c r="E59">
        <f t="shared" si="1"/>
        <v>775160000</v>
      </c>
      <c r="H59">
        <v>590</v>
      </c>
      <c r="I59">
        <v>34.853059999999999</v>
      </c>
    </row>
    <row r="60" spans="2:9" x14ac:dyDescent="0.25">
      <c r="B60">
        <v>600</v>
      </c>
      <c r="C60">
        <v>0.81386999999999998</v>
      </c>
      <c r="D60">
        <f t="shared" si="0"/>
        <v>813.87</v>
      </c>
      <c r="E60">
        <f t="shared" si="1"/>
        <v>813870000</v>
      </c>
      <c r="H60">
        <v>600</v>
      </c>
      <c r="I60">
        <v>34.617040000000003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20MnCr5_Chemical_Composition</vt:lpstr>
      <vt:lpstr>G &amp; nu</vt:lpstr>
      <vt:lpstr>rho_mass &amp; alpha_expansion</vt:lpstr>
      <vt:lpstr>C_v &amp;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Seyedamirhossein Motaman</dc:creator>
  <cp:lastModifiedBy>Seyedamirhossein Motaman</cp:lastModifiedBy>
  <dcterms:created xsi:type="dcterms:W3CDTF">2018-08-17T17:49:23Z</dcterms:created>
  <dcterms:modified xsi:type="dcterms:W3CDTF">2018-10-22T11:26:40Z</dcterms:modified>
</cp:coreProperties>
</file>