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Board reports/"/>
    </mc:Choice>
  </mc:AlternateContent>
  <xr:revisionPtr revIDLastSave="0" documentId="8_{EA95A3B4-C603-4C59-9100-50B32DB7F634}" xr6:coauthVersionLast="46" xr6:coauthVersionMax="46" xr10:uidLastSave="{00000000-0000-0000-0000-000000000000}"/>
  <bookViews>
    <workbookView xWindow="-120" yWindow="-120" windowWidth="29040" windowHeight="15840" xr2:uid="{259389C6-8BD5-49E7-A394-2DD780592A33}"/>
  </bookViews>
  <sheets>
    <sheet name="OWASP VZW BS 4.30.21" sheetId="1" r:id="rId1"/>
    <sheet name="OWASP VZW 19 vs 20 P&amp;L" sheetId="3" r:id="rId2"/>
    <sheet name="OWASP VZW 2021 P&amp;L" sheetId="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'OWASP VZW BS 4.30.21'!$A:$F,'OWASP VZW BS 4.30.21'!$1:$1</definedName>
    <definedName name="QB_COLUMN_29" localSheetId="0" hidden="1">'OWASP VZW BS 4.30.21'!$G$1</definedName>
    <definedName name="QB_DATA_0" localSheetId="0" hidden="1">'OWASP VZW BS 4.30.21'!$5:$5,'OWASP VZW BS 4.30.21'!$6:$6,'OWASP VZW BS 4.30.21'!$7:$7,'OWASP VZW BS 4.30.21'!$8:$8,'OWASP VZW BS 4.30.21'!$9:$9,'OWASP VZW BS 4.30.21'!$12:$12,'OWASP VZW BS 4.30.21'!$20:$20,'OWASP VZW BS 4.30.21'!$24:$24,'OWASP VZW BS 4.30.21'!$26:$26,'OWASP VZW BS 4.30.21'!$31:$31,'OWASP VZW BS 4.30.21'!$32:$32</definedName>
    <definedName name="QB_FORMULA_0" localSheetId="0" hidden="1">'OWASP VZW BS 4.30.21'!$G$10,'OWASP VZW BS 4.30.21'!$G$13,'OWASP VZW BS 4.30.21'!$G$14,'OWASP VZW BS 4.30.21'!$G$15,'OWASP VZW BS 4.30.21'!$G$21,'OWASP VZW BS 4.30.21'!$G$25,'OWASP VZW BS 4.30.21'!$G$27,'OWASP VZW BS 4.30.21'!$G$28,'OWASP VZW BS 4.30.21'!$G$29,'OWASP VZW BS 4.30.21'!$G$33,'OWASP VZW BS 4.30.21'!$G$34</definedName>
    <definedName name="QB_ROW_1" localSheetId="0" hidden="1">'OWASP VZW BS 4.30.21'!$A$2</definedName>
    <definedName name="QB_ROW_10031" localSheetId="0" hidden="1">'OWASP VZW BS 4.30.21'!$D$19</definedName>
    <definedName name="QB_ROW_1011" localSheetId="0" hidden="1">'OWASP VZW BS 4.30.21'!$B$3</definedName>
    <definedName name="QB_ROW_10331" localSheetId="0" hidden="1">'OWASP VZW BS 4.30.21'!$D$21</definedName>
    <definedName name="QB_ROW_107230" localSheetId="0" hidden="1">'OWASP VZW BS 4.30.21'!$D$12</definedName>
    <definedName name="QB_ROW_119230" localSheetId="0" hidden="1">'OWASP VZW BS 4.30.21'!$D$9</definedName>
    <definedName name="QB_ROW_12031" localSheetId="0" hidden="1">'OWASP VZW BS 4.30.21'!$D$22</definedName>
    <definedName name="QB_ROW_12331" localSheetId="0" hidden="1">'OWASP VZW BS 4.30.21'!$D$27</definedName>
    <definedName name="QB_ROW_1311" localSheetId="0" hidden="1">'OWASP VZW BS 4.30.21'!$B$14</definedName>
    <definedName name="QB_ROW_14011" localSheetId="0" hidden="1">'OWASP VZW BS 4.30.21'!$B$30</definedName>
    <definedName name="QB_ROW_14311" localSheetId="0" hidden="1">'OWASP VZW BS 4.30.21'!$B$33</definedName>
    <definedName name="QB_ROW_154230" localSheetId="0" hidden="1">'OWASP VZW BS 4.30.21'!$D$8</definedName>
    <definedName name="QB_ROW_159240" localSheetId="0" hidden="1">'OWASP VZW BS 4.30.21'!$E$20</definedName>
    <definedName name="QB_ROW_194040" localSheetId="0" hidden="1">'OWASP VZW BS 4.30.21'!$E$23</definedName>
    <definedName name="QB_ROW_194340" localSheetId="0" hidden="1">'OWASP VZW BS 4.30.21'!$E$25</definedName>
    <definedName name="QB_ROW_2021" localSheetId="0" hidden="1">'OWASP VZW BS 4.30.21'!$C$4</definedName>
    <definedName name="QB_ROW_2321" localSheetId="0" hidden="1">'OWASP VZW BS 4.30.21'!$C$10</definedName>
    <definedName name="QB_ROW_232250" localSheetId="0" hidden="1">'OWASP VZW BS 4.30.21'!$F$24</definedName>
    <definedName name="QB_ROW_262240" localSheetId="0" hidden="1">'OWASP VZW BS 4.30.21'!$E$26</definedName>
    <definedName name="QB_ROW_277230" localSheetId="0" hidden="1">'OWASP VZW BS 4.30.21'!$D$5</definedName>
    <definedName name="QB_ROW_281230" localSheetId="0" hidden="1">'OWASP VZW BS 4.30.21'!$D$7</definedName>
    <definedName name="QB_ROW_301" localSheetId="0" hidden="1">'OWASP VZW BS 4.30.21'!$A$15</definedName>
    <definedName name="QB_ROW_3220" localSheetId="0" hidden="1">'OWASP VZW BS 4.30.21'!$C$31</definedName>
    <definedName name="QB_ROW_4021" localSheetId="0" hidden="1">'OWASP VZW BS 4.30.21'!$C$11</definedName>
    <definedName name="QB_ROW_4321" localSheetId="0" hidden="1">'OWASP VZW BS 4.30.21'!$C$13</definedName>
    <definedName name="QB_ROW_47220" localSheetId="0" hidden="1">'OWASP VZW BS 4.30.21'!$C$32</definedName>
    <definedName name="QB_ROW_54230" localSheetId="0" hidden="1">'OWASP VZW BS 4.30.21'!$D$6</definedName>
    <definedName name="QB_ROW_7001" localSheetId="0" hidden="1">'OWASP VZW BS 4.30.21'!$A$16</definedName>
    <definedName name="QB_ROW_7301" localSheetId="0" hidden="1">'OWASP VZW BS 4.30.21'!$A$34</definedName>
    <definedName name="QB_ROW_8011" localSheetId="0" hidden="1">'OWASP VZW BS 4.30.21'!$B$17</definedName>
    <definedName name="QB_ROW_8311" localSheetId="0" hidden="1">'OWASP VZW BS 4.30.21'!$B$29</definedName>
    <definedName name="QB_ROW_9021" localSheetId="0" hidden="1">'OWASP VZW BS 4.30.21'!$C$18</definedName>
    <definedName name="QB_ROW_9321" localSheetId="0" hidden="1">'OWASP VZW BS 4.30.21'!$C$28</definedName>
    <definedName name="QBCANSUPPORTUPDATE" localSheetId="0">TRUE</definedName>
    <definedName name="QBCOMPANYFILENAME" localSheetId="0">"R:\Qbooksw\OWASP\OWASPEU.QBW"</definedName>
    <definedName name="QBENDDATE" localSheetId="0">20210430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"a141add09413460faef33d16160c1dfc"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20210430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J6" i="3"/>
  <c r="I7" i="3"/>
  <c r="J7" i="3"/>
  <c r="I8" i="3"/>
  <c r="J8" i="3"/>
  <c r="I9" i="3"/>
  <c r="J9" i="3"/>
  <c r="G10" i="3"/>
  <c r="I10" i="3" s="1"/>
  <c r="H10" i="3"/>
  <c r="I12" i="3"/>
  <c r="J12" i="3"/>
  <c r="I13" i="3"/>
  <c r="J13" i="3"/>
  <c r="G14" i="3"/>
  <c r="G16" i="3" s="1"/>
  <c r="H14" i="3"/>
  <c r="H16" i="3" s="1"/>
  <c r="J16" i="3" s="1"/>
  <c r="I15" i="3"/>
  <c r="J15" i="3"/>
  <c r="I19" i="3"/>
  <c r="J19" i="3"/>
  <c r="I20" i="3"/>
  <c r="J20" i="3"/>
  <c r="I22" i="3"/>
  <c r="J22" i="3"/>
  <c r="I23" i="3"/>
  <c r="J23" i="3"/>
  <c r="I24" i="3"/>
  <c r="J24" i="3"/>
  <c r="G25" i="3"/>
  <c r="H25" i="3"/>
  <c r="I25" i="3" s="1"/>
  <c r="J25" i="3"/>
  <c r="I26" i="3"/>
  <c r="J26" i="3"/>
  <c r="I28" i="3"/>
  <c r="J28" i="3"/>
  <c r="G29" i="3"/>
  <c r="J29" i="3" s="1"/>
  <c r="H29" i="3"/>
  <c r="I30" i="3"/>
  <c r="J30" i="3"/>
  <c r="I31" i="3"/>
  <c r="J31" i="3"/>
  <c r="G32" i="3"/>
  <c r="J32" i="3" s="1"/>
  <c r="H32" i="3"/>
  <c r="G34" i="1"/>
  <c r="G33" i="1"/>
  <c r="G29" i="1"/>
  <c r="G28" i="1"/>
  <c r="G27" i="1"/>
  <c r="G25" i="1"/>
  <c r="G21" i="1"/>
  <c r="G15" i="1"/>
  <c r="G14" i="1"/>
  <c r="G13" i="1"/>
  <c r="G10" i="1"/>
  <c r="I16" i="3" l="1"/>
  <c r="G17" i="3"/>
  <c r="G33" i="3" s="1"/>
  <c r="J10" i="3"/>
  <c r="I29" i="3"/>
  <c r="J14" i="3"/>
  <c r="I32" i="3"/>
  <c r="I14" i="3"/>
  <c r="I17" i="3"/>
  <c r="H17" i="3"/>
  <c r="J17" i="3" l="1"/>
  <c r="H33" i="3"/>
  <c r="J33" i="3" l="1"/>
  <c r="I33" i="3"/>
</calcChain>
</file>

<file path=xl/sharedStrings.xml><?xml version="1.0" encoding="utf-8"?>
<sst xmlns="http://schemas.openxmlformats.org/spreadsheetml/2006/main" count="73" uniqueCount="73">
  <si>
    <t>Apr 30, 21</t>
  </si>
  <si>
    <t>ASSETS</t>
  </si>
  <si>
    <t>Current Assets</t>
  </si>
  <si>
    <t>Checking/Savings</t>
  </si>
  <si>
    <t>ING Checking- NZD</t>
  </si>
  <si>
    <t>ING Checking - Euros</t>
  </si>
  <si>
    <t>ING Checking - Euros (8958)</t>
  </si>
  <si>
    <t>ING Checking - Pounds</t>
  </si>
  <si>
    <t>ING Checking - USD</t>
  </si>
  <si>
    <t>Total Checking/Savings</t>
  </si>
  <si>
    <t>Other Current Assets</t>
  </si>
  <si>
    <t>Due from OWASP US</t>
  </si>
  <si>
    <t>Total Other Current Assets</t>
  </si>
  <si>
    <t>Total Current Assets</t>
  </si>
  <si>
    <t>TOTAL ASSETS</t>
  </si>
  <si>
    <t>LIABILITIES &amp; EQUITY</t>
  </si>
  <si>
    <t>Liabilities</t>
  </si>
  <si>
    <t>Current Liabilities</t>
  </si>
  <si>
    <t>Accounts Payable</t>
  </si>
  <si>
    <t>Accounts Payable - GBP</t>
  </si>
  <si>
    <t>Total Accounts Payable</t>
  </si>
  <si>
    <t>Other Current Liabilities</t>
  </si>
  <si>
    <t>Deferred Revenue</t>
  </si>
  <si>
    <t>AppSec EU</t>
  </si>
  <si>
    <t>Total Deferred Revenue</t>
  </si>
  <si>
    <t>Due to Due From OWASP US</t>
  </si>
  <si>
    <t>Total Other Current Liabilities</t>
  </si>
  <si>
    <t>Total Current Liabilities</t>
  </si>
  <si>
    <t>Total Liabilities</t>
  </si>
  <si>
    <t>Equity</t>
  </si>
  <si>
    <t>Opening Balance Equity</t>
  </si>
  <si>
    <t>Unrestricted Net Assets</t>
  </si>
  <si>
    <t>Total Equity</t>
  </si>
  <si>
    <t>TOTAL LIABILITIES &amp; EQUITY</t>
  </si>
  <si>
    <t>Net Income</t>
  </si>
  <si>
    <t>Jan - Apr 21</t>
  </si>
  <si>
    <t>Net Ordinary Income</t>
  </si>
  <si>
    <t>Total Expense</t>
  </si>
  <si>
    <t>VAT Expense</t>
  </si>
  <si>
    <t>Project Expenses</t>
  </si>
  <si>
    <t>Total Professional Fees</t>
  </si>
  <si>
    <t>Accounting - EU</t>
  </si>
  <si>
    <t>Professional Fees</t>
  </si>
  <si>
    <t>Local Chapter Expenses</t>
  </si>
  <si>
    <t>Total General &amp; Admin - Operations</t>
  </si>
  <si>
    <t>Shipping &amp; Postage</t>
  </si>
  <si>
    <t>Board Travel</t>
  </si>
  <si>
    <t>Bank Service Charges</t>
  </si>
  <si>
    <t>General &amp; Admin - Operations</t>
  </si>
  <si>
    <t>Conference Expenses</t>
  </si>
  <si>
    <t>Bad Debt Expense</t>
  </si>
  <si>
    <t>Expense</t>
  </si>
  <si>
    <t>Gross Profit</t>
  </si>
  <si>
    <t>Total Income</t>
  </si>
  <si>
    <t>VAT Refunds</t>
  </si>
  <si>
    <t>Total Membership Income</t>
  </si>
  <si>
    <t>Local - Chapter/Project</t>
  </si>
  <si>
    <t>Corporate</t>
  </si>
  <si>
    <t>Membership Income</t>
  </si>
  <si>
    <t>Total Conference Income</t>
  </si>
  <si>
    <t>Conference Income - Other</t>
  </si>
  <si>
    <t>Training</t>
  </si>
  <si>
    <t>Sponsorships</t>
  </si>
  <si>
    <t>Conference</t>
  </si>
  <si>
    <t>Conference Income</t>
  </si>
  <si>
    <t>Income</t>
  </si>
  <si>
    <t>Ordinary Income/Expense</t>
  </si>
  <si>
    <t>% Change</t>
  </si>
  <si>
    <t xml:space="preserve"> Change</t>
  </si>
  <si>
    <t>Jan - Dec 19</t>
  </si>
  <si>
    <t>Jan - Dec 20</t>
  </si>
  <si>
    <t>UK and Amseterdam refunds</t>
  </si>
  <si>
    <t>Benelux day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</si>
</sst>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164" fontId="2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164" fontId="1" fillId="0" borderId="6" xfId="0" applyNumberFormat="1" applyFont="1" applyBorder="1"/>
    <xf numFmtId="49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2" fillId="0" borderId="3" xfId="0" applyNumberFormat="1" applyFont="1" applyBorder="1"/>
    <xf numFmtId="165" fontId="2" fillId="0" borderId="2" xfId="0" applyNumberFormat="1" applyFont="1" applyBorder="1"/>
    <xf numFmtId="49" fontId="1" fillId="0" borderId="7" xfId="0" applyNumberFormat="1" applyFont="1" applyBorder="1" applyAlignment="1">
      <alignment horizontal="center"/>
    </xf>
    <xf numFmtId="49" fontId="0" fillId="0" borderId="0" xfId="0" applyNumberFormat="1" applyAlignment="1">
      <alignment horizontal="centerContinuous"/>
    </xf>
  </cellXfs>
  <cellStyles count="2">
    <cellStyle name="Normal" xfId="0" builtinId="0"/>
    <cellStyle name="Normal 2" xfId="1" xr:uid="{E3F173D3-FBE5-48B6-B708-5FC1FADBE9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4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1A9D44-8CCC-4503-9AA2-DBA54A1D3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0B98BB5-DF3C-4938-886A-EB19D4148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4097" name="TextBox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C2BC671-325D-48F3-8461-89A7E5572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4098" name="TextBox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1692274-6276-4B59-A821-5C51317C0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4099" name="TextBox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E2CA856B-B5A9-40AA-A97F-F2B300B1D2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4100" name="TextBox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E5982F46-B7DF-47B3-8B79-92C9639B86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073" name="TextBox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F6FD477-15F1-48C8-9CED-4E49F9BE5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074" name="TextBox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5112E152-CC3D-499D-A48C-8FA52B91E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ontrol" Target="../activeX/activeX3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control" Target="../activeX/activeX4.xml"/><Relationship Id="rId10" Type="http://schemas.openxmlformats.org/officeDocument/2006/relationships/image" Target="../media/image6.emf"/><Relationship Id="rId4" Type="http://schemas.openxmlformats.org/officeDocument/2006/relationships/image" Target="../media/image3.emf"/><Relationship Id="rId9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8.emf"/><Relationship Id="rId5" Type="http://schemas.openxmlformats.org/officeDocument/2006/relationships/control" Target="../activeX/activeX8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B7D8-FD7A-435F-B3DE-1F7F3983689E}">
  <sheetPr codeName="Sheet1"/>
  <dimension ref="A1:G35"/>
  <sheetViews>
    <sheetView tabSelected="1" zoomScale="154" zoomScaleNormal="154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5" width="3" style="12" customWidth="1"/>
    <col min="6" max="6" width="20.7109375" style="12" customWidth="1"/>
    <col min="7" max="7" width="8.5703125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9111.76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8296.39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2086.04</v>
      </c>
    </row>
    <row r="8" spans="1:7" x14ac:dyDescent="0.25">
      <c r="A8" s="1"/>
      <c r="B8" s="1"/>
      <c r="C8" s="1"/>
      <c r="D8" s="1" t="s">
        <v>7</v>
      </c>
      <c r="E8" s="1"/>
      <c r="F8" s="1"/>
      <c r="G8" s="2">
        <v>12666.95</v>
      </c>
    </row>
    <row r="9" spans="1:7" ht="15.75" thickBot="1" x14ac:dyDescent="0.3">
      <c r="A9" s="1"/>
      <c r="B9" s="1"/>
      <c r="C9" s="1"/>
      <c r="D9" s="1" t="s">
        <v>8</v>
      </c>
      <c r="E9" s="1"/>
      <c r="F9" s="1"/>
      <c r="G9" s="3">
        <v>62385.65</v>
      </c>
    </row>
    <row r="10" spans="1:7" x14ac:dyDescent="0.25">
      <c r="A10" s="1"/>
      <c r="B10" s="1"/>
      <c r="C10" s="1" t="s">
        <v>9</v>
      </c>
      <c r="D10" s="1"/>
      <c r="E10" s="1"/>
      <c r="F10" s="1"/>
      <c r="G10" s="2">
        <f>ROUND(SUM(G4:G9),5)</f>
        <v>94546.79</v>
      </c>
    </row>
    <row r="11" spans="1:7" x14ac:dyDescent="0.25">
      <c r="A11" s="1"/>
      <c r="B11" s="1"/>
      <c r="C11" s="1" t="s">
        <v>10</v>
      </c>
      <c r="D11" s="1"/>
      <c r="E11" s="1"/>
      <c r="F11" s="1"/>
      <c r="G11" s="2"/>
    </row>
    <row r="12" spans="1:7" ht="15.75" thickBot="1" x14ac:dyDescent="0.3">
      <c r="A12" s="1"/>
      <c r="B12" s="1"/>
      <c r="C12" s="1"/>
      <c r="D12" s="1" t="s">
        <v>11</v>
      </c>
      <c r="E12" s="1"/>
      <c r="F12" s="1"/>
      <c r="G12" s="4">
        <v>2500</v>
      </c>
    </row>
    <row r="13" spans="1:7" ht="15.75" thickBot="1" x14ac:dyDescent="0.3">
      <c r="A13" s="1"/>
      <c r="B13" s="1"/>
      <c r="C13" s="1" t="s">
        <v>12</v>
      </c>
      <c r="D13" s="1"/>
      <c r="E13" s="1"/>
      <c r="F13" s="1"/>
      <c r="G13" s="5">
        <f>ROUND(SUM(G11:G12),5)</f>
        <v>2500</v>
      </c>
    </row>
    <row r="14" spans="1:7" ht="15.75" thickBot="1" x14ac:dyDescent="0.3">
      <c r="A14" s="1"/>
      <c r="B14" s="1" t="s">
        <v>13</v>
      </c>
      <c r="C14" s="1"/>
      <c r="D14" s="1"/>
      <c r="E14" s="1"/>
      <c r="F14" s="1"/>
      <c r="G14" s="5">
        <f>ROUND(G3+G10+G13,5)</f>
        <v>97046.79</v>
      </c>
    </row>
    <row r="15" spans="1:7" s="7" customFormat="1" ht="12" thickBot="1" x14ac:dyDescent="0.25">
      <c r="A15" s="1" t="s">
        <v>14</v>
      </c>
      <c r="B15" s="1"/>
      <c r="C15" s="1"/>
      <c r="D15" s="1"/>
      <c r="E15" s="1"/>
      <c r="F15" s="1"/>
      <c r="G15" s="6">
        <f>ROUND(G2+G14,5)</f>
        <v>97046.79</v>
      </c>
    </row>
    <row r="16" spans="1:7" ht="15.75" thickTop="1" x14ac:dyDescent="0.25">
      <c r="A16" s="1" t="s">
        <v>15</v>
      </c>
      <c r="B16" s="1"/>
      <c r="C16" s="1"/>
      <c r="D16" s="1"/>
      <c r="E16" s="1"/>
      <c r="F16" s="1"/>
      <c r="G16" s="2"/>
    </row>
    <row r="17" spans="1:7" x14ac:dyDescent="0.25">
      <c r="A17" s="1"/>
      <c r="B17" s="1" t="s">
        <v>16</v>
      </c>
      <c r="C17" s="1"/>
      <c r="D17" s="1"/>
      <c r="E17" s="1"/>
      <c r="F17" s="1"/>
      <c r="G17" s="2"/>
    </row>
    <row r="18" spans="1:7" x14ac:dyDescent="0.25">
      <c r="A18" s="1"/>
      <c r="B18" s="1"/>
      <c r="C18" s="1" t="s">
        <v>17</v>
      </c>
      <c r="D18" s="1"/>
      <c r="E18" s="1"/>
      <c r="F18" s="1"/>
      <c r="G18" s="2"/>
    </row>
    <row r="19" spans="1:7" x14ac:dyDescent="0.25">
      <c r="A19" s="1"/>
      <c r="B19" s="1"/>
      <c r="C19" s="1"/>
      <c r="D19" s="1" t="s">
        <v>18</v>
      </c>
      <c r="E19" s="1"/>
      <c r="F19" s="1"/>
      <c r="G19" s="2"/>
    </row>
    <row r="20" spans="1:7" ht="15.75" thickBot="1" x14ac:dyDescent="0.3">
      <c r="A20" s="1"/>
      <c r="B20" s="1"/>
      <c r="C20" s="1"/>
      <c r="D20" s="1"/>
      <c r="E20" s="1" t="s">
        <v>19</v>
      </c>
      <c r="F20" s="1"/>
      <c r="G20" s="3">
        <v>0.01</v>
      </c>
    </row>
    <row r="21" spans="1:7" x14ac:dyDescent="0.25">
      <c r="A21" s="1"/>
      <c r="B21" s="1"/>
      <c r="C21" s="1"/>
      <c r="D21" s="1" t="s">
        <v>20</v>
      </c>
      <c r="E21" s="1"/>
      <c r="F21" s="1"/>
      <c r="G21" s="2">
        <f>ROUND(SUM(G19:G20),5)</f>
        <v>0.01</v>
      </c>
    </row>
    <row r="22" spans="1:7" x14ac:dyDescent="0.25">
      <c r="A22" s="1"/>
      <c r="B22" s="1"/>
      <c r="C22" s="1"/>
      <c r="D22" s="1" t="s">
        <v>21</v>
      </c>
      <c r="E22" s="1"/>
      <c r="F22" s="1"/>
      <c r="G22" s="2"/>
    </row>
    <row r="23" spans="1:7" x14ac:dyDescent="0.25">
      <c r="A23" s="1"/>
      <c r="B23" s="1"/>
      <c r="C23" s="1"/>
      <c r="D23" s="1"/>
      <c r="E23" s="1" t="s">
        <v>22</v>
      </c>
      <c r="F23" s="1"/>
      <c r="G23" s="2"/>
    </row>
    <row r="24" spans="1:7" ht="15.75" thickBot="1" x14ac:dyDescent="0.3">
      <c r="A24" s="1"/>
      <c r="B24" s="1"/>
      <c r="C24" s="1"/>
      <c r="D24" s="1"/>
      <c r="E24" s="1"/>
      <c r="F24" s="1" t="s">
        <v>23</v>
      </c>
      <c r="G24" s="3">
        <v>7122.55</v>
      </c>
    </row>
    <row r="25" spans="1:7" x14ac:dyDescent="0.25">
      <c r="A25" s="1"/>
      <c r="B25" s="1"/>
      <c r="C25" s="1"/>
      <c r="D25" s="1"/>
      <c r="E25" s="1" t="s">
        <v>24</v>
      </c>
      <c r="F25" s="1"/>
      <c r="G25" s="2">
        <f>ROUND(SUM(G23:G24),5)</f>
        <v>7122.55</v>
      </c>
    </row>
    <row r="26" spans="1:7" ht="15.75" thickBot="1" x14ac:dyDescent="0.3">
      <c r="A26" s="1"/>
      <c r="B26" s="1"/>
      <c r="C26" s="1"/>
      <c r="D26" s="1"/>
      <c r="E26" s="1" t="s">
        <v>25</v>
      </c>
      <c r="F26" s="1"/>
      <c r="G26" s="4">
        <v>51970</v>
      </c>
    </row>
    <row r="27" spans="1:7" ht="15.75" thickBot="1" x14ac:dyDescent="0.3">
      <c r="A27" s="1"/>
      <c r="B27" s="1"/>
      <c r="C27" s="1"/>
      <c r="D27" s="1" t="s">
        <v>26</v>
      </c>
      <c r="E27" s="1"/>
      <c r="F27" s="1"/>
      <c r="G27" s="5">
        <f>ROUND(G22+SUM(G25:G26),5)</f>
        <v>59092.55</v>
      </c>
    </row>
    <row r="28" spans="1:7" ht="15.75" thickBot="1" x14ac:dyDescent="0.3">
      <c r="A28" s="1"/>
      <c r="B28" s="1"/>
      <c r="C28" s="1" t="s">
        <v>27</v>
      </c>
      <c r="D28" s="1"/>
      <c r="E28" s="1"/>
      <c r="F28" s="1"/>
      <c r="G28" s="8">
        <f>ROUND(G18+G21+G27,5)</f>
        <v>59092.56</v>
      </c>
    </row>
    <row r="29" spans="1:7" x14ac:dyDescent="0.25">
      <c r="A29" s="1"/>
      <c r="B29" s="1" t="s">
        <v>28</v>
      </c>
      <c r="C29" s="1"/>
      <c r="D29" s="1"/>
      <c r="E29" s="1"/>
      <c r="F29" s="1"/>
      <c r="G29" s="2">
        <f>ROUND(G17+G28,5)</f>
        <v>59092.56</v>
      </c>
    </row>
    <row r="30" spans="1:7" x14ac:dyDescent="0.25">
      <c r="A30" s="1"/>
      <c r="B30" s="1" t="s">
        <v>29</v>
      </c>
      <c r="C30" s="1"/>
      <c r="D30" s="1"/>
      <c r="E30" s="1"/>
      <c r="F30" s="1"/>
      <c r="G30" s="2"/>
    </row>
    <row r="31" spans="1:7" x14ac:dyDescent="0.25">
      <c r="A31" s="1"/>
      <c r="B31" s="1"/>
      <c r="C31" s="1" t="s">
        <v>30</v>
      </c>
      <c r="D31" s="1"/>
      <c r="E31" s="1"/>
      <c r="F31" s="1"/>
      <c r="G31" s="2">
        <v>2086.04</v>
      </c>
    </row>
    <row r="32" spans="1:7" ht="15.75" thickBot="1" x14ac:dyDescent="0.3">
      <c r="A32" s="1"/>
      <c r="B32" s="1"/>
      <c r="C32" s="1" t="s">
        <v>31</v>
      </c>
      <c r="D32" s="1"/>
      <c r="E32" s="1"/>
      <c r="F32" s="1"/>
      <c r="G32" s="4">
        <v>35868.19</v>
      </c>
    </row>
    <row r="33" spans="1:7" ht="15.75" thickBot="1" x14ac:dyDescent="0.3">
      <c r="A33" s="1"/>
      <c r="B33" s="1" t="s">
        <v>32</v>
      </c>
      <c r="C33" s="1"/>
      <c r="D33" s="1"/>
      <c r="E33" s="1"/>
      <c r="F33" s="1"/>
      <c r="G33" s="5">
        <f>ROUND(SUM(G30:G32),5)</f>
        <v>37954.230000000003</v>
      </c>
    </row>
    <row r="34" spans="1:7" s="7" customFormat="1" ht="12" thickBot="1" x14ac:dyDescent="0.25">
      <c r="A34" s="1" t="s">
        <v>33</v>
      </c>
      <c r="B34" s="1"/>
      <c r="C34" s="1"/>
      <c r="D34" s="1"/>
      <c r="E34" s="1"/>
      <c r="F34" s="1"/>
      <c r="G34" s="6">
        <f>ROUND(G16+G29+G33,5)</f>
        <v>97046.79</v>
      </c>
    </row>
    <row r="35" spans="1:7" ht="15.75" thickTop="1" x14ac:dyDescent="0.25"/>
  </sheetData>
  <pageMargins left="0.7" right="0.7" top="0.75" bottom="0.75" header="0.1" footer="0.3"/>
  <pageSetup orientation="portrait" horizontalDpi="4294967295" verticalDpi="4294967295" r:id="rId1"/>
  <headerFooter>
    <oddHeader>&amp;L&amp;"Arial,Bold"&amp;8 9:09 AM
&amp;"Arial,Bold"&amp;8 05/24/21
&amp;"Arial,Bold"&amp;8 Accrual Basis&amp;C&amp;"Arial,Bold"&amp;12 OWASP Europe VZW
&amp;"Arial,Bold"&amp;14 Balance Sheet
&amp;"Arial,Bold"&amp;10 As of April 30,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0C52-D6F6-4596-BC1E-33C1AFCD359E}">
  <sheetPr codeName="Sheet3"/>
  <dimension ref="A1:L33"/>
  <sheetViews>
    <sheetView topLeftCell="A4" zoomScale="148" zoomScaleNormal="148" workbookViewId="0">
      <selection activeCell="L21" sqref="L21"/>
    </sheetView>
  </sheetViews>
  <sheetFormatPr defaultRowHeight="15" x14ac:dyDescent="0.25"/>
  <cols>
    <col min="1" max="5" width="3" style="7" customWidth="1"/>
    <col min="6" max="6" width="27" style="7" customWidth="1"/>
    <col min="7" max="8" width="10.140625" bestFit="1" customWidth="1"/>
    <col min="9" max="9" width="8.42578125" bestFit="1" customWidth="1"/>
    <col min="10" max="10" width="8.7109375" bestFit="1" customWidth="1"/>
  </cols>
  <sheetData>
    <row r="1" spans="1:12" ht="15.75" thickBot="1" x14ac:dyDescent="0.3">
      <c r="A1" s="1"/>
      <c r="B1" s="1"/>
      <c r="C1" s="1"/>
      <c r="D1" s="1"/>
      <c r="E1" s="1"/>
      <c r="F1" s="1"/>
      <c r="G1" s="20"/>
      <c r="H1" s="20"/>
      <c r="I1" s="20"/>
      <c r="J1" s="20"/>
    </row>
    <row r="2" spans="1:12" s="11" customFormat="1" ht="16.5" thickTop="1" thickBot="1" x14ac:dyDescent="0.3">
      <c r="A2" s="9"/>
      <c r="B2" s="9"/>
      <c r="C2" s="9"/>
      <c r="D2" s="9"/>
      <c r="E2" s="9"/>
      <c r="F2" s="9"/>
      <c r="G2" s="19" t="s">
        <v>70</v>
      </c>
      <c r="H2" s="19" t="s">
        <v>69</v>
      </c>
      <c r="I2" s="19" t="s">
        <v>68</v>
      </c>
      <c r="J2" s="19" t="s">
        <v>67</v>
      </c>
    </row>
    <row r="3" spans="1:12" ht="15.75" thickTop="1" x14ac:dyDescent="0.25">
      <c r="A3" s="1"/>
      <c r="B3" s="1" t="s">
        <v>66</v>
      </c>
      <c r="C3" s="1"/>
      <c r="D3" s="1"/>
      <c r="E3" s="1"/>
      <c r="F3" s="1"/>
      <c r="G3" s="2"/>
      <c r="H3" s="2"/>
      <c r="I3" s="2"/>
      <c r="J3" s="16"/>
    </row>
    <row r="4" spans="1:12" x14ac:dyDescent="0.25">
      <c r="A4" s="1"/>
      <c r="B4" s="1"/>
      <c r="C4" s="1"/>
      <c r="D4" s="1" t="s">
        <v>65</v>
      </c>
      <c r="E4" s="1"/>
      <c r="F4" s="1"/>
      <c r="G4" s="2"/>
      <c r="H4" s="2"/>
      <c r="I4" s="2"/>
      <c r="J4" s="16"/>
    </row>
    <row r="5" spans="1:12" x14ac:dyDescent="0.25">
      <c r="A5" s="1"/>
      <c r="B5" s="1"/>
      <c r="C5" s="1"/>
      <c r="D5" s="1"/>
      <c r="E5" s="1" t="s">
        <v>64</v>
      </c>
      <c r="F5" s="1"/>
      <c r="G5" s="2"/>
      <c r="H5" s="2"/>
      <c r="I5" s="2"/>
      <c r="J5" s="16"/>
    </row>
    <row r="6" spans="1:12" x14ac:dyDescent="0.25">
      <c r="A6" s="1"/>
      <c r="B6" s="1"/>
      <c r="C6" s="1"/>
      <c r="D6" s="1"/>
      <c r="E6" s="1"/>
      <c r="F6" s="1" t="s">
        <v>63</v>
      </c>
      <c r="G6" s="2">
        <v>257.58999999999997</v>
      </c>
      <c r="H6" s="2">
        <v>29067.95</v>
      </c>
      <c r="I6" s="2">
        <f>ROUND((G6-H6),5)</f>
        <v>-28810.36</v>
      </c>
      <c r="J6" s="16">
        <f>ROUND(IF(G6=0, IF(H6=0, 0, SIGN(-H6)), IF(H6=0, SIGN(G6), (G6-H6)/ABS(H6))),5)</f>
        <v>-0.99114000000000002</v>
      </c>
    </row>
    <row r="7" spans="1:12" x14ac:dyDescent="0.25">
      <c r="A7" s="1"/>
      <c r="B7" s="1"/>
      <c r="C7" s="1"/>
      <c r="D7" s="1"/>
      <c r="E7" s="1"/>
      <c r="F7" s="1" t="s">
        <v>62</v>
      </c>
      <c r="G7" s="2">
        <v>16676.150000000001</v>
      </c>
      <c r="H7" s="2">
        <v>5672.45</v>
      </c>
      <c r="I7" s="2">
        <f>ROUND((G7-H7),5)</f>
        <v>11003.7</v>
      </c>
      <c r="J7" s="16">
        <f>ROUND(IF(G7=0, IF(H7=0, 0, SIGN(-H7)), IF(H7=0, SIGN(G7), (G7-H7)/ABS(H7))),5)</f>
        <v>1.9398500000000001</v>
      </c>
    </row>
    <row r="8" spans="1:12" x14ac:dyDescent="0.25">
      <c r="A8" s="1"/>
      <c r="B8" s="1"/>
      <c r="C8" s="1"/>
      <c r="D8" s="1"/>
      <c r="E8" s="1"/>
      <c r="F8" s="1" t="s">
        <v>61</v>
      </c>
      <c r="G8" s="2">
        <v>0</v>
      </c>
      <c r="H8" s="2">
        <v>3195.01</v>
      </c>
      <c r="I8" s="2">
        <f>ROUND((G8-H8),5)</f>
        <v>-3195.01</v>
      </c>
      <c r="J8" s="16">
        <f>ROUND(IF(G8=0, IF(H8=0, 0, SIGN(-H8)), IF(H8=0, SIGN(G8), (G8-H8)/ABS(H8))),5)</f>
        <v>-1</v>
      </c>
    </row>
    <row r="9" spans="1:12" ht="15.75" thickBot="1" x14ac:dyDescent="0.3">
      <c r="A9" s="1"/>
      <c r="B9" s="1"/>
      <c r="C9" s="1"/>
      <c r="D9" s="1"/>
      <c r="E9" s="1"/>
      <c r="F9" s="1" t="s">
        <v>60</v>
      </c>
      <c r="G9" s="3">
        <v>0</v>
      </c>
      <c r="H9" s="3">
        <v>9077</v>
      </c>
      <c r="I9" s="3">
        <f>ROUND((G9-H9),5)</f>
        <v>-9077</v>
      </c>
      <c r="J9" s="18">
        <f>ROUND(IF(G9=0, IF(H9=0, 0, SIGN(-H9)), IF(H9=0, SIGN(G9), (G9-H9)/ABS(H9))),5)</f>
        <v>-1</v>
      </c>
    </row>
    <row r="10" spans="1:12" x14ac:dyDescent="0.25">
      <c r="A10" s="1"/>
      <c r="B10" s="1"/>
      <c r="C10" s="1"/>
      <c r="D10" s="1"/>
      <c r="E10" s="1" t="s">
        <v>59</v>
      </c>
      <c r="F10" s="1"/>
      <c r="G10" s="2">
        <f>ROUND(SUM(G5:G9),5)</f>
        <v>16933.740000000002</v>
      </c>
      <c r="H10" s="2">
        <f>ROUND(SUM(H5:H9),5)</f>
        <v>47012.41</v>
      </c>
      <c r="I10" s="2">
        <f>ROUND((G10-H10),5)</f>
        <v>-30078.67</v>
      </c>
      <c r="J10" s="16">
        <f>ROUND(IF(G10=0, IF(H10=0, 0, SIGN(-H10)), IF(H10=0, SIGN(G10), (G10-H10)/ABS(H10))),5)</f>
        <v>-0.63980000000000004</v>
      </c>
    </row>
    <row r="11" spans="1:12" x14ac:dyDescent="0.25">
      <c r="A11" s="1"/>
      <c r="B11" s="1"/>
      <c r="C11" s="1"/>
      <c r="D11" s="1"/>
      <c r="E11" s="1" t="s">
        <v>58</v>
      </c>
      <c r="F11" s="1"/>
      <c r="G11" s="2"/>
      <c r="H11" s="2"/>
      <c r="I11" s="2"/>
      <c r="J11" s="16"/>
    </row>
    <row r="12" spans="1:12" x14ac:dyDescent="0.25">
      <c r="A12" s="1"/>
      <c r="B12" s="1"/>
      <c r="C12" s="1"/>
      <c r="D12" s="1"/>
      <c r="E12" s="1"/>
      <c r="F12" s="1" t="s">
        <v>57</v>
      </c>
      <c r="G12" s="2">
        <v>0</v>
      </c>
      <c r="H12" s="2">
        <v>4265</v>
      </c>
      <c r="I12" s="2">
        <f>ROUND((G12-H12),5)</f>
        <v>-4265</v>
      </c>
      <c r="J12" s="16">
        <f>ROUND(IF(G12=0, IF(H12=0, 0, SIGN(-H12)), IF(H12=0, SIGN(G12), (G12-H12)/ABS(H12))),5)</f>
        <v>-1</v>
      </c>
    </row>
    <row r="13" spans="1:12" ht="15.75" thickBot="1" x14ac:dyDescent="0.3">
      <c r="A13" s="1"/>
      <c r="B13" s="1"/>
      <c r="C13" s="1"/>
      <c r="D13" s="1"/>
      <c r="E13" s="1"/>
      <c r="F13" s="1" t="s">
        <v>56</v>
      </c>
      <c r="G13" s="3">
        <v>0</v>
      </c>
      <c r="H13" s="3">
        <v>-405.87</v>
      </c>
      <c r="I13" s="3">
        <f>ROUND((G13-H13),5)</f>
        <v>405.87</v>
      </c>
      <c r="J13" s="18">
        <f>ROUND(IF(G13=0, IF(H13=0, 0, SIGN(-H13)), IF(H13=0, SIGN(G13), (G13-H13)/ABS(H13))),5)</f>
        <v>1</v>
      </c>
    </row>
    <row r="14" spans="1:12" x14ac:dyDescent="0.25">
      <c r="A14" s="1"/>
      <c r="B14" s="1"/>
      <c r="C14" s="1"/>
      <c r="D14" s="1"/>
      <c r="E14" s="1" t="s">
        <v>55</v>
      </c>
      <c r="F14" s="1"/>
      <c r="G14" s="2">
        <f>ROUND(SUM(G11:G13),5)</f>
        <v>0</v>
      </c>
      <c r="H14" s="2">
        <f>ROUND(SUM(H11:H13),5)</f>
        <v>3859.13</v>
      </c>
      <c r="I14" s="2">
        <f>ROUND((G14-H14),5)</f>
        <v>-3859.13</v>
      </c>
      <c r="J14" s="16">
        <f>ROUND(IF(G14=0, IF(H14=0, 0, SIGN(-H14)), IF(H14=0, SIGN(G14), (G14-H14)/ABS(H14))),5)</f>
        <v>-1</v>
      </c>
    </row>
    <row r="15" spans="1:12" ht="15.75" thickBot="1" x14ac:dyDescent="0.3">
      <c r="A15" s="1"/>
      <c r="B15" s="1"/>
      <c r="C15" s="1"/>
      <c r="D15" s="1"/>
      <c r="E15" s="1" t="s">
        <v>54</v>
      </c>
      <c r="F15" s="1"/>
      <c r="G15" s="2">
        <v>6067.55</v>
      </c>
      <c r="H15" s="2">
        <v>25872.66</v>
      </c>
      <c r="I15" s="2">
        <f>ROUND((G15-H15),5)</f>
        <v>-19805.11</v>
      </c>
      <c r="J15" s="16">
        <f>ROUND(IF(G15=0, IF(H15=0, 0, SIGN(-H15)), IF(H15=0, SIGN(G15), (G15-H15)/ABS(H15))),5)</f>
        <v>-0.76548000000000005</v>
      </c>
      <c r="L15" t="s">
        <v>71</v>
      </c>
    </row>
    <row r="16" spans="1:12" ht="15.75" thickBot="1" x14ac:dyDescent="0.3">
      <c r="A16" s="1"/>
      <c r="B16" s="1"/>
      <c r="C16" s="1"/>
      <c r="D16" s="1" t="s">
        <v>53</v>
      </c>
      <c r="E16" s="1"/>
      <c r="F16" s="1"/>
      <c r="G16" s="8">
        <f>ROUND(G4+G10+SUM(G14:G15),5)</f>
        <v>23001.29</v>
      </c>
      <c r="H16" s="8">
        <f>ROUND(H4+H10+SUM(H14:H15),5)</f>
        <v>76744.2</v>
      </c>
      <c r="I16" s="8">
        <f>ROUND((G16-H16),5)</f>
        <v>-53742.91</v>
      </c>
      <c r="J16" s="17">
        <f>ROUND(IF(G16=0, IF(H16=0, 0, SIGN(-H16)), IF(H16=0, SIGN(G16), (G16-H16)/ABS(H16))),5)</f>
        <v>-0.70028999999999997</v>
      </c>
    </row>
    <row r="17" spans="1:12" x14ac:dyDescent="0.25">
      <c r="A17" s="1"/>
      <c r="B17" s="1"/>
      <c r="C17" s="1" t="s">
        <v>52</v>
      </c>
      <c r="D17" s="1"/>
      <c r="E17" s="1"/>
      <c r="F17" s="1"/>
      <c r="G17" s="2">
        <f>G16</f>
        <v>23001.29</v>
      </c>
      <c r="H17" s="2">
        <f>H16</f>
        <v>76744.2</v>
      </c>
      <c r="I17" s="2">
        <f>ROUND((G17-H17),5)</f>
        <v>-53742.91</v>
      </c>
      <c r="J17" s="16">
        <f>ROUND(IF(G17=0, IF(H17=0, 0, SIGN(-H17)), IF(H17=0, SIGN(G17), (G17-H17)/ABS(H17))),5)</f>
        <v>-0.70028999999999997</v>
      </c>
    </row>
    <row r="18" spans="1:12" x14ac:dyDescent="0.25">
      <c r="A18" s="1"/>
      <c r="B18" s="1"/>
      <c r="C18" s="1"/>
      <c r="D18" s="1" t="s">
        <v>51</v>
      </c>
      <c r="E18" s="1"/>
      <c r="F18" s="1"/>
      <c r="G18" s="2"/>
      <c r="H18" s="2"/>
      <c r="I18" s="2"/>
      <c r="J18" s="16"/>
    </row>
    <row r="19" spans="1:12" x14ac:dyDescent="0.25">
      <c r="A19" s="1"/>
      <c r="B19" s="1"/>
      <c r="C19" s="1"/>
      <c r="D19" s="1"/>
      <c r="E19" s="1" t="s">
        <v>50</v>
      </c>
      <c r="F19" s="1"/>
      <c r="G19" s="2">
        <v>-0.01</v>
      </c>
      <c r="H19" s="2">
        <v>-200</v>
      </c>
      <c r="I19" s="2">
        <f>ROUND((G19-H19),5)</f>
        <v>199.99</v>
      </c>
      <c r="J19" s="16">
        <f>ROUND(IF(G19=0, IF(H19=0, 0, SIGN(-H19)), IF(H19=0, SIGN(G19), (G19-H19)/ABS(H19))),5)</f>
        <v>0.99995000000000001</v>
      </c>
    </row>
    <row r="20" spans="1:12" x14ac:dyDescent="0.25">
      <c r="A20" s="1"/>
      <c r="B20" s="1"/>
      <c r="C20" s="1"/>
      <c r="D20" s="1"/>
      <c r="E20" s="1" t="s">
        <v>49</v>
      </c>
      <c r="F20" s="1"/>
      <c r="G20" s="2">
        <v>-1025.3699999999999</v>
      </c>
      <c r="H20" s="2">
        <v>7578.84</v>
      </c>
      <c r="I20" s="2">
        <f>ROUND((G20-H20),5)</f>
        <v>-8604.2099999999991</v>
      </c>
      <c r="J20" s="16">
        <f>ROUND(IF(G20=0, IF(H20=0, 0, SIGN(-H20)), IF(H20=0, SIGN(G20), (G20-H20)/ABS(H20))),5)</f>
        <v>-1.1352899999999999</v>
      </c>
      <c r="L20" t="s">
        <v>72</v>
      </c>
    </row>
    <row r="21" spans="1:12" x14ac:dyDescent="0.25">
      <c r="A21" s="1"/>
      <c r="B21" s="1"/>
      <c r="C21" s="1"/>
      <c r="D21" s="1"/>
      <c r="E21" s="1" t="s">
        <v>48</v>
      </c>
      <c r="F21" s="1"/>
      <c r="G21" s="2"/>
      <c r="H21" s="2"/>
      <c r="I21" s="2"/>
      <c r="J21" s="16"/>
    </row>
    <row r="22" spans="1:12" x14ac:dyDescent="0.25">
      <c r="A22" s="1"/>
      <c r="B22" s="1"/>
      <c r="C22" s="1"/>
      <c r="D22" s="1"/>
      <c r="E22" s="1"/>
      <c r="F22" s="1" t="s">
        <v>47</v>
      </c>
      <c r="G22" s="2">
        <v>294</v>
      </c>
      <c r="H22" s="2">
        <v>757.58</v>
      </c>
      <c r="I22" s="2">
        <f>ROUND((G22-H22),5)</f>
        <v>-463.58</v>
      </c>
      <c r="J22" s="16">
        <f>ROUND(IF(G22=0, IF(H22=0, 0, SIGN(-H22)), IF(H22=0, SIGN(G22), (G22-H22)/ABS(H22))),5)</f>
        <v>-0.61192000000000002</v>
      </c>
    </row>
    <row r="23" spans="1:12" x14ac:dyDescent="0.25">
      <c r="A23" s="1"/>
      <c r="B23" s="1"/>
      <c r="C23" s="1"/>
      <c r="D23" s="1"/>
      <c r="E23" s="1"/>
      <c r="F23" s="1" t="s">
        <v>46</v>
      </c>
      <c r="G23" s="2">
        <v>0</v>
      </c>
      <c r="H23" s="2">
        <v>4880.91</v>
      </c>
      <c r="I23" s="2">
        <f>ROUND((G23-H23),5)</f>
        <v>-4880.91</v>
      </c>
      <c r="J23" s="16">
        <f>ROUND(IF(G23=0, IF(H23=0, 0, SIGN(-H23)), IF(H23=0, SIGN(G23), (G23-H23)/ABS(H23))),5)</f>
        <v>-1</v>
      </c>
    </row>
    <row r="24" spans="1:12" ht="15.75" thickBot="1" x14ac:dyDescent="0.3">
      <c r="A24" s="1"/>
      <c r="B24" s="1"/>
      <c r="C24" s="1"/>
      <c r="D24" s="1"/>
      <c r="E24" s="1"/>
      <c r="F24" s="1" t="s">
        <v>45</v>
      </c>
      <c r="G24" s="3">
        <v>0</v>
      </c>
      <c r="H24" s="3">
        <v>556</v>
      </c>
      <c r="I24" s="3">
        <f>ROUND((G24-H24),5)</f>
        <v>-556</v>
      </c>
      <c r="J24" s="18">
        <f>ROUND(IF(G24=0, IF(H24=0, 0, SIGN(-H24)), IF(H24=0, SIGN(G24), (G24-H24)/ABS(H24))),5)</f>
        <v>-1</v>
      </c>
    </row>
    <row r="25" spans="1:12" x14ac:dyDescent="0.25">
      <c r="A25" s="1"/>
      <c r="B25" s="1"/>
      <c r="C25" s="1"/>
      <c r="D25" s="1"/>
      <c r="E25" s="1" t="s">
        <v>44</v>
      </c>
      <c r="F25" s="1"/>
      <c r="G25" s="2">
        <f>ROUND(SUM(G21:G24),5)</f>
        <v>294</v>
      </c>
      <c r="H25" s="2">
        <f>ROUND(SUM(H21:H24),5)</f>
        <v>6194.49</v>
      </c>
      <c r="I25" s="2">
        <f>ROUND((G25-H25),5)</f>
        <v>-5900.49</v>
      </c>
      <c r="J25" s="16">
        <f>ROUND(IF(G25=0, IF(H25=0, 0, SIGN(-H25)), IF(H25=0, SIGN(G25), (G25-H25)/ABS(H25))),5)</f>
        <v>-0.95254000000000005</v>
      </c>
    </row>
    <row r="26" spans="1:12" x14ac:dyDescent="0.25">
      <c r="A26" s="1"/>
      <c r="B26" s="1"/>
      <c r="C26" s="1"/>
      <c r="D26" s="1"/>
      <c r="E26" s="1" t="s">
        <v>43</v>
      </c>
      <c r="F26" s="1"/>
      <c r="G26" s="2">
        <v>0</v>
      </c>
      <c r="H26" s="2">
        <v>1701.1</v>
      </c>
      <c r="I26" s="2">
        <f>ROUND((G26-H26),5)</f>
        <v>-1701.1</v>
      </c>
      <c r="J26" s="16">
        <f>ROUND(IF(G26=0, IF(H26=0, 0, SIGN(-H26)), IF(H26=0, SIGN(G26), (G26-H26)/ABS(H26))),5)</f>
        <v>-1</v>
      </c>
    </row>
    <row r="27" spans="1:12" x14ac:dyDescent="0.25">
      <c r="A27" s="1"/>
      <c r="B27" s="1"/>
      <c r="C27" s="1"/>
      <c r="D27" s="1"/>
      <c r="E27" s="1" t="s">
        <v>42</v>
      </c>
      <c r="F27" s="1"/>
      <c r="G27" s="2"/>
      <c r="H27" s="2"/>
      <c r="I27" s="2"/>
      <c r="J27" s="16"/>
    </row>
    <row r="28" spans="1:12" ht="15.75" thickBot="1" x14ac:dyDescent="0.3">
      <c r="A28" s="1"/>
      <c r="B28" s="1"/>
      <c r="C28" s="1"/>
      <c r="D28" s="1"/>
      <c r="E28" s="1"/>
      <c r="F28" s="1" t="s">
        <v>41</v>
      </c>
      <c r="G28" s="3">
        <v>0</v>
      </c>
      <c r="H28" s="3">
        <v>1929.83</v>
      </c>
      <c r="I28" s="3">
        <f>ROUND((G28-H28),5)</f>
        <v>-1929.83</v>
      </c>
      <c r="J28" s="18">
        <f>ROUND(IF(G28=0, IF(H28=0, 0, SIGN(-H28)), IF(H28=0, SIGN(G28), (G28-H28)/ABS(H28))),5)</f>
        <v>-1</v>
      </c>
    </row>
    <row r="29" spans="1:12" x14ac:dyDescent="0.25">
      <c r="A29" s="1"/>
      <c r="B29" s="1"/>
      <c r="C29" s="1"/>
      <c r="D29" s="1"/>
      <c r="E29" s="1" t="s">
        <v>40</v>
      </c>
      <c r="F29" s="1"/>
      <c r="G29" s="2">
        <f>ROUND(SUM(G27:G28),5)</f>
        <v>0</v>
      </c>
      <c r="H29" s="2">
        <f>ROUND(SUM(H27:H28),5)</f>
        <v>1929.83</v>
      </c>
      <c r="I29" s="2">
        <f>ROUND((G29-H29),5)</f>
        <v>-1929.83</v>
      </c>
      <c r="J29" s="16">
        <f>ROUND(IF(G29=0, IF(H29=0, 0, SIGN(-H29)), IF(H29=0, SIGN(G29), (G29-H29)/ABS(H29))),5)</f>
        <v>-1</v>
      </c>
    </row>
    <row r="30" spans="1:12" x14ac:dyDescent="0.25">
      <c r="A30" s="1"/>
      <c r="B30" s="1"/>
      <c r="C30" s="1"/>
      <c r="D30" s="1"/>
      <c r="E30" s="1" t="s">
        <v>39</v>
      </c>
      <c r="F30" s="1"/>
      <c r="G30" s="2">
        <v>2369.66</v>
      </c>
      <c r="H30" s="2">
        <v>9312.42</v>
      </c>
      <c r="I30" s="2">
        <f>ROUND((G30-H30),5)</f>
        <v>-6942.76</v>
      </c>
      <c r="J30" s="16">
        <f>ROUND(IF(G30=0, IF(H30=0, 0, SIGN(-H30)), IF(H30=0, SIGN(G30), (G30-H30)/ABS(H30))),5)</f>
        <v>-0.74553999999999998</v>
      </c>
    </row>
    <row r="31" spans="1:12" ht="15.75" thickBot="1" x14ac:dyDescent="0.3">
      <c r="A31" s="1"/>
      <c r="B31" s="1"/>
      <c r="C31" s="1"/>
      <c r="D31" s="1"/>
      <c r="E31" s="1" t="s">
        <v>38</v>
      </c>
      <c r="F31" s="1"/>
      <c r="G31" s="2">
        <v>1150</v>
      </c>
      <c r="H31" s="2">
        <v>1450</v>
      </c>
      <c r="I31" s="2">
        <f>ROUND((G31-H31),5)</f>
        <v>-300</v>
      </c>
      <c r="J31" s="16">
        <f>ROUND(IF(G31=0, IF(H31=0, 0, SIGN(-H31)), IF(H31=0, SIGN(G31), (G31-H31)/ABS(H31))),5)</f>
        <v>-0.2069</v>
      </c>
    </row>
    <row r="32" spans="1:12" ht="15.75" thickBot="1" x14ac:dyDescent="0.3">
      <c r="A32" s="1"/>
      <c r="B32" s="1"/>
      <c r="C32" s="1"/>
      <c r="D32" s="1" t="s">
        <v>37</v>
      </c>
      <c r="E32" s="1"/>
      <c r="F32" s="1"/>
      <c r="G32" s="8">
        <f>ROUND(SUM(G18:G20)+SUM(G25:G26)+SUM(G29:G31),5)</f>
        <v>2788.28</v>
      </c>
      <c r="H32" s="8">
        <f>ROUND(SUM(H18:H20)+SUM(H25:H26)+SUM(H29:H31),5)</f>
        <v>27966.68</v>
      </c>
      <c r="I32" s="8">
        <f>ROUND((G32-H32),5)</f>
        <v>-25178.400000000001</v>
      </c>
      <c r="J32" s="17">
        <f>ROUND(IF(G32=0, IF(H32=0, 0, SIGN(-H32)), IF(H32=0, SIGN(G32), (G32-H32)/ABS(H32))),5)</f>
        <v>-0.90029999999999999</v>
      </c>
    </row>
    <row r="33" spans="1:10" x14ac:dyDescent="0.25">
      <c r="A33" s="1"/>
      <c r="B33" s="1" t="s">
        <v>36</v>
      </c>
      <c r="C33" s="1"/>
      <c r="D33" s="1"/>
      <c r="E33" s="1"/>
      <c r="F33" s="1"/>
      <c r="G33" s="2">
        <f>ROUND(G3+G17-G32,5)</f>
        <v>20213.009999999998</v>
      </c>
      <c r="H33" s="2">
        <f>ROUND(H3+H17-H32,5)</f>
        <v>48777.52</v>
      </c>
      <c r="I33" s="2">
        <f>ROUND((G33-H33),5)</f>
        <v>-28564.51</v>
      </c>
      <c r="J33" s="16">
        <f>ROUND(IF(G33=0, IF(H33=0, 0, SIGN(-H33)), IF(H33=0, SIGN(G33), (G33-H33)/ABS(H33))),5)</f>
        <v>-0.58560999999999996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0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100" r:id="rId3" name="TextBox4"/>
      </mc:Fallback>
    </mc:AlternateContent>
    <mc:AlternateContent xmlns:mc="http://schemas.openxmlformats.org/markup-compatibility/2006">
      <mc:Choice Requires="x14">
        <control shapeId="4099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9" r:id="rId5" name="TextBox3"/>
      </mc:Fallback>
    </mc:AlternateContent>
    <mc:AlternateContent xmlns:mc="http://schemas.openxmlformats.org/markup-compatibility/2006">
      <mc:Choice Requires="x14">
        <control shapeId="4098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8" r:id="rId7" name="TextBox2"/>
      </mc:Fallback>
    </mc:AlternateContent>
    <mc:AlternateContent xmlns:mc="http://schemas.openxmlformats.org/markup-compatibility/2006">
      <mc:Choice Requires="x14">
        <control shapeId="4097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7" r:id="rId9" name="Text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4239-5429-4E81-AE30-BC2B9EF3D49B}">
  <sheetPr codeName="Sheet2"/>
  <dimension ref="A1:B3"/>
  <sheetViews>
    <sheetView workbookViewId="0">
      <selection activeCell="L22" sqref="L22"/>
    </sheetView>
  </sheetViews>
  <sheetFormatPr defaultRowHeight="15" x14ac:dyDescent="0.25"/>
  <cols>
    <col min="1" max="1" width="16.42578125" style="7" customWidth="1"/>
    <col min="2" max="2" width="19.85546875" customWidth="1"/>
  </cols>
  <sheetData>
    <row r="1" spans="1:2" s="11" customFormat="1" ht="15.75" thickBot="1" x14ac:dyDescent="0.3">
      <c r="A1" s="9"/>
      <c r="B1" s="15" t="s">
        <v>35</v>
      </c>
    </row>
    <row r="2" spans="1:2" s="7" customFormat="1" ht="12.75" thickTop="1" thickBot="1" x14ac:dyDescent="0.25">
      <c r="A2" s="1" t="s">
        <v>34</v>
      </c>
      <c r="B2" s="14">
        <v>0</v>
      </c>
    </row>
    <row r="3" spans="1:2" ht="15.75" thickTop="1" x14ac:dyDescent="0.25"/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4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28575</xdr:rowOff>
              </to>
            </anchor>
          </controlPr>
        </control>
      </mc:Choice>
      <mc:Fallback>
        <control shapeId="3074" r:id="rId3" name="TextBox2"/>
      </mc:Fallback>
    </mc:AlternateContent>
    <mc:AlternateContent xmlns:mc="http://schemas.openxmlformats.org/markup-compatibility/2006">
      <mc:Choice Requires="x14">
        <control shapeId="3073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28575</xdr:rowOff>
              </to>
            </anchor>
          </controlPr>
        </control>
      </mc:Choice>
      <mc:Fallback>
        <control shapeId="3073" r:id="rId5" name="Tex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OWASP VZW BS 4.30.21</vt:lpstr>
      <vt:lpstr>OWASP VZW 19 vs 20 P&amp;L</vt:lpstr>
      <vt:lpstr>OWASP VZW 2021 P&amp;L</vt:lpstr>
      <vt:lpstr>'OWASP VZW BS 4.30.21'!Print_Titles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2021-05-24T13:09:40Z</dcterms:created>
  <dcterms:modified xsi:type="dcterms:W3CDTF">2021-05-24T13:35:50Z</dcterms:modified>
</cp:coreProperties>
</file>